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FD22A4E-8841-4A85-8192-78906A773C08}" xr6:coauthVersionLast="47" xr6:coauthVersionMax="47" xr10:uidLastSave="{00000000-0000-0000-0000-000000000000}"/>
  <bookViews>
    <workbookView xWindow="-108" yWindow="-108" windowWidth="23256" windowHeight="12576" tabRatio="900" activeTab="4" xr2:uid="{8DA1BD4B-E4C5-2048-882E-3564561244E2}"/>
  </bookViews>
  <sheets>
    <sheet name="الصفحة الرئيسة" sheetId="1" r:id="rId1"/>
    <sheet name="بيانات الادخال" sheetId="2" r:id="rId2"/>
    <sheet name="تقرير المراجع" sheetId="3" r:id="rId3"/>
    <sheet name="مركز مالي متداول غير متداول" sheetId="4" r:id="rId4"/>
    <sheet name="ربح و خسارة حسب الوظيفه - موحدة" sheetId="5" r:id="rId5"/>
    <sheet name="دخل شامل بعد الضريبة" sheetId="6" r:id="rId6"/>
    <sheet name="تدفقات نقدية غير مباشرة - موحدة" sheetId="7" r:id="rId7"/>
    <sheet name="حقوق الملكية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9" i="4" l="1"/>
  <c r="H150" i="4" s="1"/>
  <c r="G149" i="4"/>
  <c r="G150" i="4" s="1"/>
  <c r="H114" i="4"/>
  <c r="H129" i="4" s="1"/>
  <c r="G114" i="4"/>
  <c r="G129" i="4" s="1"/>
  <c r="H108" i="4"/>
  <c r="H110" i="4" s="1"/>
  <c r="H130" i="4" s="1"/>
  <c r="H151" i="4" s="1"/>
  <c r="G108" i="4"/>
  <c r="G110" i="4" s="1"/>
  <c r="G130" i="4" s="1"/>
  <c r="G151" i="4" s="1"/>
  <c r="H107" i="4"/>
  <c r="G107" i="4"/>
  <c r="H83" i="4"/>
  <c r="G83" i="4"/>
  <c r="H76" i="4"/>
  <c r="G76" i="4"/>
  <c r="H47" i="4"/>
  <c r="H48" i="4" s="1"/>
  <c r="H50" i="4" s="1"/>
  <c r="H77" i="4" s="1"/>
  <c r="G47" i="4"/>
  <c r="G48" i="4" s="1"/>
  <c r="G50" i="4" s="1"/>
  <c r="G77" i="4" s="1"/>
  <c r="H20" i="4"/>
  <c r="G20" i="4"/>
  <c r="H19" i="4"/>
  <c r="G19" i="4"/>
  <c r="H18" i="4"/>
  <c r="G18" i="4"/>
  <c r="G18" i="2"/>
  <c r="T144" i="8"/>
  <c r="S144" i="8"/>
  <c r="L144" i="8"/>
  <c r="K144" i="8"/>
  <c r="V143" i="8"/>
  <c r="U143" i="8"/>
  <c r="T143" i="8"/>
  <c r="S143" i="8"/>
  <c r="N143" i="8"/>
  <c r="M143" i="8"/>
  <c r="L143" i="8"/>
  <c r="K143" i="8"/>
  <c r="W142" i="8"/>
  <c r="X142" i="8" s="1"/>
  <c r="W141" i="8"/>
  <c r="X141" i="8" s="1"/>
  <c r="W140" i="8"/>
  <c r="X140" i="8" s="1"/>
  <c r="W139" i="8"/>
  <c r="X139" i="8" s="1"/>
  <c r="W138" i="8"/>
  <c r="X138" i="8" s="1"/>
  <c r="W137" i="8"/>
  <c r="X137" i="8" s="1"/>
  <c r="W136" i="8"/>
  <c r="X136" i="8" s="1"/>
  <c r="W135" i="8"/>
  <c r="X135" i="8" s="1"/>
  <c r="W134" i="8"/>
  <c r="X134" i="8" s="1"/>
  <c r="W133" i="8"/>
  <c r="X133" i="8" s="1"/>
  <c r="W132" i="8"/>
  <c r="X132" i="8" s="1"/>
  <c r="W131" i="8"/>
  <c r="X131" i="8" s="1"/>
  <c r="W130" i="8"/>
  <c r="X130" i="8" s="1"/>
  <c r="W129" i="8"/>
  <c r="X129" i="8" s="1"/>
  <c r="W128" i="8"/>
  <c r="X128" i="8" s="1"/>
  <c r="W127" i="8"/>
  <c r="X127" i="8" s="1"/>
  <c r="W126" i="8"/>
  <c r="X126" i="8" s="1"/>
  <c r="W125" i="8"/>
  <c r="W143" i="8" s="1"/>
  <c r="V125" i="8"/>
  <c r="U125" i="8"/>
  <c r="T125" i="8"/>
  <c r="S125" i="8"/>
  <c r="R125" i="8"/>
  <c r="R143" i="8" s="1"/>
  <c r="Q125" i="8"/>
  <c r="Q143" i="8" s="1"/>
  <c r="Q144" i="8" s="1"/>
  <c r="P125" i="8"/>
  <c r="P143" i="8" s="1"/>
  <c r="O125" i="8"/>
  <c r="O143" i="8" s="1"/>
  <c r="N125" i="8"/>
  <c r="M125" i="8"/>
  <c r="L125" i="8"/>
  <c r="K125" i="8"/>
  <c r="J125" i="8"/>
  <c r="J143" i="8" s="1"/>
  <c r="J144" i="8" s="1"/>
  <c r="I125" i="8"/>
  <c r="I143" i="8" s="1"/>
  <c r="I144" i="8" s="1"/>
  <c r="H125" i="8"/>
  <c r="H143" i="8" s="1"/>
  <c r="G125" i="8"/>
  <c r="G143" i="8" s="1"/>
  <c r="W124" i="8"/>
  <c r="X124" i="8" s="1"/>
  <c r="W123" i="8"/>
  <c r="X123" i="8" s="1"/>
  <c r="X125" i="8" s="1"/>
  <c r="X143" i="8" s="1"/>
  <c r="W120" i="8"/>
  <c r="V120" i="8"/>
  <c r="V144" i="8" s="1"/>
  <c r="U120" i="8"/>
  <c r="U144" i="8" s="1"/>
  <c r="T120" i="8"/>
  <c r="S120" i="8"/>
  <c r="R120" i="8"/>
  <c r="R144" i="8" s="1"/>
  <c r="Q120" i="8"/>
  <c r="P120" i="8"/>
  <c r="P144" i="8" s="1"/>
  <c r="O120" i="8"/>
  <c r="N120" i="8"/>
  <c r="N144" i="8" s="1"/>
  <c r="M120" i="8"/>
  <c r="M144" i="8" s="1"/>
  <c r="L120" i="8"/>
  <c r="K120" i="8"/>
  <c r="J120" i="8"/>
  <c r="I120" i="8"/>
  <c r="H120" i="8"/>
  <c r="H144" i="8" s="1"/>
  <c r="G120" i="8"/>
  <c r="W119" i="8"/>
  <c r="X119" i="8" s="1"/>
  <c r="W118" i="8"/>
  <c r="X118" i="8" s="1"/>
  <c r="X120" i="8" s="1"/>
  <c r="F115" i="8"/>
  <c r="E115" i="8"/>
  <c r="F113" i="8"/>
  <c r="E113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V95" i="8"/>
  <c r="U95" i="8"/>
  <c r="P95" i="8"/>
  <c r="O95" i="8"/>
  <c r="N95" i="8"/>
  <c r="M95" i="8"/>
  <c r="H95" i="8"/>
  <c r="G95" i="8"/>
  <c r="W94" i="8"/>
  <c r="X94" i="8" s="1"/>
  <c r="W93" i="8"/>
  <c r="X93" i="8" s="1"/>
  <c r="W92" i="8"/>
  <c r="X92" i="8" s="1"/>
  <c r="W91" i="8"/>
  <c r="X91" i="8" s="1"/>
  <c r="W90" i="8"/>
  <c r="X90" i="8" s="1"/>
  <c r="W89" i="8"/>
  <c r="X89" i="8" s="1"/>
  <c r="W88" i="8"/>
  <c r="X88" i="8" s="1"/>
  <c r="W87" i="8"/>
  <c r="X87" i="8" s="1"/>
  <c r="W86" i="8"/>
  <c r="X86" i="8" s="1"/>
  <c r="W85" i="8"/>
  <c r="X85" i="8" s="1"/>
  <c r="W84" i="8"/>
  <c r="X84" i="8" s="1"/>
  <c r="W83" i="8"/>
  <c r="X83" i="8" s="1"/>
  <c r="W82" i="8"/>
  <c r="X82" i="8" s="1"/>
  <c r="W81" i="8"/>
  <c r="X81" i="8" s="1"/>
  <c r="W80" i="8"/>
  <c r="X80" i="8" s="1"/>
  <c r="W79" i="8"/>
  <c r="X79" i="8" s="1"/>
  <c r="W78" i="8"/>
  <c r="X78" i="8" s="1"/>
  <c r="V77" i="8"/>
  <c r="U77" i="8"/>
  <c r="T77" i="8"/>
  <c r="T95" i="8" s="1"/>
  <c r="S77" i="8"/>
  <c r="S95" i="8" s="1"/>
  <c r="R77" i="8"/>
  <c r="R95" i="8" s="1"/>
  <c r="Q77" i="8"/>
  <c r="Q95" i="8" s="1"/>
  <c r="P77" i="8"/>
  <c r="O77" i="8"/>
  <c r="N77" i="8"/>
  <c r="M77" i="8"/>
  <c r="L77" i="8"/>
  <c r="L95" i="8" s="1"/>
  <c r="K77" i="8"/>
  <c r="K95" i="8" s="1"/>
  <c r="J77" i="8"/>
  <c r="J95" i="8" s="1"/>
  <c r="I77" i="8"/>
  <c r="I95" i="8" s="1"/>
  <c r="H77" i="8"/>
  <c r="G77" i="8"/>
  <c r="W76" i="8"/>
  <c r="X76" i="8" s="1"/>
  <c r="W75" i="8"/>
  <c r="X75" i="8" s="1"/>
  <c r="X77" i="8" s="1"/>
  <c r="W71" i="8"/>
  <c r="X71" i="8" s="1"/>
  <c r="F67" i="8"/>
  <c r="E67" i="8"/>
  <c r="F65" i="8"/>
  <c r="E65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P51" i="8"/>
  <c r="P70" i="8" s="1"/>
  <c r="P72" i="8" s="1"/>
  <c r="P96" i="8" s="1"/>
  <c r="H51" i="8"/>
  <c r="H70" i="8" s="1"/>
  <c r="H72" i="8" s="1"/>
  <c r="H96" i="8" s="1"/>
  <c r="R50" i="8"/>
  <c r="Q50" i="8"/>
  <c r="P50" i="8"/>
  <c r="O50" i="8"/>
  <c r="O51" i="8" s="1"/>
  <c r="J50" i="8"/>
  <c r="I50" i="8"/>
  <c r="H50" i="8"/>
  <c r="G50" i="8"/>
  <c r="G51" i="8" s="1"/>
  <c r="W49" i="8"/>
  <c r="X49" i="8" s="1"/>
  <c r="W48" i="8"/>
  <c r="X48" i="8" s="1"/>
  <c r="W47" i="8"/>
  <c r="X47" i="8" s="1"/>
  <c r="W46" i="8"/>
  <c r="X46" i="8" s="1"/>
  <c r="W45" i="8"/>
  <c r="X45" i="8" s="1"/>
  <c r="W44" i="8"/>
  <c r="X44" i="8" s="1"/>
  <c r="W43" i="8"/>
  <c r="X43" i="8" s="1"/>
  <c r="W42" i="8"/>
  <c r="X42" i="8" s="1"/>
  <c r="W41" i="8"/>
  <c r="X41" i="8" s="1"/>
  <c r="W40" i="8"/>
  <c r="X40" i="8" s="1"/>
  <c r="W39" i="8"/>
  <c r="X39" i="8" s="1"/>
  <c r="W38" i="8"/>
  <c r="X38" i="8" s="1"/>
  <c r="W37" i="8"/>
  <c r="X37" i="8" s="1"/>
  <c r="W36" i="8"/>
  <c r="X36" i="8" s="1"/>
  <c r="W35" i="8"/>
  <c r="X35" i="8" s="1"/>
  <c r="W34" i="8"/>
  <c r="X34" i="8" s="1"/>
  <c r="W33" i="8"/>
  <c r="X33" i="8" s="1"/>
  <c r="V32" i="8"/>
  <c r="V50" i="8" s="1"/>
  <c r="V51" i="8" s="1"/>
  <c r="V70" i="8" s="1"/>
  <c r="V72" i="8" s="1"/>
  <c r="V96" i="8" s="1"/>
  <c r="U32" i="8"/>
  <c r="U50" i="8" s="1"/>
  <c r="U51" i="8" s="1"/>
  <c r="U70" i="8" s="1"/>
  <c r="U72" i="8" s="1"/>
  <c r="U96" i="8" s="1"/>
  <c r="T32" i="8"/>
  <c r="T50" i="8" s="1"/>
  <c r="S32" i="8"/>
  <c r="S50" i="8" s="1"/>
  <c r="R32" i="8"/>
  <c r="Q32" i="8"/>
  <c r="P32" i="8"/>
  <c r="O32" i="8"/>
  <c r="N32" i="8"/>
  <c r="N50" i="8" s="1"/>
  <c r="N51" i="8" s="1"/>
  <c r="N70" i="8" s="1"/>
  <c r="N72" i="8" s="1"/>
  <c r="N96" i="8" s="1"/>
  <c r="M32" i="8"/>
  <c r="M50" i="8" s="1"/>
  <c r="M51" i="8" s="1"/>
  <c r="M70" i="8" s="1"/>
  <c r="M72" i="8" s="1"/>
  <c r="M96" i="8" s="1"/>
  <c r="L32" i="8"/>
  <c r="L50" i="8" s="1"/>
  <c r="K32" i="8"/>
  <c r="K50" i="8" s="1"/>
  <c r="J32" i="8"/>
  <c r="I32" i="8"/>
  <c r="H32" i="8"/>
  <c r="G32" i="8"/>
  <c r="W31" i="8"/>
  <c r="X31" i="8" s="1"/>
  <c r="W30" i="8"/>
  <c r="W32" i="8" s="1"/>
  <c r="W50" i="8" s="1"/>
  <c r="V27" i="8"/>
  <c r="U27" i="8"/>
  <c r="T27" i="8"/>
  <c r="S27" i="8"/>
  <c r="S51" i="8" s="1"/>
  <c r="S70" i="8" s="1"/>
  <c r="S72" i="8" s="1"/>
  <c r="S96" i="8" s="1"/>
  <c r="R27" i="8"/>
  <c r="R51" i="8" s="1"/>
  <c r="R70" i="8" s="1"/>
  <c r="R72" i="8" s="1"/>
  <c r="R96" i="8" s="1"/>
  <c r="Q27" i="8"/>
  <c r="Q51" i="8" s="1"/>
  <c r="Q70" i="8" s="1"/>
  <c r="Q72" i="8" s="1"/>
  <c r="Q96" i="8" s="1"/>
  <c r="P27" i="8"/>
  <c r="O27" i="8"/>
  <c r="N27" i="8"/>
  <c r="M27" i="8"/>
  <c r="L27" i="8"/>
  <c r="K27" i="8"/>
  <c r="K51" i="8" s="1"/>
  <c r="K70" i="8" s="1"/>
  <c r="K72" i="8" s="1"/>
  <c r="K96" i="8" s="1"/>
  <c r="J27" i="8"/>
  <c r="J51" i="8" s="1"/>
  <c r="J70" i="8" s="1"/>
  <c r="J72" i="8" s="1"/>
  <c r="J96" i="8" s="1"/>
  <c r="I27" i="8"/>
  <c r="I51" i="8" s="1"/>
  <c r="I70" i="8" s="1"/>
  <c r="I72" i="8" s="1"/>
  <c r="I96" i="8" s="1"/>
  <c r="H27" i="8"/>
  <c r="G27" i="8"/>
  <c r="W26" i="8"/>
  <c r="X26" i="8" s="1"/>
  <c r="W25" i="8"/>
  <c r="W27" i="8" s="1"/>
  <c r="F22" i="8"/>
  <c r="E22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H115" i="7"/>
  <c r="G115" i="7"/>
  <c r="H95" i="7"/>
  <c r="G95" i="7"/>
  <c r="H61" i="7"/>
  <c r="G61" i="7"/>
  <c r="H52" i="7"/>
  <c r="G52" i="7"/>
  <c r="H42" i="7"/>
  <c r="G42" i="7"/>
  <c r="H37" i="7"/>
  <c r="G37" i="7"/>
  <c r="H32" i="7"/>
  <c r="H53" i="7" s="1"/>
  <c r="G32" i="7"/>
  <c r="G53" i="7" s="1"/>
  <c r="H24" i="7"/>
  <c r="H26" i="7" s="1"/>
  <c r="H54" i="7" s="1"/>
  <c r="H62" i="7" s="1"/>
  <c r="H70" i="7" s="1"/>
  <c r="H116" i="7" s="1"/>
  <c r="H118" i="7" s="1"/>
  <c r="H120" i="7" s="1"/>
  <c r="G24" i="7"/>
  <c r="G26" i="7" s="1"/>
  <c r="G54" i="7" s="1"/>
  <c r="G62" i="7" s="1"/>
  <c r="G70" i="7" s="1"/>
  <c r="G116" i="7" s="1"/>
  <c r="G118" i="7" s="1"/>
  <c r="G120" i="7" s="1"/>
  <c r="H20" i="7"/>
  <c r="G20" i="7"/>
  <c r="H19" i="7"/>
  <c r="G19" i="7"/>
  <c r="H18" i="7"/>
  <c r="G18" i="7"/>
  <c r="H48" i="6"/>
  <c r="G48" i="6"/>
  <c r="H44" i="6"/>
  <c r="G44" i="6"/>
  <c r="H40" i="6"/>
  <c r="G40" i="6"/>
  <c r="H35" i="6"/>
  <c r="G35" i="6"/>
  <c r="H30" i="6"/>
  <c r="G30" i="6"/>
  <c r="H22" i="6"/>
  <c r="G22" i="6"/>
  <c r="H20" i="6"/>
  <c r="G20" i="6"/>
  <c r="H19" i="6"/>
  <c r="G19" i="6"/>
  <c r="H18" i="6"/>
  <c r="G18" i="6"/>
  <c r="H77" i="5"/>
  <c r="G77" i="5"/>
  <c r="H73" i="5"/>
  <c r="G73" i="5"/>
  <c r="H67" i="5"/>
  <c r="G67" i="5"/>
  <c r="H39" i="5"/>
  <c r="G39" i="5"/>
  <c r="H30" i="5"/>
  <c r="H32" i="5" s="1"/>
  <c r="H34" i="5" s="1"/>
  <c r="H40" i="5" s="1"/>
  <c r="H59" i="5" s="1"/>
  <c r="H62" i="5" s="1"/>
  <c r="H68" i="5" s="1"/>
  <c r="G30" i="5"/>
  <c r="G32" i="5" s="1"/>
  <c r="G34" i="5" s="1"/>
  <c r="G40" i="5" s="1"/>
  <c r="G59" i="5" s="1"/>
  <c r="G62" i="5" s="1"/>
  <c r="G68" i="5" s="1"/>
  <c r="H20" i="5"/>
  <c r="G20" i="5"/>
  <c r="H19" i="5"/>
  <c r="G19" i="5"/>
  <c r="H18" i="5"/>
  <c r="G18" i="5"/>
  <c r="L51" i="8" l="1"/>
  <c r="L70" i="8" s="1"/>
  <c r="L72" i="8" s="1"/>
  <c r="L96" i="8" s="1"/>
  <c r="T51" i="8"/>
  <c r="T70" i="8" s="1"/>
  <c r="T72" i="8" s="1"/>
  <c r="T96" i="8" s="1"/>
  <c r="X95" i="8"/>
  <c r="W51" i="8"/>
  <c r="O70" i="8"/>
  <c r="G70" i="8"/>
  <c r="X51" i="8"/>
  <c r="G144" i="8"/>
  <c r="X144" i="8" s="1"/>
  <c r="O144" i="8"/>
  <c r="W144" i="8" s="1"/>
  <c r="X30" i="8"/>
  <c r="X32" i="8" s="1"/>
  <c r="X50" i="8" s="1"/>
  <c r="X25" i="8"/>
  <c r="X27" i="8" s="1"/>
  <c r="W77" i="8"/>
  <c r="W95" i="8" s="1"/>
  <c r="G51" i="6"/>
  <c r="H51" i="6"/>
  <c r="G52" i="6"/>
  <c r="G53" i="6" s="1"/>
  <c r="H52" i="6"/>
  <c r="H53" i="6" s="1"/>
  <c r="G72" i="8" l="1"/>
  <c r="G96" i="8" s="1"/>
  <c r="W70" i="8"/>
  <c r="W72" i="8" s="1"/>
  <c r="O72" i="8"/>
  <c r="O96" i="8" s="1"/>
  <c r="W96" i="8" s="1"/>
  <c r="X96" i="8" l="1"/>
  <c r="X70" i="8"/>
  <c r="X7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20" authorId="0" shapeId="0" xr:uid="{F59D66F2-FCE6-B647-B831-98B9604AAB51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0" authorId="0" shapeId="0" xr:uid="{E63A5320-6A0D-A147-8B59-FC24340B0CA7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0" authorId="0" shapeId="0" xr:uid="{172B6990-C8EB-ED4B-B241-AF8531D43A2D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0" authorId="0" shapeId="0" xr:uid="{B9A4025C-2765-7E46-8014-A496FE361542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25" authorId="0" shapeId="0" xr:uid="{8AFD3DDB-B0CE-174A-B001-7F3C2A0D4B2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5" authorId="0" shapeId="0" xr:uid="{2CA521C6-2F50-4A4F-B501-8750C706FF7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5" authorId="0" shapeId="0" xr:uid="{6E8A067E-3E8D-7D42-9C9F-9D20036476B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5" authorId="0" shapeId="0" xr:uid="{34E75C83-A492-3845-8F92-DA3DBDE958C6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51" authorId="0" shapeId="0" xr:uid="{272866EF-FCCB-CC4B-9100-6D5A5AEB0DD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51" authorId="0" shapeId="0" xr:uid="{F21C5489-BE15-534A-90CF-7134C745C52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3FCC21A-DA51-084F-8E5C-302B0167731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8B83A5D-6658-4A4C-9978-A87067D4A9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BB75CC25-83F5-D741-82C8-8AB20D92B63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7DE3BBD-DB76-EF46-AC31-0C8A135FC1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4" authorId="0" shapeId="0" xr:uid="{E0D2A7FE-0D93-D249-B790-40D4ADBB3AE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92DC27A3-ECE9-344D-B694-2F83FE85A1B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99D09232-7A4C-B647-9131-CFAB297808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C840DDA5-D698-A942-958D-C5B391D5EA6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21CA14EA-1F23-7647-A086-41FF445775E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76BE6945-A113-1349-A186-E67D4CFFABF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2C6DF21F-415C-2F4F-8A21-CB2FDD2E60A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81AF1B68-0984-1146-98BB-79F9520DABF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9FACD1E-380C-5C4B-9A03-7CE723AC1CD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8F31EE5-7363-954C-98DA-6F664948CB5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52946841-6667-064F-8FD1-B4C2EDC5414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81609861-1CA7-8F4C-BFED-E92EC84CDCE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5F0077A8-FAC6-1049-A4AB-C3D650CFF8B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2442E7FF-5CC0-AE42-B3B3-0C44EA38EA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F7559473-0684-1841-878C-3C3B77323C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E0534265-1701-5F47-924A-B454E834DEC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F47E22E2-5839-AB48-A7AD-F01D3A2DFA8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3EF25AA8-52BD-6B48-8C44-2415E7C012D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ED9F7685-8DD3-CC40-93DA-51E39F269C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AB7CC7CF-FA56-284A-BA3C-5C877FC8E8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50E48932-57A0-934C-9886-D1A06C49A1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EE56B830-51E1-884F-A03D-30632C448B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DEA04363-2E57-3340-880C-CCD2FE5BDFB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96C2EA79-04AB-034D-BEAE-7E8991BE872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C5086D1E-6FD8-3C44-BC27-1A58F747366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C446FA34-0242-C24F-A40F-39F684DF72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6" authorId="0" shapeId="0" xr:uid="{E6E78DD1-CC95-E64B-BE39-AD5F4168C93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6" authorId="0" shapeId="0" xr:uid="{BCDB6254-AB7C-2840-AFE2-14C1414CD76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1" authorId="0" shapeId="0" xr:uid="{DB152C24-AC8A-BE47-B8EC-88CFE55B0B6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F1CE0606-88D8-1943-B4B9-AFCFF3E0B073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2" authorId="0" shapeId="0" xr:uid="{918F8705-9ABC-B143-A337-945434937DF5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2" authorId="0" shapeId="0" xr:uid="{0FB7D4B0-55F7-9440-9CBF-BA0068BF6224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E03220A2-A179-2246-86F4-A563EFEFEABE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997A0ACD-AF24-4248-810E-4B00E23990E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B7D5862E-FDA5-DE43-A831-889B35BA04FD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E5C59B8-410C-534A-A187-6DAA797697FF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6" authorId="0" shapeId="0" xr:uid="{2B2C2EF0-DA46-6E4D-A635-9C5457310BFA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6" authorId="0" shapeId="0" xr:uid="{8110FBD5-6998-FB47-AB30-E99B70D4A527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30E0BC0A-79AE-D742-AD0D-6F50983678B0}">
      <text>
        <r>
          <rPr>
            <sz val="12"/>
            <color rgb="FFFF0000"/>
            <rFont val="Aptos Narrow"/>
            <family val="2"/>
            <scheme val="minor"/>
          </rPr>
          <t xml:space="preserve">[Unit: PER SHARE]
</t>
        </r>
        <r>
          <rPr>
            <sz val="12"/>
            <color rgb="FFFF0000"/>
            <rFont val="Aptos Narrow"/>
            <family val="2"/>
            <scheme val="minor"/>
          </rPr>
          <t xml:space="preserve">[Scale: Actuals]
</t>
        </r>
      </text>
    </comment>
    <comment ref="H77" authorId="0" shapeId="0" xr:uid="{D42D6BD6-3A50-D544-8410-E892AF1B7FA2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2E7EC360-C44D-9949-AFCB-1A169D566D67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9" authorId="0" shapeId="0" xr:uid="{31DD3586-0D88-DF4E-8297-CB98030E0C8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0" authorId="0" shapeId="0" xr:uid="{1184157E-7296-F742-AB62-8C2FCB4E0AA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0" authorId="0" shapeId="0" xr:uid="{5E90D4EE-6D03-1F49-BAEC-FCE45F113738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9519134-208A-F04A-9381-D7AEC3C712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8DE86716-119B-0A4B-9CF3-9870F05508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5A2B80C4-AF8D-2C40-81A0-AF0E31511CE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E25F7A3-E2BF-6E49-BE6E-6E53FC3EDB4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4" authorId="0" shapeId="0" xr:uid="{FBC44CFA-59D5-8341-ABD2-4315012977A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6D7316A-709D-5F48-AC2F-E1DE2107AC0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92300A02-41FA-264E-B560-A96F02B4908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70D9CFAB-6C0F-1246-92F0-0A3F5BE33F4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B1D9AA8-B8ED-7048-A66B-D225A28DC48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6CF86097-64D2-CE4C-B975-10210FFEADD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33C8F722-2D36-184E-A2EB-50E229E7D7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131CF213-A226-4C43-8CA7-704F08BE496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C06755C5-A251-EB4D-AD2F-115449E558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2CA65E3E-AF30-5945-9327-775DA16053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E6007C1-ABA9-1046-B30C-420A299F4B5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260A745A-8366-2245-BC7C-3A132BF0991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8C8B2FE0-293F-3C40-BD6D-0E2080A494B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D6165BBE-8196-9442-8CD2-B03369B729B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47" authorId="0" shapeId="0" xr:uid="{851D5416-64E8-EB45-94B9-855EC200A1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39BAAA68-34BA-2249-A991-4C76D9DDF4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308DB100-3984-E342-9734-A69DE4AE938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4CDC1AD7-A210-5B42-AB48-E8124C072EF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F028073E-3A95-634F-B776-01EF8A5D1B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8BC208EC-B99B-5A48-99E3-3A417E8AC6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B9319D9F-289E-EE46-B746-D627D327C7C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D55DACC-4FE2-B24C-818D-3DF1881BB0A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7" authorId="0" shapeId="0" xr:uid="{A7D6DC2D-A776-9D47-B6B3-E9A72AB8302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7" authorId="0" shapeId="0" xr:uid="{A72F8C9B-C07D-7241-A156-562F58B0991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8" authorId="0" shapeId="0" xr:uid="{DF628846-860E-A347-BB5D-159DC9D6C61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8" authorId="0" shapeId="0" xr:uid="{4DC592B8-D99C-8D49-8F0B-D15D92A3189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80FE94D-D87E-A943-92E8-8CDD0574410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D5CCBD63-28E5-534A-A166-2A1005BA0CB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AB3AFDF5-5634-8941-A6AF-B9B632EF0D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E3C9C4D6-B2CE-F047-B128-F8E8CFA4B3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5BE531D4-39B6-2A46-9FFD-48DB19D5297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6F1F35E2-62E1-9D41-9890-A970B496E0B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BD082124-2394-A144-84EA-2B6D1ACE8EF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1EF28AF9-58CB-3941-B79C-58021FA907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5A363D8C-7EE7-DD41-98F1-CCB0CF921F8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FE08B1C5-32AA-5947-9BB4-540413F3C1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A1B52E28-A32A-BB48-AAB4-D8F8851ADB6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79F1EEA0-8542-5847-8556-F14C24ED6C4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F745D184-8B63-7148-AF00-FE610550354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1E012451-7BC5-574A-9857-B877AABD095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7" authorId="0" shapeId="0" xr:uid="{13DAE3F4-0513-BA42-8FC2-7F9C72A34A4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7" authorId="0" shapeId="0" xr:uid="{E418EFA5-711D-8549-BE2D-D2F550794D4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8" authorId="0" shapeId="0" xr:uid="{E62EB81C-420C-ED45-B1F8-7F64A0C7CA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8" authorId="0" shapeId="0" xr:uid="{4F967CD7-A0B9-324E-901A-7EB0F65F3BF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8DD88CB9-BE0A-844F-9975-A63C9941A9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CEA60C45-FE80-0F4F-8674-ECECFBB09D8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5E17C23D-C475-4440-946E-D9FFA6A0A9E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73D6EFBF-C2EC-9E46-9D23-A8982F27B29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8" authorId="0" shapeId="0" xr:uid="{E4AE65DB-E0E6-8D4F-9DF0-B8135D22901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8" authorId="0" shapeId="0" xr:uid="{11D35F83-C901-414C-8A67-389FACECCE5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1" authorId="0" shapeId="0" xr:uid="{B720892F-1102-B64B-981E-01E08E6F3BD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1" authorId="0" shapeId="0" xr:uid="{BBAA190E-5CFB-9C43-8FAC-520D4584759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3" authorId="0" shapeId="0" xr:uid="{0798ECB0-D2F8-DC49-90CE-7D06B9EC4ED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3" authorId="0" shapeId="0" xr:uid="{786BEE7E-DA75-FD42-B083-5E8429CFCFA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6" authorId="0" shapeId="0" xr:uid="{3A67C907-21B3-4348-85D8-04C8F774179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6" authorId="0" shapeId="0" xr:uid="{207EB02D-A36C-704F-BF4C-02BFBD25EBF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8" authorId="0" shapeId="0" xr:uid="{D812F59E-2685-DB47-B8B3-DC0F965D78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8" authorId="0" shapeId="0" xr:uid="{18414A3A-25A3-F544-9CB4-EB69FE00EFA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9" authorId="0" shapeId="0" xr:uid="{5843C68C-9154-AC4A-A984-6B7234553E1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9" authorId="0" shapeId="0" xr:uid="{07104DCF-5023-E645-8610-09DA1637B30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0" authorId="0" shapeId="0" xr:uid="{B93D71FA-B870-BB4C-B599-E01F7F4162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0" authorId="0" shapeId="0" xr:uid="{0DC53BC2-8D08-CE48-9B17-5BA51C76D2E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1" authorId="0" shapeId="0" xr:uid="{D19CE426-D13C-D34A-98E8-7C6334EF772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1" authorId="0" shapeId="0" xr:uid="{80C79B98-5089-7949-8DB4-DA859CD6FBC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2" authorId="0" shapeId="0" xr:uid="{09886535-B1E9-744A-B120-008B46D17BC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2" authorId="0" shapeId="0" xr:uid="{D2200A41-127F-5249-BFAA-717AA89DBA1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3" authorId="0" shapeId="0" xr:uid="{8882D0DC-D8CA-D543-9282-AA43FE7516F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3" authorId="0" shapeId="0" xr:uid="{2D6D0920-D9BE-B240-8115-9A55A9F0AA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12961D8-5597-EA45-B8FC-447FA762498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60D7F861-721E-5D49-A83D-AAB387F8248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8" authorId="0" shapeId="0" xr:uid="{10CF1CF3-63DF-8348-BE55-BF3C6079CAD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8" authorId="0" shapeId="0" xr:uid="{A768FDC1-88BF-3340-B2A4-969FDD7C39A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8" authorId="0" shapeId="0" xr:uid="{2770BA51-9F00-674D-A4B8-9ED1728556B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8" authorId="0" shapeId="0" xr:uid="{03CDA499-4D4B-2248-A0BB-58ACF2F0CB9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8" authorId="0" shapeId="0" xr:uid="{CAB1D4DA-6987-6048-928B-1C6561170E3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8" authorId="0" shapeId="0" xr:uid="{B9E73E14-C0A3-1B41-A258-E37A6AE3C44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8" authorId="0" shapeId="0" xr:uid="{4D8250C1-28D7-AF48-8AAE-7D2561F37B3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8" authorId="0" shapeId="0" xr:uid="{A52BC056-E45D-B44A-BB8D-3D5CFBCA5D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8" authorId="0" shapeId="0" xr:uid="{0AD9CE04-4A92-BA43-8BC3-E21DC373CC8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8" authorId="0" shapeId="0" xr:uid="{BD0E3379-14D3-7647-9BF8-FB02529C7D4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8" authorId="0" shapeId="0" xr:uid="{BFFCFAEC-7BAE-2142-8CD5-3BB0ED69F2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8" authorId="0" shapeId="0" xr:uid="{95EE088C-52E2-E948-962C-881A559A1BC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8" authorId="0" shapeId="0" xr:uid="{21115489-AF0D-0141-A440-055FC1C174E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8" authorId="0" shapeId="0" xr:uid="{6BBD8475-5162-AA49-8B64-714C3AE229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8" authorId="0" shapeId="0" xr:uid="{075BD607-112F-4049-A926-49D5965F3C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8" authorId="0" shapeId="0" xr:uid="{BE2AAAE7-4F78-AF4A-AA9D-BCAF30D372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412693D2-94D4-DD40-ABA8-EBD8F6522C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C61F6354-70A7-AB45-A066-1699E7E482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9" authorId="0" shapeId="0" xr:uid="{AEB30DCB-FCE8-E042-B3A2-80C30B6B31E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9" authorId="0" shapeId="0" xr:uid="{685A8365-C752-AC4D-8C0F-348F054A425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9" authorId="0" shapeId="0" xr:uid="{9C2B14BE-4A05-1B43-AC45-B128B5D6D64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9" authorId="0" shapeId="0" xr:uid="{61D7257B-342C-DE43-829B-C7C917CD517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9" authorId="0" shapeId="0" xr:uid="{8256A4BC-7843-FA4C-9FEA-4BB5F6A89EB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9" authorId="0" shapeId="0" xr:uid="{59421D71-D049-3D4E-A565-EA4D4A80FBD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9" authorId="0" shapeId="0" xr:uid="{7532BE3F-82A7-7B40-BB8E-CEEA5B262C1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9" authorId="0" shapeId="0" xr:uid="{89173211-A201-4246-BDEE-7D083FA2648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9" authorId="0" shapeId="0" xr:uid="{A8C25A0F-0650-4E4C-A252-FC4C6A4AD92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9" authorId="0" shapeId="0" xr:uid="{0486AA3F-FE01-D249-9CE3-30171C4A0D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9" authorId="0" shapeId="0" xr:uid="{13B2F3A3-B5C3-4544-9B6B-9AC6A68554D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9" authorId="0" shapeId="0" xr:uid="{382AA115-D78D-BE4C-8BE3-DB77F689C33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9" authorId="0" shapeId="0" xr:uid="{62D80863-7BDD-604D-AC43-1A96C60806C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9" authorId="0" shapeId="0" xr:uid="{2A61DBE5-9FA7-0C4A-8E6F-C3D0309772B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9" authorId="0" shapeId="0" xr:uid="{824D04F1-BD99-6746-AFFF-68728AC3BAC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9" authorId="0" shapeId="0" xr:uid="{58592744-91D3-AF48-8352-2F6B66ADF45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8" authorId="0" shapeId="0" xr:uid="{B9AE3D82-F33C-814D-8CC7-81369E26403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FC4A6318-EC63-B441-AAFF-1C153ADD64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EE5B38A8-5738-534F-8307-929089A03CD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EF6C68E-913A-E745-9A10-2B68D4A59C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FCE1D10B-2CD0-0543-9DAA-E3F565CCC86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6B8536A8-4B9B-D644-AB10-4D396D9B2BF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DBCC8616-70CF-7C45-BC58-0130D9CA6EA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31EE1BD5-722D-E64A-B393-ED57F330E64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7492016A-D2EA-B544-B262-8402BE6C086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B2D08E66-65DD-5F46-A6DF-054C9171EB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A262E42F-AFDE-614B-97EE-10AAE1ED368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D5F865F-0970-0642-BAA8-D20A9EA2CA6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3" authorId="0" shapeId="0" xr:uid="{E53BB325-8A90-E44B-A81A-049450009A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3" authorId="0" shapeId="0" xr:uid="{62546C49-F3E5-1349-A3DA-F8831CEC08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3" authorId="0" shapeId="0" xr:uid="{27C37A59-A746-6E41-A501-6810E577EE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3" authorId="0" shapeId="0" xr:uid="{96FD859A-5964-BC4D-BE1D-BC382B0A2AF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3" authorId="0" shapeId="0" xr:uid="{1CFE2189-3E8E-8C45-B9CD-E9A4EDF67A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3" authorId="0" shapeId="0" xr:uid="{E637859B-BB98-DA4D-8B74-7975D0D32F2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3" authorId="0" shapeId="0" xr:uid="{27BFB25B-AB3B-0D4E-80E1-9A735D8A47F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3" authorId="0" shapeId="0" xr:uid="{79BC7B31-F4DB-2743-91A4-A1C44620EDD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3" authorId="0" shapeId="0" xr:uid="{24134362-EB68-334B-88C7-974C020F54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3" authorId="0" shapeId="0" xr:uid="{BD1276CE-BCFE-EF4E-8916-FBB61B48156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3" authorId="0" shapeId="0" xr:uid="{104FFB69-3476-0A4B-BE2E-1F652799973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3" authorId="0" shapeId="0" xr:uid="{1213BC66-9700-574B-B1B1-DFCBF6BDC7A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3" authorId="0" shapeId="0" xr:uid="{DFCA5E11-B235-7F40-B6B7-CB59C37D2BB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3" authorId="0" shapeId="0" xr:uid="{B0CCF008-1D87-4C4E-89F9-AE783D0F2B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3" authorId="0" shapeId="0" xr:uid="{5E6C2CC2-C22E-9D47-94AD-B1533A52D08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3" authorId="0" shapeId="0" xr:uid="{402396B2-51EE-8F42-A7B6-FE336A1ED4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3" authorId="0" shapeId="0" xr:uid="{449FDDC1-64F4-EC41-B8F2-A87A400FBE4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3" authorId="0" shapeId="0" xr:uid="{60EB7B70-A90E-A14A-9E3F-25BD7EBF492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64" authorId="0" shapeId="0" xr:uid="{ADD26B99-5D64-E143-AB59-380AAFB30BD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4" authorId="0" shapeId="0" xr:uid="{B220CD1E-CEA2-8740-A1B5-E1ED63A34BF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4" authorId="0" shapeId="0" xr:uid="{EDAC2613-FDB4-464B-AAE1-2A184C0D32E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4" authorId="0" shapeId="0" xr:uid="{3A473FCF-08C8-F24D-86E1-4FC92642B30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4" authorId="0" shapeId="0" xr:uid="{8D435E07-0EF2-124D-A202-99ED7C56854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4" authorId="0" shapeId="0" xr:uid="{A28AFA49-D95F-4D4B-85AD-9A00A5D439E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4" authorId="0" shapeId="0" xr:uid="{5C90AA89-99F2-FB41-83D4-EE839654CA7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4" authorId="0" shapeId="0" xr:uid="{8ABDE25A-A3BD-CB4F-92D7-DC4FCBCFE83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4" authorId="0" shapeId="0" xr:uid="{42CE08A3-9FF2-5F49-B6F4-40F133A9A23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4" authorId="0" shapeId="0" xr:uid="{BC41AF18-9FAC-B640-A18D-28542A6644A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4" authorId="0" shapeId="0" xr:uid="{758D92D2-0B9B-BB4E-8497-EB4B72FC7BF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4" authorId="0" shapeId="0" xr:uid="{B6CCC5AA-365C-6E47-B7F2-10AA5D957BE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4" authorId="0" shapeId="0" xr:uid="{407DCA22-E0DB-9643-A69A-1857E92453A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4" authorId="0" shapeId="0" xr:uid="{7B1BB98D-1A48-D640-971E-73DAD5D1F9D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4" authorId="0" shapeId="0" xr:uid="{DC29E267-3DCB-454A-A940-F8298176EE7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4" authorId="0" shapeId="0" xr:uid="{5D9FBAA2-1174-3448-B185-1694DF1A84B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4" authorId="0" shapeId="0" xr:uid="{41E8BD74-3ECB-F14B-827A-CE8F55D535E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4" authorId="0" shapeId="0" xr:uid="{3B262B9D-915E-4349-96FA-BC7F9A14ED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83" authorId="0" shapeId="0" xr:uid="{5198BB09-8A87-194B-9671-055D0AD674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4EFCDF2F-EE58-EA4E-BB90-3352BF6D39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4" authorId="0" shapeId="0" xr:uid="{90F77F17-86A4-324F-9DDB-8C23767DBAE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4" authorId="0" shapeId="0" xr:uid="{914AC626-4A3E-E842-961A-DF7A7CF3EF5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D2BBB497-3429-0A41-8DC6-D544BD963C2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FAB469C-F451-D64D-A297-6A520025424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0" authorId="0" shapeId="0" xr:uid="{F49EABE3-9A81-D54D-899F-DFF5DE6972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0" authorId="0" shapeId="0" xr:uid="{3BAFAD51-0B27-9441-8CC4-0948062E78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59673E0-6F83-BC40-A276-B21786AE285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8AC0D808-2615-004C-8F2F-37A288CB2CD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874B99DB-FAFF-634F-835C-B79B926AE62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0918D5F6-D22D-B941-BBDE-2DFA6BC248C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111" authorId="0" shapeId="0" xr:uid="{EB26EC71-14E4-F447-B0DB-BFF5A9F54A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1" authorId="0" shapeId="0" xr:uid="{122A2E15-E2A7-324B-BEE4-0C089DE71F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1" authorId="0" shapeId="0" xr:uid="{3C529FB4-9764-0B4B-B57D-6944D1F501F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1" authorId="0" shapeId="0" xr:uid="{ADC78315-823A-014C-B43B-08F00A513B2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1" authorId="0" shapeId="0" xr:uid="{0B537DC9-5B14-2147-A12F-0C50F7E8598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1" authorId="0" shapeId="0" xr:uid="{DC5864EA-0F8D-4149-A12F-928C2DD77DC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1" authorId="0" shapeId="0" xr:uid="{B9F575DB-8D2F-9F42-B42F-8EA00AFB4EA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1" authorId="0" shapeId="0" xr:uid="{F4257908-9C21-E849-8658-0F8327898D6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1" authorId="0" shapeId="0" xr:uid="{F71AF26C-A1E2-E044-B23C-0D4558B501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1" authorId="0" shapeId="0" xr:uid="{AE57172D-31E5-234A-86F7-F4704AD9754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1" authorId="0" shapeId="0" xr:uid="{3ACAA0A9-7D85-0A4A-A630-9149405C4A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1" authorId="0" shapeId="0" xr:uid="{0C39CEF6-6EE4-7141-B806-103A4DB05AB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1" authorId="0" shapeId="0" xr:uid="{3F5C16A4-A8DC-D741-91BC-B152E1742BB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1" authorId="0" shapeId="0" xr:uid="{D4C77488-10FD-5C46-8D4D-4443CF939EC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1" authorId="0" shapeId="0" xr:uid="{E05624B6-FD62-0846-9075-DADC3233AA1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1" authorId="0" shapeId="0" xr:uid="{79BCA4BD-3BB9-0445-B536-71EF0C9451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1" authorId="0" shapeId="0" xr:uid="{1B855418-167B-C747-9817-332B05FD39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1" authorId="0" shapeId="0" xr:uid="{06653160-E265-0842-841C-B68878FB25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12" authorId="0" shapeId="0" xr:uid="{8B48D5FA-BDE1-2C47-B534-7BF2FD74C4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2" authorId="0" shapeId="0" xr:uid="{BE2A5542-2309-F242-B0C1-50C0E74920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2" authorId="0" shapeId="0" xr:uid="{40D90FD2-675B-B94C-A8FA-BEBC1141300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2" authorId="0" shapeId="0" xr:uid="{66B3706C-4B83-1744-A191-EFA6C3BF4CA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2" authorId="0" shapeId="0" xr:uid="{40F69C1B-D0DB-E744-A22D-787E113ADA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2" authorId="0" shapeId="0" xr:uid="{916F4109-3B71-AF4B-8A52-FF687C0C889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2" authorId="0" shapeId="0" xr:uid="{5F70391D-05A3-664A-A491-DECC21FE69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2" authorId="0" shapeId="0" xr:uid="{11F8A70B-A132-9245-B6C6-94B5A1B0891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2" authorId="0" shapeId="0" xr:uid="{62406259-6F41-204C-9BAF-0761BB57EDF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2" authorId="0" shapeId="0" xr:uid="{1E5D677B-58E8-344D-B621-75AD475CC9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2" authorId="0" shapeId="0" xr:uid="{6D0A8E16-30B2-1A4D-9B2F-1D98716B43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2" authorId="0" shapeId="0" xr:uid="{82107A4A-5650-424A-91EF-F31A95E78D5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2" authorId="0" shapeId="0" xr:uid="{6FA0FAC3-C8DC-2941-A4EC-D26215A3BE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2" authorId="0" shapeId="0" xr:uid="{30068780-B3CF-9D4C-A69A-C5BE5A4C905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2" authorId="0" shapeId="0" xr:uid="{C1028B52-E47D-6648-AC6E-A4122F68A5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2" authorId="0" shapeId="0" xr:uid="{C23377D3-CD04-EF40-A8FD-86725EB29E5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2" authorId="0" shapeId="0" xr:uid="{746E0313-B19C-CC4D-A9E1-15C23851A9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2" authorId="0" shapeId="0" xr:uid="{9AD8B2D6-4CA2-AE43-A144-753F20BF7B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1" authorId="0" shapeId="0" xr:uid="{434CB46D-1DC6-EE49-9F50-8A5E0F98CF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1" authorId="0" shapeId="0" xr:uid="{3B591729-0FD0-2545-A9AD-0EDBD88B4A7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2" authorId="0" shapeId="0" xr:uid="{3706B7E1-5F49-2542-B319-993F0C86C55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2" authorId="0" shapeId="0" xr:uid="{7CB60EC7-1F76-834B-8618-704748B2FA1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4" authorId="0" shapeId="0" xr:uid="{9083ADE1-67FC-1F4A-B872-D35B6454E8E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B6B61C1D-3495-B749-9ADC-2F436E3D074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8" authorId="0" shapeId="0" xr:uid="{AE98B304-8617-6247-BE2E-11EF4E6BB14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8" authorId="0" shapeId="0" xr:uid="{90165DB1-5898-074C-89C2-89183FDE98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0" authorId="0" shapeId="0" xr:uid="{610F3AC1-E22D-5947-8A0D-6E91B1D02DD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0" authorId="0" shapeId="0" xr:uid="{1774789A-75CF-4641-B851-5878C43ECE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1" authorId="0" shapeId="0" xr:uid="{6436DC6C-0CDC-2643-831A-809FCD2FA6E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1" authorId="0" shapeId="0" xr:uid="{6F1EBE76-AE3B-1B4C-8A41-E47F684D2A4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sharedStrings.xml><?xml version="1.0" encoding="utf-8"?>
<sst xmlns="http://schemas.openxmlformats.org/spreadsheetml/2006/main" count="1804" uniqueCount="1277">
  <si>
    <t>خيارات اخرى</t>
  </si>
  <si>
    <t>معلومات عامة</t>
  </si>
  <si>
    <t>القوائم</t>
  </si>
  <si>
    <t>بيانات الادخال</t>
  </si>
  <si>
    <t>تقرير مراجع الحسابات، مراجعة سنوية</t>
  </si>
  <si>
    <t xml:space="preserve">قائمة المركز المالي، متداول/ غير متداول، غير الموحدة </t>
  </si>
  <si>
    <t>قائمة الأرباح و الخسائر، حسب وظيفة المصروف، غير الموحدة</t>
  </si>
  <si>
    <t>قائمة الدخل الشامل الآخر, صافي بعد الضريبة، غير الموحدة</t>
  </si>
  <si>
    <t xml:space="preserve">قائمة التدفقات النقدية، الطريقة الغير مباشرة، غير الموحدة	</t>
  </si>
  <si>
    <t>قائمة التغير في حقوق الملكية، غير الموحدة</t>
  </si>
  <si>
    <t>bfd6cd25-52bc-4f46-9c91-e4a999bb8860:~:NotMandatory:~:True:~:http://www.mci.gov.sa/mci-rep-oth/role/FilingInformation</t>
  </si>
  <si>
    <t>7b8f701e-334f-4474-ad1a-f1d78dc8aa5e:~:Filing Information_1:~:NotMandatory:~:True:~:mci-dei_core_2017-06-30.xsd#mci-dei_FilingInformationAbstract:~::~:</t>
  </si>
  <si>
    <t>#LAYOUTSCSR#</t>
  </si>
  <si>
    <t>#LINENUMBER#</t>
  </si>
  <si>
    <t>#CustPlcEng#</t>
  </si>
  <si>
    <t>#CustPlcAr#</t>
  </si>
  <si>
    <t>#TABLE#</t>
  </si>
  <si>
    <t>#LAYOUTECSR#</t>
  </si>
  <si>
    <t>#CustPlc#</t>
  </si>
  <si>
    <t>#</t>
  </si>
  <si>
    <t>Filing information</t>
  </si>
  <si>
    <t>بيانات الإدخال</t>
  </si>
  <si>
    <t>mci-dei_core_2017-06-30.xsd#mci-dei_DisclosureOfEntityInformationAbstract@http://www.xbrl.org/2003/role/terseLabel</t>
  </si>
  <si>
    <t>Disclosure of entity information</t>
  </si>
  <si>
    <t xml:space="preserve">الإفصاح عن معلومات الشركة </t>
  </si>
  <si>
    <t>mci-dei_core_2017-06-30.xsd#mci-dei_CommercialRegistrationNumber</t>
  </si>
  <si>
    <t>Commercial registration number</t>
  </si>
  <si>
    <t>رقم السجل التجاري</t>
  </si>
  <si>
    <t>1010061412</t>
  </si>
  <si>
    <t>mci-dei_core_2017-06-30.xsd#mci-dei_NameOfCompany</t>
  </si>
  <si>
    <t>Name of company</t>
  </si>
  <si>
    <t>اسم الشركة</t>
  </si>
  <si>
    <t>شركة ايه بي بي للصناعات الكهربائية المحدودة</t>
  </si>
  <si>
    <t>mci-dei_core_2017-06-30.xsd#mci-dei_LegalEntity</t>
  </si>
  <si>
    <t>Legal entity</t>
  </si>
  <si>
    <t>الكيان القانوني للشركة</t>
  </si>
  <si>
    <t>شركة ذات مسؤولية محدودة</t>
  </si>
  <si>
    <t>mci-dei_core_2017-06-30.xsd#mci-dei_SectorOfReportingEntity</t>
  </si>
  <si>
    <t>Sector</t>
  </si>
  <si>
    <t>التصنيف</t>
  </si>
  <si>
    <t>القطاعات الأخرى</t>
  </si>
  <si>
    <t>mci-dei_core_2017-06-30.xsd#mci-dei_DisclosureOfDocumentInformationAbstract@http://www.xbrl.org/2003/role/terseLabel</t>
  </si>
  <si>
    <t>Disclosure of document information</t>
  </si>
  <si>
    <t xml:space="preserve">الإفصاح عن معلومات الوثيقة </t>
  </si>
  <si>
    <t>mci-dei_core_2017-06-30.xsd#mci-dei_TypeOfCalendarFollowed</t>
  </si>
  <si>
    <t>Type of calendar followed</t>
  </si>
  <si>
    <t xml:space="preserve">القوائم المالية تتبع التقويم </t>
  </si>
  <si>
    <t>ميلادي</t>
  </si>
  <si>
    <t>mci-dei_core_2017-06-30.xsd#mci-dei_TypeOfFiling</t>
  </si>
  <si>
    <t>Filing period</t>
  </si>
  <si>
    <t>نوع الفترة</t>
  </si>
  <si>
    <t>سنوية</t>
  </si>
  <si>
    <t>mci-dei_core_2017-06-30.xsd#mci-dei_CurrentReportingPeriodStartDate</t>
  </si>
  <si>
    <t>Current reporting period start date</t>
  </si>
  <si>
    <t>تاريخ بداية الفترة المالية الحالية</t>
  </si>
  <si>
    <t>01/Jan/2023</t>
  </si>
  <si>
    <t>mci-dei_core_2017-06-30.xsd#mci-dei_CurrentReportingPeriodEndDate</t>
  </si>
  <si>
    <t>Current reporting period end date</t>
  </si>
  <si>
    <t>تاريخ نهاية الفترة المالية الحالية</t>
  </si>
  <si>
    <t>31/Dec/2023</t>
  </si>
  <si>
    <t>mci-dei_core_2017-06-30.xsd#mci-dei_PreviousReportingPeriodStartDate</t>
  </si>
  <si>
    <t>Previous reporting period start date</t>
  </si>
  <si>
    <t>تاريخ بداية الفترة المالية السابقة</t>
  </si>
  <si>
    <t>01/Jan/2022</t>
  </si>
  <si>
    <t>mci-dei_core_2017-06-30.xsd#mci-dei_PreviousReportingPeriodEndDate</t>
  </si>
  <si>
    <t>Previous reporting period end date</t>
  </si>
  <si>
    <t>تاريخ نهاية الفترة المالية السابقة</t>
  </si>
  <si>
    <t>31/Dec/2022</t>
  </si>
  <si>
    <t>mci-dei_core_2017-06-30.xsd#mci-dei_NatureOfFinancialStatements</t>
  </si>
  <si>
    <t>Nature Of financial statements</t>
  </si>
  <si>
    <t>طبيعة القوائم المالية</t>
  </si>
  <si>
    <t>منفصل</t>
  </si>
  <si>
    <t>mci-dei_core_2017-06-30.xsd#mci-dei_AuditStatusOfFinancialStatements</t>
  </si>
  <si>
    <t>Audit status of financial statements</t>
  </si>
  <si>
    <t xml:space="preserve">حالة المراجعة للقوائم المالية </t>
  </si>
  <si>
    <t>مدققة للسنوية</t>
  </si>
  <si>
    <t>mci-dei_core_2017-06-30.xsd#mci-dei_DescriptionOfPresentationCurrencyUsedInFiling</t>
  </si>
  <si>
    <t>Description of presentation currency</t>
  </si>
  <si>
    <t>وصف عملة العرض</t>
  </si>
  <si>
    <t>SAR</t>
  </si>
  <si>
    <t>mci-dei_core_2017-06-30.xsd#mci-dei_LevelOfRoundingForMonetaryValues</t>
  </si>
  <si>
    <t>Level of rounding off for monetary values</t>
  </si>
  <si>
    <t>مستوى تقريب الأرقام</t>
  </si>
  <si>
    <t>فعلي</t>
  </si>
  <si>
    <t>mci-dei_core_2017-06-30.xsd#mci-dei_TaxonomyVersion</t>
  </si>
  <si>
    <t>Taxonomy version</t>
  </si>
  <si>
    <t>نسخة التصنيف</t>
  </si>
  <si>
    <t>Other sectors v2.0</t>
  </si>
  <si>
    <t>mci-dei_core_2017-06-30.xsd#mci-dei_InstanceCreatedByTool</t>
  </si>
  <si>
    <t>Instance created by tool</t>
  </si>
  <si>
    <t>الملف منشأ بواسطة البرنامج</t>
  </si>
  <si>
    <t>v0.11</t>
  </si>
  <si>
    <t>mci-dei_core_2017-06-30.xsd#mci-dei_ScopeOfFilingQuestionsAbstract@http://www.xbrl.org/2003/role/terseLabel</t>
  </si>
  <si>
    <t>Scope of filing questions</t>
  </si>
  <si>
    <t>نطاق اسئلة بيانات الإدخال</t>
  </si>
  <si>
    <t>mci-dei_core_2017-06-30.xsd#mci-dei_WhetherCompanyIsPreparingFinancialStatementsForFirstTimeSinceEstablishment</t>
  </si>
  <si>
    <t>Whether company is preparing financial statements for first time since establishment</t>
  </si>
  <si>
    <t>هل الشركة تعد القوائم المالية للمرة الأولى منذ تأسيسها</t>
  </si>
  <si>
    <t>لا</t>
  </si>
  <si>
    <t>mci-dei_core_2017-06-30.xsd#mci-dei_MethodOfPresentationOfStatementOfFinancialPosition</t>
  </si>
  <si>
    <t>Method of presentation of statement of financial position</t>
  </si>
  <si>
    <t>طريقة استعراض قائمة المركز المالي</t>
  </si>
  <si>
    <t>حسب تصنيفات التداول</t>
  </si>
  <si>
    <t>mci-dei_core_2017-06-30.xsd#mci-dei_MethodOfPresentationOfStatementOfProfitOrLoss</t>
  </si>
  <si>
    <t>Method of presentation of statement of profit or loss</t>
  </si>
  <si>
    <t>طريقة استعراض قائمة الربح والخسارة</t>
  </si>
  <si>
    <t>وظيفة المصاريف</t>
  </si>
  <si>
    <t>mci-dei_core_2017-06-30.xsd#mci-dei_MethodOfPresentationOfStatementOfOtherComprehensiveIncome</t>
  </si>
  <si>
    <t>Method of presentation of statement of other comprehensive income</t>
  </si>
  <si>
    <t>طريقة استعراض قائمة الدخل الشامل الاخر</t>
  </si>
  <si>
    <t>صافي بعد الضريبة</t>
  </si>
  <si>
    <t>mci-dei_core_2017-06-30.xsd#mci-dei_MethodOfPresentationOfStatementOfCashFlows</t>
  </si>
  <si>
    <t>Method of presentation of statement of cash flows</t>
  </si>
  <si>
    <t>طريقة استعراض قائمة التدفقات النقدية</t>
  </si>
  <si>
    <t>الطريقة الغير مباشرة</t>
  </si>
  <si>
    <t>#LAYOUTSCER#</t>
  </si>
  <si>
    <t>#LAYOUTECER#</t>
  </si>
  <si>
    <t>e1ad105c-fab6-493a-baa2-e624a3c8f3d9:~:NotMandatory:~:True:~:http://www.mci.gov.sa/mci-rep-oth/role/AuditorsReportAnnualAudit</t>
  </si>
  <si>
    <t>3f6a8cdf-7157-426e-8f44-42a0292974f2:~:Audit Report_1:~:NotMandatory:~:True:~:mci-isa_core_2017-06-30.xsd#mci-isa_AuditorsReportAnnualAuditAbstract::mci-isa_core_2017-06-30.xsd#mci-isa_DetailsOfAuditorsAbstract::mci-isa_core_2017-06-30.xsd#mci-isa_DetailsOfAuditorsLineItems:~::~: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</si>
  <si>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</si>
  <si>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</si>
  <si>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</si>
  <si>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</si>
  <si>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</t>
  </si>
  <si>
    <t>Auditors report, annual audit</t>
  </si>
  <si>
    <t>Auditor 1</t>
  </si>
  <si>
    <t>Auditor 2</t>
  </si>
  <si>
    <t>mci-isa_core_2017-06-30.xsd#mci-isa_DetailsOfAuditorsTable::mci-dei_core_2017-06-30.xsd#mci-dei_LanguageAxis</t>
  </si>
  <si>
    <t>English</t>
  </si>
  <si>
    <t>Arabic</t>
  </si>
  <si>
    <t>مراجع الحسابات (1)</t>
  </si>
  <si>
    <t>مراجع الحسابات (2)</t>
  </si>
  <si>
    <t xml:space="preserve">باللغة الانجليزية </t>
  </si>
  <si>
    <t xml:space="preserve">باللغة العربية </t>
  </si>
  <si>
    <t>mci-isa_core_2017-06-30.xsd#mci-isa_DetailsOfAuditFirmAbstract@http://www.xbrl.org/2003/role/terseLabel</t>
  </si>
  <si>
    <t>Details of audit firm</t>
  </si>
  <si>
    <t xml:space="preserve">تفاصيل مكتب مراجع الحسابات </t>
  </si>
  <si>
    <t>mci-isa_core_2017-06-30.xsd#mci-isa_NameOfAuditFirm</t>
  </si>
  <si>
    <t>Name of audit firm</t>
  </si>
  <si>
    <t xml:space="preserve">اسم مكتب مراجع الحسابات </t>
  </si>
  <si>
    <t xml:space="preserve">كي بي ام جي للاستشارات المهنية </t>
  </si>
  <si>
    <t>mci-isa_core_2017-06-30.xsd#mci-isa_RegistrationNumberOfAuditFirm</t>
  </si>
  <si>
    <t>Registration number of audit firm</t>
  </si>
  <si>
    <t>رقم ترخيص مكتب مراجع الحسابات</t>
  </si>
  <si>
    <t>46/11/323</t>
  </si>
  <si>
    <t>mci-isa_core_2017-06-30.xsd#mci-isa_LicenseDateOfAuditFirm</t>
  </si>
  <si>
    <t>License date of audit firm</t>
  </si>
  <si>
    <t>تاريخ ترخيص مكتب مراجع الحسابات</t>
  </si>
  <si>
    <t>7/9/1412</t>
  </si>
  <si>
    <t>mci-isa_core_2017-06-30.xsd#mci-isa_AddressOfAuditFirm</t>
  </si>
  <si>
    <t>Address of audit firm</t>
  </si>
  <si>
    <t>عنوان مراجع الحسابات</t>
  </si>
  <si>
    <t>واجهة روشن - طريق المطار</t>
  </si>
  <si>
    <t>mci-isa_core_2017-06-30.xsd#mci-isa_DetailsOfPartnerSigningAuditorsReportAbstract@http://www.xbrl.org/2003/role/terseLabel</t>
  </si>
  <si>
    <t>Details of partner signing auditor's report</t>
  </si>
  <si>
    <t xml:space="preserve">بيانات الشريك المسؤول عن توقيع تقرير مراجع الحسابات </t>
  </si>
  <si>
    <t>mci-isa_core_2017-06-30.xsd#mci-isa_NameOfPartnerSigningOffAuditorsReport</t>
  </si>
  <si>
    <t>Name of partner signing auditor's report</t>
  </si>
  <si>
    <t xml:space="preserve">اسم الشريك المسؤول عن توقيع تقرير مراجع الحسابات </t>
  </si>
  <si>
    <t xml:space="preserve">خلود عدنان موسى التمبكتي </t>
  </si>
  <si>
    <t>mci-isa_core_2017-06-30.xsd#mci-isa_RegistrationNumberOfPartnerSigningOffAuditorsReport</t>
  </si>
  <si>
    <t>Registration number of partner signing auditor's report</t>
  </si>
  <si>
    <t>رقم ترخيص الشريك المسؤول عن توقيع تقرير مراجع الحسابات</t>
  </si>
  <si>
    <t>mci-isa_core_2017-06-30.xsd#mci-isa_LicenseDateOfSigningPartner</t>
  </si>
  <si>
    <t>License date of partner signing auditor's report</t>
  </si>
  <si>
    <t>تاريخ ترخيص الشريك المسؤول عن توقيع تقرير مراجع الحسابات</t>
  </si>
  <si>
    <t>29/4/1431</t>
  </si>
  <si>
    <t>990cb4c7-bcbf-4b5a-b918-b3fe9e236e76:~:Audit Report_2:~:NotMandatory:~:True:~:mci-isa_core_2017-06-30.xsd#mci-isa_AuditorsReportAnnualAuditAbstract::mci-isa_core_2017-06-30.xsd#mci-isa_AuditorsReportAbstract::mci-isa_core_2017-06-30.xsd#mci-isa_AuditorsReportLineItems:~::~:</t>
  </si>
  <si>
    <t>mci-isa_core_2017-06-30.xsd#mci-isa_AuditorsReportTable::mci-dei_core_2017-06-30.xsd#mci-dei_LanguageAxis::mci-dei_core_2017-06-30.xsd#mci-dei_EnglishMember</t>
  </si>
  <si>
    <t>mci-isa_core_2017-06-30.xsd#mci-isa_AuditorsReportTable::mci-dei_core_2017-06-30.xsd#mci-dei_LanguageAxis::mci-dei_core_2017-06-30.xsd#mci-dei_ArabicMember</t>
  </si>
  <si>
    <t>mci-isa_core_2017-06-30.xsd#mci-isa_AuditorsReportTable::mci-dei_core_2017-06-30.xsd#mci-dei_LanguageAxis</t>
  </si>
  <si>
    <t>mci-isa_core_2017-06-30.xsd#mci-isa_DisclosuresOfAuditorsReportExplanatory@http://www.xbrl.org/2003/role/terseLabel</t>
  </si>
  <si>
    <t>Disclosures of auditor's report</t>
  </si>
  <si>
    <t xml:space="preserve">الإفصاح عن تقرير مراجع الحسابات </t>
  </si>
  <si>
    <t>نعم</t>
  </si>
  <si>
    <t>mci-isa_core_2017-06-30.xsd#mci-isa_ContentsOfAuditorsReportAbstract@http://www.xbrl.org/2003/role/terseLabel</t>
  </si>
  <si>
    <t>Contents of auditor's report</t>
  </si>
  <si>
    <t xml:space="preserve">محتوى تقرير مراجع الحسابات </t>
  </si>
  <si>
    <t>mci-isa_core_2017-06-30.xsd#mci-isa_NatureOfAuditorsOpinion</t>
  </si>
  <si>
    <t>Nature of auditor's opinion</t>
  </si>
  <si>
    <t>طبيعة رأي مراجع الحسابات</t>
  </si>
  <si>
    <t>رأي مطلق</t>
  </si>
  <si>
    <t>mci-isa_core_2017-06-30.xsd#mci-isa_DetailsOfOpinionParagraphTextBlock@http://www.xbrl.org/2003/role/terseLabel</t>
  </si>
  <si>
    <t>Auditor's opinion</t>
  </si>
  <si>
    <t>رأي مراجع الحسابات</t>
  </si>
  <si>
    <t>mci-isa_core_2017-06-30.xsd#mci-isa_DetailsOfQualificationsParagraphTextBlock@http://www.xbrl.org/2003/role/terseLabel</t>
  </si>
  <si>
    <t>Basis of opinion</t>
  </si>
  <si>
    <t>أساس الرأي</t>
  </si>
  <si>
    <t>mci-isa_core_2017-06-30.xsd#mci-isa_MaterialUncertaintyRelatedToGoingConcern@http://www.xbrl.org/2003/role/terseLabel</t>
  </si>
  <si>
    <t>Material uncertainty related to going concern</t>
  </si>
  <si>
    <t>شك جوهري حول مبدأ الاستمرارية</t>
  </si>
  <si>
    <t>mci-isa_core_2017-06-30.xsd#mci-isa_DetailsOfEmphasisOfMatterTextBlock@http://www.xbrl.org/2003/role/terseLabel</t>
  </si>
  <si>
    <t>Emphasis of matter</t>
  </si>
  <si>
    <t>فقرة لفت انتباه</t>
  </si>
  <si>
    <t>mci-isa_core_2017-06-30.xsd#mci-isa_KeyAuditMatters@http://www.xbrl.org/2003/role/terseLabel</t>
  </si>
  <si>
    <t>Key audit matters</t>
  </si>
  <si>
    <t>أمور المراجعة الرئيسية</t>
  </si>
  <si>
    <t>mci-isa_core_2017-06-30.xsd#mci-isa_OtherMatters@http://www.xbrl.org/2003/role/terseLabel</t>
  </si>
  <si>
    <t>Other matters</t>
  </si>
  <si>
    <t>أمور أخرى</t>
  </si>
  <si>
    <t>mci-isa_core_2017-06-30.xsd#mci-isa_ResponsibilitiesOfManagementAndThoseChargedWithGovernanceForFinancialStatements@http://www.xbrl.org/2003/role/terseLabel</t>
  </si>
  <si>
    <t>Responsibilities of management and those charged with governance for financial statements</t>
  </si>
  <si>
    <t>مسؤوليات الإدارة والمكلفين بالحوكمة عن القوائم المالية</t>
  </si>
  <si>
    <t>mci-isa_core_2017-06-30.xsd#mci-isa_AuditorsResponsibilitiesForAuditOfFinancialStatements@http://www.xbrl.org/2003/role/terseLabel</t>
  </si>
  <si>
    <t>Auditor's responsibilities for audit of financial statements</t>
  </si>
  <si>
    <t>مسؤوليات مراجع الحسابات عن القوائم المالية</t>
  </si>
  <si>
    <t>mci-isa_core_2017-06-30.xsd#mci-isa_ReportOnOtherLegalAndRegulatoryRequirements@http://www.xbrl.org/2003/role/terseLabel</t>
  </si>
  <si>
    <t>Report on other legal and regulatory requirements</t>
  </si>
  <si>
    <t>تقرير مراجع الحسابات حول متطلبات قانونية وتشريعية أخرى</t>
  </si>
  <si>
    <t>mci-isa_core_2017-06-30.xsd#mci-isa_DateOfSigningAuditorsReport</t>
  </si>
  <si>
    <t>Date of signing audit report by auditor</t>
  </si>
  <si>
    <t>تاريخ توقيع التقرير من قبل مراجع الحسابات</t>
  </si>
  <si>
    <t>18/4/2024</t>
  </si>
  <si>
    <t>c21b21c7-2a64-4178-bcb3-a5d139242748:~:NotMandatory:~:True:~:http://www.mci.gov.sa/mci-rep-oth/role/StatementOfFinancialPositionCurrentNonCurrentStandalone</t>
  </si>
  <si>
    <t>b6e290f3-eea2-4141-924e-a926b487d0a1:~:Financial Position CurNonCur_1:~:NotMandatory:~:True:~:mci-sas_core_2017-06-30.xsd#mci-sas_StatementOfFinancialPositionStandaloneAbstract:~::~:</t>
  </si>
  <si>
    <t>#STDT#</t>
  </si>
  <si>
    <t>#ENDT#</t>
  </si>
  <si>
    <t>Statement of financial position, current/ non-current, standalone</t>
  </si>
  <si>
    <t>mci-sas_core_2017-06-30.xsd#mci-sas_AssetsAbstract@http://www.xbrl.org/2003/role/terseLabel</t>
  </si>
  <si>
    <t>Assets</t>
  </si>
  <si>
    <t>الموجودات</t>
  </si>
  <si>
    <t>mci-sas_core_2017-06-30.xsd#mci-sas_CurrentAssetsAbstract@http://www.xbrl.org/2003/role/terseLabel</t>
  </si>
  <si>
    <t>Current assets</t>
  </si>
  <si>
    <t>الموجودات المتداولة</t>
  </si>
  <si>
    <t>mci-sas_core_2017-06-30.xsd#mci-sas_CashAndBankBalances</t>
  </si>
  <si>
    <t>Cash and bank balances</t>
  </si>
  <si>
    <t> النقد وأرصدة لدى البنوك</t>
  </si>
  <si>
    <t>mci-sas_core_2017-06-30.xsd#mci-sas_ShortTermDepositsNotClassifiedAsCashEquivalents</t>
  </si>
  <si>
    <t>Short-term deposits (not classified as cash equivalents)</t>
  </si>
  <si>
    <t>ودائع قصيرة الأجل (غير مصنفة ضمن النقد ومعادلات النقد)</t>
  </si>
  <si>
    <t>mci-sas_core_2017-06-30.xsd#mci-sas_FinancialAssetsHeldForTradingCurrent</t>
  </si>
  <si>
    <t>Financial assets held for trading, current</t>
  </si>
  <si>
    <t>موجودات مالية بغرض المتاجرة، متداولة</t>
  </si>
  <si>
    <t>mci-sas_core_2017-06-30.xsd#mci-sas_FinancialAssetsAvailableForSaleCurrent</t>
  </si>
  <si>
    <t>Financial assets available-for-sale, current</t>
  </si>
  <si>
    <t>موجودات مالية متاحة للبيع، متداولة</t>
  </si>
  <si>
    <t>mci-sas_core_2017-06-30.xsd#mci-sas_HeldToMaturityInvestmentsCurrent</t>
  </si>
  <si>
    <t>Held-to-maturity investments, current</t>
  </si>
  <si>
    <t>استثمارات محتفظ بها بغرض الاستحقاق، متداولة</t>
  </si>
  <si>
    <t>mci-sas_core_2017-06-30.xsd#mci-sas_OtherFinancialAssetsCurrent</t>
  </si>
  <si>
    <t>Other financial assets, current</t>
  </si>
  <si>
    <t>موجودات مالية أخرى، متداولة</t>
  </si>
  <si>
    <t>mci-sas_core_2017-06-30.xsd#mci-sas_TradeAndOtherReceivables</t>
  </si>
  <si>
    <t>Trade and other receivables</t>
  </si>
  <si>
    <t>المبالغ المستحقة من المدينيين التجاريين وغيرهم</t>
  </si>
  <si>
    <t>mci-sas_core_2017-06-30.xsd#mci-sas_AdvancesToSuppliersAndContractorsCurrent</t>
  </si>
  <si>
    <t>Advances to suppliers and contractors, current</t>
  </si>
  <si>
    <t>دفعات مقدمة للموردين والمقاولين، متداولة</t>
  </si>
  <si>
    <t>mci-sas_core_2017-06-30.xsd#mci-sas_FinanceLeaseReceivablesCurrent</t>
  </si>
  <si>
    <t>Finance lease receivables, current</t>
  </si>
  <si>
    <t>مدينون عقود إيجار تمويلي، متداولة</t>
  </si>
  <si>
    <t>mci-sas_core_2017-06-30.xsd#mci-sas_RentReceivablesCurrent</t>
  </si>
  <si>
    <t>Rent receivables</t>
  </si>
  <si>
    <t>إيجار مستحق القبض</t>
  </si>
  <si>
    <t>mci-sas_core_2017-06-30.xsd#mci-sas_Prepayments</t>
  </si>
  <si>
    <t>Prepayments</t>
  </si>
  <si>
    <t>مصاريف مدفوعة مقدما</t>
  </si>
  <si>
    <t>mci-sas_core_2017-06-30.xsd#mci-sas_AccruedIncome</t>
  </si>
  <si>
    <t>Accrued income</t>
  </si>
  <si>
    <t>إيرادات مستحقة</t>
  </si>
  <si>
    <t>mci-sas_core_2017-06-30.xsd#mci-sas_WorkInProgressUnbilledRevenue</t>
  </si>
  <si>
    <t>Work in progress (unbilled revenue)</t>
  </si>
  <si>
    <t>أعمال تحت التنفيذ ( إيرادات لم يصدر بها فواتير)</t>
  </si>
  <si>
    <t>mci-sas_core_2017-06-30.xsd#mci-sas_TradeAndOtherCurrentReceivablesDueFromRelatedParties@http://www.xbrl.org/2003/role/terseLabel</t>
  </si>
  <si>
    <t>Due from related parties, current</t>
  </si>
  <si>
    <t>أرصدة مستحقة من جهات ذات علاقة، متداولة</t>
  </si>
  <si>
    <t>mci-sas_core_2017-06-30.xsd#mci-sas_DerivativeFinancialAssetsCurrent</t>
  </si>
  <si>
    <t>Derivative financial instruments/ assets, current</t>
  </si>
  <si>
    <t>أدوات / موجودات مالية مشتقة، متداولة</t>
  </si>
  <si>
    <t>mci-sas_core_2017-06-30.xsd#mci-sas_InventoriesCurrent@http://www.xbrl.org/2003/role/terseLabel</t>
  </si>
  <si>
    <t>Inventories</t>
  </si>
  <si>
    <t>المخزون</t>
  </si>
  <si>
    <t>mci-sas_core_2017-06-30.xsd#mci-sas_BiologicalAssetsCurrent</t>
  </si>
  <si>
    <t>Biological assets, current</t>
  </si>
  <si>
    <t>موجودات حيوية، متداولة</t>
  </si>
  <si>
    <t>mci-sas_core_2017-06-30.xsd#mci-sas_ProgrammingAssetsCurrent</t>
  </si>
  <si>
    <t>Programming assets, current</t>
  </si>
  <si>
    <t>موجودات برامج، متداولة</t>
  </si>
  <si>
    <t>mci-sas_core_2017-06-30.xsd#mci-sas_RecognisedAssetsDefinedBenefitPlanCurrent@http://www.xbrl.org/2003/role/terseLabel</t>
  </si>
  <si>
    <t>Net employee defined benefit assets, current</t>
  </si>
  <si>
    <t>صافي موجودات منافع موظفين محددة، متداولة</t>
  </si>
  <si>
    <t>mci-sas_core_2017-06-30.xsd#mci-sas_OtherCurrentAssets</t>
  </si>
  <si>
    <t>Other current assets</t>
  </si>
  <si>
    <t>موجودات متداولة أخرى</t>
  </si>
  <si>
    <t>mci-sas_core_2017-06-30.xsd#mci-sas_CurrentTaxAssetsAbstract@http://www.xbrl.org/2003/role/terseLabel</t>
  </si>
  <si>
    <t>Current tax assets</t>
  </si>
  <si>
    <t>موجودات ضريبية متداولة</t>
  </si>
  <si>
    <t>mci-sas_core_2017-06-30.xsd#mci-sas_ZakatAssetsCurrent</t>
  </si>
  <si>
    <t>Zakat assets</t>
  </si>
  <si>
    <t>موجودات زكاة</t>
  </si>
  <si>
    <t>mci-sas_core_2017-06-30.xsd#mci-sas_IncomeTaxAssetsCurrent</t>
  </si>
  <si>
    <t>Income tax assets</t>
  </si>
  <si>
    <t>موجودات ضريبة دخل</t>
  </si>
  <si>
    <t>mci-sas_core_2017-06-30.xsd#mci-sas_CurrentTaxAssets@http://www.xbrl.org/2003/role/totalLabel</t>
  </si>
  <si>
    <t>Total current tax assets</t>
  </si>
  <si>
    <t>إجمالي موجودات ضريبية متداولة</t>
  </si>
  <si>
    <t>mci-sas_core_2017-06-30.xsd#mci-sas_CurrentAssetsBeforeOtherAdjustments@http://www.xbrl.org/2003/role/totalLabel</t>
  </si>
  <si>
    <t>Total current assets before non-current assets or disposal groups held for sale or distribution to owners</t>
  </si>
  <si>
    <t>إجمالي الموجودات المتداولة قبل الموجودات الغير متداولة أو مجموعات الاستبعاد المتاحة للبيع أو التوزيع للملاك</t>
  </si>
  <si>
    <t>mci-sas_core_2017-06-30.xsd#mci-sas_NonCurrentAssetsOrDisposalGroupsHeldForSaleOrDistributionToOwners</t>
  </si>
  <si>
    <t>Non-current assets or disposal groups held for sale or distribution to owners</t>
  </si>
  <si>
    <t>موجودات غير متداولة أو مجموعات استبعاد متاحة للبيع أو التوزيع للملاك</t>
  </si>
  <si>
    <t>mci-sas_core_2017-06-30.xsd#mci-sas_CurrentAssets@http://www.xbrl.org/2003/role/totalLabel</t>
  </si>
  <si>
    <t>Total current assets</t>
  </si>
  <si>
    <t>إجمالي الموجودات المتداولة</t>
  </si>
  <si>
    <t>mci-sas_core_2017-06-30.xsd#mci-sas_NonCurrentAssetsAbstract@http://www.xbrl.org/2003/role/terseLabel</t>
  </si>
  <si>
    <t>Non-current assets</t>
  </si>
  <si>
    <t>الموجودات غير المتداولة</t>
  </si>
  <si>
    <t>mci-sas_core_2017-06-30.xsd#mci-sas_FinancialAssetsAvailableForSaleNonCurrent</t>
  </si>
  <si>
    <t>Financial assets available-for-sale, non-current</t>
  </si>
  <si>
    <t>موجودات مالية متاحة للبيع، غير متداولة</t>
  </si>
  <si>
    <t>mci-sas_core_2017-06-30.xsd#mci-sas_HeldToMaturityInvestmentsNonCurrent</t>
  </si>
  <si>
    <t>Held-to-maturity investments, non-current</t>
  </si>
  <si>
    <t>استثمارات محتفظ بها للاستحقاق، غير متداولة</t>
  </si>
  <si>
    <t>mci-sas_core_2017-06-30.xsd#mci-sas_OtherFinancialAssetsNonCurrent</t>
  </si>
  <si>
    <t>Other financial assets, non-current</t>
  </si>
  <si>
    <t>موجودات مالية أخرى، غير متداولة</t>
  </si>
  <si>
    <t>mci-sas_core_2017-06-30.xsd#mci-sas_LongTermDeposits</t>
  </si>
  <si>
    <t>Long-term deposits</t>
  </si>
  <si>
    <t>ودائع طويلة الأجل</t>
  </si>
  <si>
    <t>mci-sas_core_2017-06-30.xsd#mci-sas_AdvancesToSuppliersAndContractorsNonCurrent</t>
  </si>
  <si>
    <t>Advances to suppliers and contractors, non-current</t>
  </si>
  <si>
    <t>دفعات مقدمة للموردين والمقاولين، غير متداولة</t>
  </si>
  <si>
    <t>mci-sas_core_2017-06-30.xsd#mci-sas_FinanceLeaseReceivablesNonCurrent</t>
  </si>
  <si>
    <t>Finance lease receivables, non-current</t>
  </si>
  <si>
    <t>مدينون عقود إيجار تمويلي، غير متداولة</t>
  </si>
  <si>
    <t>mci-sas_core_2017-06-30.xsd#mci-sas_PropertyPlantAndEquipment</t>
  </si>
  <si>
    <t>Property, plant and equipment</t>
  </si>
  <si>
    <t>العقارات والآلات والمعدات</t>
  </si>
  <si>
    <t>mci-sas_core_2017-06-30.xsd#mci-sas_ExplorationAndEvaluationAssets</t>
  </si>
  <si>
    <t>Exploration and evaluation assets</t>
  </si>
  <si>
    <t>موجودات استكشاف وتقويم</t>
  </si>
  <si>
    <t>mci-sas_core_2017-06-30.xsd#mci-sas_OilAndGasAssets</t>
  </si>
  <si>
    <t>Oil and gas assets</t>
  </si>
  <si>
    <t>موجودات متعلقة بالنفط والغاز</t>
  </si>
  <si>
    <t>mci-sas_core_2017-06-30.xsd#mci-sas_BiologicalAssetsNonCurrent</t>
  </si>
  <si>
    <t>Biological assets, non-current</t>
  </si>
  <si>
    <t>موجودات حيوية، غير متداولة</t>
  </si>
  <si>
    <t>mci-sas_core_2017-06-30.xsd#mci-sas_AssetsSubjectToFinanceLease</t>
  </si>
  <si>
    <t>Assets subject to finance lease</t>
  </si>
  <si>
    <t>موجودات بموجب عقود إيجار تمويلية</t>
  </si>
  <si>
    <t>mci-sas_core_2017-06-30.xsd#mci-sas_Goodwill</t>
  </si>
  <si>
    <t>Goodwill</t>
  </si>
  <si>
    <t>شهرة</t>
  </si>
  <si>
    <t>mci-sas_core_2017-06-30.xsd#mci-sas_IntangibleAssetsOtherThanGoodwill</t>
  </si>
  <si>
    <t>Intangible assets other than goodwill</t>
  </si>
  <si>
    <t>موجودات غير ملموسة باستثناء الشهرة</t>
  </si>
  <si>
    <t>mci-sas_core_2017-06-30.xsd#mci-sas_NonCurrentDerivativeFinancialAssets</t>
  </si>
  <si>
    <t>Derivative financial instruments/ assets, non-current</t>
  </si>
  <si>
    <t>أدوات / موجودات مالية مشتقة، غير متداولة</t>
  </si>
  <si>
    <t>mci-sas_core_2017-06-30.xsd#mci-sas_InvestmentProperties</t>
  </si>
  <si>
    <t>Investment properties</t>
  </si>
  <si>
    <t>العقارات الاستثمارية</t>
  </si>
  <si>
    <t>mci-sas_core_2017-06-30.xsd#mci-sas_InvestmentsInAssociates</t>
  </si>
  <si>
    <t>Investments in associates</t>
  </si>
  <si>
    <t>استثمارات في شركات زميلة</t>
  </si>
  <si>
    <t>mci-sas_core_2017-06-30.xsd#mci-sas_InvestmentsInJointVentures</t>
  </si>
  <si>
    <t>Investments in joint ventures</t>
  </si>
  <si>
    <t>استثمارات في مشاريع مشتركة</t>
  </si>
  <si>
    <t>mci-sas_core_2017-06-30.xsd#mci-sas_InvestmentsInSubsidiaries</t>
  </si>
  <si>
    <t>Investments in subsidiaries</t>
  </si>
  <si>
    <t>استثمارات في شركات تابعة</t>
  </si>
  <si>
    <t>mci-sas_core_2017-06-30.xsd#mci-sas_InvestmentsOtherThanInvestmentsInSubsidiariesAssociatesAndJointVentures</t>
  </si>
  <si>
    <t>Investments other than investments in subsidiaries, associates and joint ventures</t>
  </si>
  <si>
    <t>استثمارات في غير شركات تابعة، زميلة ومشاريع مشتركة</t>
  </si>
  <si>
    <t>mci-sas_core_2017-06-30.xsd#mci-sas_DeferredTaxAssets</t>
  </si>
  <si>
    <t>Deferred tax assets</t>
  </si>
  <si>
    <t>موجودات ضريبية مؤجلة</t>
  </si>
  <si>
    <t>mci-sas_core_2017-06-30.xsd#mci-sas_ProgrammingAssetsNonCurrent</t>
  </si>
  <si>
    <t>Programming assets, non-current</t>
  </si>
  <si>
    <t>موجودات برامج، غير متداولة</t>
  </si>
  <si>
    <t>mci-sas_core_2017-06-30.xsd#mci-sas_RecognisedAssetsDefinedBenefitPlanNonCurrent@http://www.xbrl.org/2003/role/terseLabel</t>
  </si>
  <si>
    <t>Net employee defined benefit assets, non-current</t>
  </si>
  <si>
    <t>صافي موجودات منافع موظفين محددة، غير متداولة</t>
  </si>
  <si>
    <t>mci-sas_core_2017-06-30.xsd#mci-sas_ReceivablesDueFromRelatedPartiesNonCurrent@http://www.xbrl.org/2003/role/terseLabel</t>
  </si>
  <si>
    <t>Due from related parties, non-current</t>
  </si>
  <si>
    <t>أرصدة مستحقة من جهات ذات علاقة، غير متداولة</t>
  </si>
  <si>
    <t>mci-sas_core_2017-06-30.xsd#mci-sas_OtherNonCurrentAssets</t>
  </si>
  <si>
    <t>Other non-current assets</t>
  </si>
  <si>
    <t>موجودات غير متداولة أخرى</t>
  </si>
  <si>
    <t>mci-sas_core_2017-06-30.xsd#mci-sas_NonCurrentAssets@http://www.xbrl.org/2003/role/totalLabel</t>
  </si>
  <si>
    <t>Total non-current assets</t>
  </si>
  <si>
    <t>إجمالي الموجودات غير المتداولة</t>
  </si>
  <si>
    <t>mci-sas_core_2017-06-30.xsd#mci-sas_Assets@http://www.xbrl.org/2003/role/totalLabel</t>
  </si>
  <si>
    <t>Total assets</t>
  </si>
  <si>
    <t>إجمالي الموجودات</t>
  </si>
  <si>
    <t>mci-sas_core_2017-06-30.xsd#mci-sas_LiabilitiesAndEquityAbstract@http://www.xbrl.org/2003/role/terseLabel</t>
  </si>
  <si>
    <t>Liabilities and equity</t>
  </si>
  <si>
    <t>المطلوبات وحقوق الملكية</t>
  </si>
  <si>
    <t>mci-sas_core_2017-06-30.xsd#mci-sas_LiabilitiesAbstract@http://www.xbrl.org/2003/role/terseLabel</t>
  </si>
  <si>
    <t>Liabilities</t>
  </si>
  <si>
    <t>المطلوبات</t>
  </si>
  <si>
    <t>mci-sas_core_2017-06-30.xsd#mci-sas_CurrentLiabilitiesAbstract@http://www.xbrl.org/2003/role/terseLabel</t>
  </si>
  <si>
    <t>Current liabilities</t>
  </si>
  <si>
    <t>المطلوبات المتداولة</t>
  </si>
  <si>
    <t>mci-sas_core_2017-06-30.xsd#mci-sas_ProvisionsForEmployeeBenefitsCurrent</t>
  </si>
  <si>
    <t>Provisions for other employee benefits, current</t>
  </si>
  <si>
    <t>مخصص منافع موظفين أخرى، متداولة</t>
  </si>
  <si>
    <t>mci-sas_core_2017-06-30.xsd#mci-sas_OtherProvisionsCurrent</t>
  </si>
  <si>
    <t>Other provisions, current</t>
  </si>
  <si>
    <t>مخصصات أخرى، متداولة</t>
  </si>
  <si>
    <t>mci-sas_core_2017-06-30.xsd#mci-sas_CurrentProvisions@http://www.xbrl.org/2003/role/totalLabel</t>
  </si>
  <si>
    <t>Total current provisions</t>
  </si>
  <si>
    <t>إجمالي مخصصات متداولة</t>
  </si>
  <si>
    <t>mci-sas_core_2017-06-30.xsd#mci-sas_FinancialLiabilitiesHeldForTradingCurrent</t>
  </si>
  <si>
    <t>Financial liabilities held for trading, current</t>
  </si>
  <si>
    <t>مطلوبات مالية بغرض المتاجرة، متداولة</t>
  </si>
  <si>
    <t>mci-sas_core_2017-06-30.xsd#mci-sas_OtherFinancialLiabilitiesCurrent</t>
  </si>
  <si>
    <t>Other financial liabilities, current</t>
  </si>
  <si>
    <t>مطلوبات مالية أخرى، متداولة</t>
  </si>
  <si>
    <t>mci-sas_core_2017-06-30.xsd#mci-sas_DebtSecuritiesTermLoansBorrowingsAndSukuksInIssueCurrent</t>
  </si>
  <si>
    <t>Debt securities, term loans, borrowings and sukuks in issue, current</t>
  </si>
  <si>
    <t>سندات دين وقروض لأجل وقروض وصكوك مصدرة، متداولة</t>
  </si>
  <si>
    <t>mci-sas_core_2017-06-30.xsd#mci-sas_GovernmentLoansCurrent</t>
  </si>
  <si>
    <t>Government loans, current</t>
  </si>
  <si>
    <t>قروض حكومية، متداولة</t>
  </si>
  <si>
    <t>mci-sas_core_2017-06-30.xsd#mci-sas_SubordinatedLoansCurrent</t>
  </si>
  <si>
    <t>Subordinated loans, current</t>
  </si>
  <si>
    <t>قروض مساندة، متداولة</t>
  </si>
  <si>
    <t>mci-sas_core_2017-06-30.xsd#mci-sas_BankOverdraftsNotClassifiedAsCashEquivalents@http://www.xbrl.org/2003/role/terseLabel</t>
  </si>
  <si>
    <t>Bank overdrafts</t>
  </si>
  <si>
    <t>حسابات مكشوفة لدى البنوك</t>
  </si>
  <si>
    <t>mci-sas_core_2017-06-30.xsd#mci-sas_TradeAndOtherPayables</t>
  </si>
  <si>
    <t>Trade and other payables</t>
  </si>
  <si>
    <t>مبالغ مستحقة للدائنين التجاريين وغيرهم</t>
  </si>
  <si>
    <t>mci-sas_core_2017-06-30.xsd#mci-sas_RetentionPayables</t>
  </si>
  <si>
    <t>Retention payables</t>
  </si>
  <si>
    <t>ذمم محتجزات دائنة</t>
  </si>
  <si>
    <t>mci-sas_core_2017-06-30.xsd#mci-sas_AccruedExpenses</t>
  </si>
  <si>
    <t>Accrued expenses</t>
  </si>
  <si>
    <t>مصاريف مستحقة الدفع</t>
  </si>
  <si>
    <t>mci-sas_core_2017-06-30.xsd#mci-sas_FinanceLeaseLiabilitiesCurrent</t>
  </si>
  <si>
    <t>Finance lease liabilities, current</t>
  </si>
  <si>
    <t>مطلوبات عقود إيجار تمويلي، متداولة</t>
  </si>
  <si>
    <t>mci-sas_core_2017-06-30.xsd#mci-sas_TradeAndOtherCurrentPayablesToRelatedParties@http://www.xbrl.org/2003/role/terseLabel</t>
  </si>
  <si>
    <t>Due to related parties, current</t>
  </si>
  <si>
    <t>أرصدة مستحقة إلى جهات ذات علاقة، متداولة</t>
  </si>
  <si>
    <t>mci-sas_core_2017-06-30.xsd#mci-sas_DepositsAdvancesFromCustomersCurrent</t>
  </si>
  <si>
    <t>Deposits/ advances from customers, current</t>
  </si>
  <si>
    <t>ودائع / دفعات مقدمة من عملاء، متداولة</t>
  </si>
  <si>
    <t>mci-sas_core_2017-06-30.xsd#mci-sas_GovernmentGrantsCurrent</t>
  </si>
  <si>
    <t>Government grants, current</t>
  </si>
  <si>
    <t>منح حكومية، متداولة</t>
  </si>
  <si>
    <t>mci-sas_core_2017-06-30.xsd#mci-sas_DeferredRevenueCurrent</t>
  </si>
  <si>
    <t>Deferred revenue, current</t>
  </si>
  <si>
    <t>إيرادات مؤجلة، متداولة</t>
  </si>
  <si>
    <t>mci-sas_core_2017-06-30.xsd#mci-sas_DividendsPayable</t>
  </si>
  <si>
    <t>Dividends payable</t>
  </si>
  <si>
    <t>توزيعات أرباح مستحقة</t>
  </si>
  <si>
    <t>mci-sas_core_2017-06-30.xsd#mci-sas_RoyaltiesPayable</t>
  </si>
  <si>
    <t>Royalties payable</t>
  </si>
  <si>
    <t>امتيازات مستحقة</t>
  </si>
  <si>
    <t>mci-sas_core_2017-06-30.xsd#mci-sas_DerivativeFinancialLiabilitiesCurrent</t>
  </si>
  <si>
    <t>Derivative financial instruments/ liabilities, current</t>
  </si>
  <si>
    <t>أدوات / مطلوبات مالية مشتقة، متداولة</t>
  </si>
  <si>
    <t>mci-sas_core_2017-06-30.xsd#mci-sas_MurabahasLiabilitiesCurrent@http://www.xbrl.org/2003/role/terseLabel</t>
  </si>
  <si>
    <t>Murabahas, current</t>
  </si>
  <si>
    <t>مرابحات، متداولة</t>
  </si>
  <si>
    <t>mci-sas_core_2017-06-30.xsd#mci-sas_RecognisedLiabilitiesDefinedBenefitPlanCurrent@http://www.xbrl.org/2003/role/terseLabel</t>
  </si>
  <si>
    <t>Net employee defined benefit liabilities, current</t>
  </si>
  <si>
    <t>صافي مطلوبات منافع موظفين محددة، متداولة</t>
  </si>
  <si>
    <t>mci-sas_core_2017-06-30.xsd#mci-sas_OtherCurrentLiabilities</t>
  </si>
  <si>
    <t>Other current liabilities</t>
  </si>
  <si>
    <t>مطلوبات متداولة أخرى</t>
  </si>
  <si>
    <t>mci-sas_core_2017-06-30.xsd#mci-sas_CurrentTaxLiabilitiesAbstract@http://www.xbrl.org/2003/role/terseLabel</t>
  </si>
  <si>
    <t>Current tax liabilities</t>
  </si>
  <si>
    <t>مطلوبات ضريبية متداولة</t>
  </si>
  <si>
    <t>mci-sas_core_2017-06-30.xsd#mci-sas_ZakatLiabilitiesCurrent</t>
  </si>
  <si>
    <t>Zakat liabilities</t>
  </si>
  <si>
    <t>التزامات زكاة</t>
  </si>
  <si>
    <t>mci-sas_core_2017-06-30.xsd#mci-sas_IncomeTaxLiabilitiesCurrent</t>
  </si>
  <si>
    <t>Income tax liabilities</t>
  </si>
  <si>
    <t>التزامات ضريبة دخل</t>
  </si>
  <si>
    <t>mci-sas_core_2017-06-30.xsd#mci-sas_CurrentTaxLiabilities@http://www.xbrl.org/2003/role/totalLabel</t>
  </si>
  <si>
    <t>Total current tax liabilities</t>
  </si>
  <si>
    <t>إجمالي مطلوبات زكاة متداولة</t>
  </si>
  <si>
    <t>mci-sas_core_2017-06-30.xsd#mci-sas_CurrentLiabilitiesBeforeOtherAdjustments@http://www.xbrl.org/2003/role/totalLabel</t>
  </si>
  <si>
    <t>Total current liabilities before liabilities directly associated with assets or disposal groups held for sale or distribution to owners</t>
  </si>
  <si>
    <t>إجمالي المطلوبات قبل المطلوبات المرتبطة مباشرة بموجودات أو مجموعات استبعاد متاحة للبيع أو التوزيع للملاك</t>
  </si>
  <si>
    <t>mci-sas_core_2017-06-30.xsd#mci-sas_LiabilitiesDirectlyAssociatedWithAssetsOrDisposalGroupsHeldForSaleOrDistributionToOwners</t>
  </si>
  <si>
    <t>Liabilities directly associated with assets or disposal groups held for sale or distribution to owners</t>
  </si>
  <si>
    <t>مطلوبات مرتبطة مباشرة بموجودات أو مجموعات استبعاد متاحة للبيع أو التوزيع للملاك</t>
  </si>
  <si>
    <t>mci-sas_core_2017-06-30.xsd#mci-sas_CurrentLiabilities@http://www.xbrl.org/2003/role/totalLabel</t>
  </si>
  <si>
    <t>Total current liabilities</t>
  </si>
  <si>
    <t>إجمالي المطلوبات المتداولة</t>
  </si>
  <si>
    <t>mci-sas_core_2017-06-30.xsd#mci-sas_NonCurrentLiabilitiesAbstract@http://www.xbrl.org/2003/role/terseLabel</t>
  </si>
  <si>
    <t>Non-current liabilities</t>
  </si>
  <si>
    <t>المطلوبات غير المتداولة</t>
  </si>
  <si>
    <t>mci-sas_core_2017-06-30.xsd#mci-sas_ProvisionsForEmployeeBenefitsNonCurrent</t>
  </si>
  <si>
    <t>Provisions for other long-term employee benefits, non-current</t>
  </si>
  <si>
    <t>مخصصات منافع موظفين أخرى طويلة الأجل، غير متداولة</t>
  </si>
  <si>
    <t>mci-sas_core_2017-06-30.xsd#mci-sas_OtherProvisionsNonCurrent</t>
  </si>
  <si>
    <t>Other provisions, non-current</t>
  </si>
  <si>
    <t>مخصصات أخرى، غير متداولة</t>
  </si>
  <si>
    <t>mci-sas_core_2017-06-30.xsd#mci-sas_NonCurrentProvisions@http://www.xbrl.org/2003/role/totalLabel</t>
  </si>
  <si>
    <t>Total non-current provisions</t>
  </si>
  <si>
    <t>إجمالي مخصصات غير متداولة</t>
  </si>
  <si>
    <t>mci-sas_core_2017-06-30.xsd#mci-sas_DebtSecuritiesTermLoansBorrowingsAndSukuksInIssueNonCurrent</t>
  </si>
  <si>
    <t>Debt securities, term loans, borrowings and sukuks in issue, non-current</t>
  </si>
  <si>
    <t>سندات دين وقروض لأجل وقروض وصكوك مصدرة، غير متداولة</t>
  </si>
  <si>
    <t>mci-sas_core_2017-06-30.xsd#mci-sas_GovernmentLoansNonCurrent</t>
  </si>
  <si>
    <t>Government loans, non-current</t>
  </si>
  <si>
    <t>قروض حكومية، غير متداولة</t>
  </si>
  <si>
    <t>mci-sas_core_2017-06-30.xsd#mci-sas_SubordinatedLoansNonCurrent</t>
  </si>
  <si>
    <t>Subordinated loans, non-current</t>
  </si>
  <si>
    <t>قروض ثانوية، غير متداولة</t>
  </si>
  <si>
    <t>mci-sas_core_2017-06-30.xsd#mci-sas_OtherFinancialLiabilitiesNonCurrent</t>
  </si>
  <si>
    <t>Other financial liabilities, non-current</t>
  </si>
  <si>
    <t>مطلوبات مالية أخرى، غير متداولة</t>
  </si>
  <si>
    <t>mci-sas_core_2017-06-30.xsd#mci-sas_RecognisedLiabilitiesDefinedBenefitPlanNonCurrent@http://www.xbrl.org/2003/role/terseLabel</t>
  </si>
  <si>
    <t>Net employee defined benefit liabilities, non-current</t>
  </si>
  <si>
    <t>صافي مطلوبات منافع موظفين محددة، غير متداولة</t>
  </si>
  <si>
    <t>mci-sas_core_2017-06-30.xsd#mci-sas_FinanceLeaseLiabilitiesNonCurrent</t>
  </si>
  <si>
    <t>Finance lease liabilities, non-current</t>
  </si>
  <si>
    <t>مطلوبات عقود إيجار تمويلي، غير متداولة</t>
  </si>
  <si>
    <t>mci-sas_core_2017-06-30.xsd#mci-sas_DeferredTaxLiabilities</t>
  </si>
  <si>
    <t>Deferred tax liabilities</t>
  </si>
  <si>
    <t>مطلوبات ضريبية مؤجلة</t>
  </si>
  <si>
    <t>mci-sas_core_2017-06-30.xsd#mci-sas_GovernmentGrantsNonCurrent</t>
  </si>
  <si>
    <t>Government grants, non-current</t>
  </si>
  <si>
    <t>منح حكومية، غير متداولة</t>
  </si>
  <si>
    <t>mci-sas_core_2017-06-30.xsd#mci-sas_DeferredRevenueNonCurrent</t>
  </si>
  <si>
    <t>Deferred revenue, non-current</t>
  </si>
  <si>
    <t>إيرادات مؤجلة، غير متداولة</t>
  </si>
  <si>
    <t>mci-sas_core_2017-06-30.xsd#mci-sas_DerivativeFinancialLiabilitiesNonCurrent</t>
  </si>
  <si>
    <t>Derivative financial instruments/ liabilities, non-current</t>
  </si>
  <si>
    <t>أدوات / مطلوبات مالية مشتقة، غير متداولة</t>
  </si>
  <si>
    <t>mci-sas_core_2017-06-30.xsd#mci-sas_MurabahasLiabilitiesNonCurrent@http://www.xbrl.org/2003/role/terseLabel</t>
  </si>
  <si>
    <t>Murabahas, non-current</t>
  </si>
  <si>
    <t>مرابحات، غير متداولة</t>
  </si>
  <si>
    <t>mci-sas_core_2017-06-30.xsd#mci-sas_NonCurrentDepositsAdvancesFromCustomers</t>
  </si>
  <si>
    <t>Deposits/ advances from customers, non-current</t>
  </si>
  <si>
    <t>ودائع / دفعات مقدمة من عملاء، غير متداولة</t>
  </si>
  <si>
    <t>mci-sas_core_2017-06-30.xsd#mci-sas_TradeAndOtherNonCurrentPayablesToRelatedParties@http://www.xbrl.org/2003/role/terseLabel</t>
  </si>
  <si>
    <t>Due to related parties, non-current</t>
  </si>
  <si>
    <t>أرصدة مستحقة إلى جهات ذات علاقة، غير متداولة</t>
  </si>
  <si>
    <t>mci-sas_core_2017-06-30.xsd#mci-sas_OtherNonCurrentLiabilities</t>
  </si>
  <si>
    <t>Other non-current liabilities</t>
  </si>
  <si>
    <t>مطلوبات غير متداولة أخرى</t>
  </si>
  <si>
    <t>mci-sas_core_2017-06-30.xsd#mci-sas_NonCurrentLiabilities@http://www.xbrl.org/2003/role/totalLabel</t>
  </si>
  <si>
    <t>Total non-current liabilities</t>
  </si>
  <si>
    <t>إجمالي المطلوبات غير المتداولة</t>
  </si>
  <si>
    <t>mci-sas_core_2017-06-30.xsd#mci-sas_Liabilities@http://www.xbrl.org/2003/role/totalLabel</t>
  </si>
  <si>
    <t>Total liabilities</t>
  </si>
  <si>
    <t>إجمالي المطلوبات</t>
  </si>
  <si>
    <t>mci-sas_core_2017-06-30.xsd#mci-sas_EquityAbstract@http://www.xbrl.org/2003/role/terseLabel</t>
  </si>
  <si>
    <t>Equity</t>
  </si>
  <si>
    <t>حقوق الملكية</t>
  </si>
  <si>
    <t>mci-sas_core_2017-06-30.xsd#mci-sas_Capital</t>
  </si>
  <si>
    <t>Share capital</t>
  </si>
  <si>
    <t>رأس المال</t>
  </si>
  <si>
    <t>mci-sas_core_2017-06-30.xsd#mci-sas_SharePremium</t>
  </si>
  <si>
    <t>Share premium</t>
  </si>
  <si>
    <t>علاوة إصدار</t>
  </si>
  <si>
    <t>mci-sas_core_2017-06-30.xsd#mci-sas_TreasuryShares@http://www.xbrl.org/2009/role/negatedLabel</t>
  </si>
  <si>
    <t>Treasury shares</t>
  </si>
  <si>
    <t>أسهم خزينة</t>
  </si>
  <si>
    <t>mci-sas_core_2017-06-30.xsd#mci-sas_StatutoryReserve</t>
  </si>
  <si>
    <t>Statutory reserve</t>
  </si>
  <si>
    <t>احتياطي نظامي</t>
  </si>
  <si>
    <t>mci-sas_core_2017-06-30.xsd#mci-sas_GeneralReserve</t>
  </si>
  <si>
    <t>General reserve</t>
  </si>
  <si>
    <t>احتياطي عام</t>
  </si>
  <si>
    <t>mci-sas_core_2017-06-30.xsd#mci-sas_RetainedEarningsAccumulatedLosses</t>
  </si>
  <si>
    <t>Retained earnings (accumulated losses)</t>
  </si>
  <si>
    <t>أرباح مبقاة (خسائر متراكمة)</t>
  </si>
  <si>
    <t>mci-sas_core_2017-06-30.xsd#mci-sas_AdditionalPaidInCapital</t>
  </si>
  <si>
    <t>Additional paid-in capital</t>
  </si>
  <si>
    <t>رأس المال الإضافي</t>
  </si>
  <si>
    <t>mci-sas_core_2017-06-30.xsd#mci-sas_OtherComponentsOfEquity</t>
  </si>
  <si>
    <t>Other components of equity</t>
  </si>
  <si>
    <t>عناصر أخرى لحقوق الملكية</t>
  </si>
  <si>
    <t>mci-sas_core_2017-06-30.xsd#mci-sas_OtherReservesAbstract@http://www.xbrl.org/2003/role/terseLabel</t>
  </si>
  <si>
    <t>Other reserves</t>
  </si>
  <si>
    <t>الاحتياطيات الأخرى</t>
  </si>
  <si>
    <t>mci-sas_core_2017-06-30.xsd#mci-sas_AssetRevaluationReserve</t>
  </si>
  <si>
    <t>Asset revaluation reserve</t>
  </si>
  <si>
    <t>احتياطي إعادة تقييم موجودات</t>
  </si>
  <si>
    <t>mci-sas_core_2017-06-30.xsd#mci-sas_ReserveOfExchangeDifferencesOnTranslation</t>
  </si>
  <si>
    <t>Reserve of exchange differences on translation</t>
  </si>
  <si>
    <t>احتياطي فروقات ترجمة عملات أجنبية</t>
  </si>
  <si>
    <t>mci-sas_core_2017-06-30.xsd#mci-sas_ReserveOfCashFlowHedges</t>
  </si>
  <si>
    <t>Reserve of cash flow hedges</t>
  </si>
  <si>
    <t>احتياطي تغطية مخاطر تدفقات نقدية</t>
  </si>
  <si>
    <t>mci-sas_core_2017-06-30.xsd#mci-sas_ReserveOfAvailableForSaleFinancialAssets</t>
  </si>
  <si>
    <t>Reserve of available-for-sale financial assets</t>
  </si>
  <si>
    <t>احتياطي أدوات مالية متاحة للبيع</t>
  </si>
  <si>
    <t>mci-sas_core_2017-06-30.xsd#mci-sas_ReserveOfShareBasedPayments</t>
  </si>
  <si>
    <t>Reserve of share-based payments</t>
  </si>
  <si>
    <t>احتياطي الدفعات المحسوبة على أساس الأسهم</t>
  </si>
  <si>
    <t>mci-sas_core_2017-06-30.xsd#mci-sas_ReserveOfRemeasurementsOfDefinedBenefitPlans</t>
  </si>
  <si>
    <t>Reserve of remeasurements of defined benefit plans</t>
  </si>
  <si>
    <t>احتياطي إعادة تقييم برامج المنافع المحددة</t>
  </si>
  <si>
    <t>mci-sas_core_2017-06-30.xsd#mci-sas_ReserveOfNonCurrentAssetsOrDisposalGroupsHeldForSaleOrDistributionToOwners</t>
  </si>
  <si>
    <t>Reserve of non-current assets or disposal groups held for sale or distribution to owners</t>
  </si>
  <si>
    <t>احتياطي موجودات غير متداولة أو مجموعات استبعاد متاحة للبيع أو التوزيع للملاك</t>
  </si>
  <si>
    <t>mci-sas_core_2017-06-30.xsd#mci-sas_MiscellaneousReserves</t>
  </si>
  <si>
    <t>Miscellaneous reserves</t>
  </si>
  <si>
    <t>احتياطيات متنوعة</t>
  </si>
  <si>
    <t>mci-sas_core_2017-06-30.xsd#mci-sas_OtherReserves@http://www.xbrl.org/2003/role/totalLabel</t>
  </si>
  <si>
    <t>Total other reserves</t>
  </si>
  <si>
    <t>إجمالي الاحتياطيات الأخرى</t>
  </si>
  <si>
    <t>mci-sas_core_2017-06-30.xsd#mci-sas_Equity@http://www.xbrl.org/2003/role/totalLabel</t>
  </si>
  <si>
    <t>Total equity</t>
  </si>
  <si>
    <t>إجمالي حقوق الملكية</t>
  </si>
  <si>
    <t>mci-sas_core_2017-06-30.xsd#mci-sas_LiabilitiesAndEquity@http://www.xbrl.org/2003/role/totalLabel</t>
  </si>
  <si>
    <t>Total liabilities and equity</t>
  </si>
  <si>
    <t>إجمالي المطلوبات وحقوق الملكية</t>
  </si>
  <si>
    <t>80aa49f0-7a5d-42d5-b793-02876ca50004:~:NotMandatory:~:True:~:http://www.mci.gov.sa/mci-rep-oth/role/StatementOfProfitOrLossFunctionOfExpenseStandalone</t>
  </si>
  <si>
    <t>9934fdef-5a82-4a91-aeac-9cc030193581:~:Profit Loss Function_1:~:NotMandatory:~:True:~:mci-sas_core_2017-06-30.xsd#mci-sas_StatementOfProfitOrLossStandaloneAbstract:~::~:</t>
  </si>
  <si>
    <t>Statement of profit or loss, function of expense, standalone</t>
  </si>
  <si>
    <t>mci-sas_core_2017-06-30.xsd#mci-sas_ContinuingOperationsAbstract@http://www.xbrl.org/2003/role/terseLabel</t>
  </si>
  <si>
    <t>Continuing operations</t>
  </si>
  <si>
    <t>العمليات المستمرة</t>
  </si>
  <si>
    <t>mci-sas_core_2017-06-30.xsd#mci-sas_RevenueAbstract@http://www.xbrl.org/2003/role/terseLabel</t>
  </si>
  <si>
    <t>Revenue</t>
  </si>
  <si>
    <t>إيرادات</t>
  </si>
  <si>
    <t>mci-sas_core_2017-06-30.xsd#mci-sas_RevenueFromSaleOfGoods</t>
  </si>
  <si>
    <t>Revenue from sale of goods</t>
  </si>
  <si>
    <t>إيراد مبيعات بضاعة</t>
  </si>
  <si>
    <t>mci-sas_core_2017-06-30.xsd#mci-sas_RevenueFromRenderingOfServices</t>
  </si>
  <si>
    <t>Revenue from rendering of services</t>
  </si>
  <si>
    <t>إيراد تقديم خدمات</t>
  </si>
  <si>
    <t>mci-sas_core_2017-06-30.xsd#mci-sas_RentalIncome</t>
  </si>
  <si>
    <t>Rental income</t>
  </si>
  <si>
    <t>دخل إيجار</t>
  </si>
  <si>
    <t>mci-sas_core_2017-06-30.xsd#mci-sas_RevenueFromConstructionContracts</t>
  </si>
  <si>
    <t>Revenue from construction contracts</t>
  </si>
  <si>
    <t>إيراد من عقود الإنشاء</t>
  </si>
  <si>
    <t>mci-sas_core_2017-06-30.xsd#mci-sas_FinanceIncome</t>
  </si>
  <si>
    <t>Finance income</t>
  </si>
  <si>
    <t>دخل تمويل</t>
  </si>
  <si>
    <t>mci-sas_core_2017-06-30.xsd#mci-sas_OtherRevenue</t>
  </si>
  <si>
    <t>Other revenue</t>
  </si>
  <si>
    <t>إيرادات أخرى</t>
  </si>
  <si>
    <t>mci-sas_core_2017-06-30.xsd#mci-sas_Revenue@http://www.xbrl.org/2003/role/totalLabel</t>
  </si>
  <si>
    <t>Total revenue</t>
  </si>
  <si>
    <t>إجمالي الإيرادات</t>
  </si>
  <si>
    <t>mci-sas_core_2017-06-30.xsd#mci-sas_CostOfSales@http://www.xbrl.org/2009/role/negatedLabel</t>
  </si>
  <si>
    <t>Cost of sales</t>
  </si>
  <si>
    <t>تكلفة مبيعات</t>
  </si>
  <si>
    <t>mci-sas_core_2017-06-30.xsd#mci-sas_GrossProfitLoss@http://www.xbrl.org/2009/role/netLabel</t>
  </si>
  <si>
    <t>Gross profit (loss)</t>
  </si>
  <si>
    <t>إجمالي الربح (الخسارة)</t>
  </si>
  <si>
    <t>mci-sas_core_2017-06-30.xsd#mci-sas_OtherIncome</t>
  </si>
  <si>
    <t>Other income</t>
  </si>
  <si>
    <t>دخل آخر</t>
  </si>
  <si>
    <t>mci-sas_core_2017-06-30.xsd#mci-sas_RevenueAndOperatingIncome@http://www.xbrl.org/2003/role/totalLabel</t>
  </si>
  <si>
    <t>Total operating income</t>
  </si>
  <si>
    <t>إجمالي الدخل التشغيلي</t>
  </si>
  <si>
    <t>mci-sas_core_2017-06-30.xsd#mci-sas_OperatingExpensesAbstract@http://www.xbrl.org/2003/role/terseLabel</t>
  </si>
  <si>
    <t>Operating expenses</t>
  </si>
  <si>
    <t>مصاريف العمليات</t>
  </si>
  <si>
    <t>mci-sas_core_2017-06-30.xsd#mci-sas_SellingAndDistributionExpenses</t>
  </si>
  <si>
    <t>Selling and distribution expenses</t>
  </si>
  <si>
    <t>مصاريف بيع وتوزيع</t>
  </si>
  <si>
    <t>mci-sas_core_2017-06-30.xsd#mci-sas_GeneralAndAdministrativeExpenses</t>
  </si>
  <si>
    <t>General and administrative expenses</t>
  </si>
  <si>
    <t>مصاريف عمومية وإدارية</t>
  </si>
  <si>
    <t>mci-sas_core_2017-06-30.xsd#mci-sas_OtherExpenseByFunction</t>
  </si>
  <si>
    <t>Other expenses</t>
  </si>
  <si>
    <t>مصاريف أخرى</t>
  </si>
  <si>
    <t>mci-sas_core_2017-06-30.xsd#mci-sas_OperatingExpenses@http://www.xbrl.org/2003/role/totalLabel</t>
  </si>
  <si>
    <t>Total operating expenses</t>
  </si>
  <si>
    <t>إجمالي مصاريف العمليات</t>
  </si>
  <si>
    <t>mci-sas_core_2017-06-30.xsd#mci-sas_OperatingProfitLoss@http://www.xbrl.org/2003/role/totalLabel</t>
  </si>
  <si>
    <t>Operating profit (loss)</t>
  </si>
  <si>
    <t>ربح (خسارة) العمليات</t>
  </si>
  <si>
    <t>mci-sas_core_2017-06-30.xsd#mci-sas_FinanceCosts@http://www.xbrl.org/2009/role/negatedLabel</t>
  </si>
  <si>
    <t>Finance costs</t>
  </si>
  <si>
    <t>تكلفة تمويل</t>
  </si>
  <si>
    <t>mci-sas_core_2017-06-30.xsd#mci-sas_ShareOfProfitLossOfSubsidiaries</t>
  </si>
  <si>
    <t>Share of profit (loss) of subsidiaries</t>
  </si>
  <si>
    <t>حصة الشركة في ربح (خسارة) الشركات التابعة</t>
  </si>
  <si>
    <t>mci-sas_core_2017-06-30.xsd#mci-sas_ShareOfProfitLossOfAssociatesAccountedForUsingEquityMethod@http://www.xbrl.org/2003/role/terseLabel</t>
  </si>
  <si>
    <t>Share of profit (loss) of associates</t>
  </si>
  <si>
    <t>حصة الشركة في ربح (خسارة) شركات زميلة</t>
  </si>
  <si>
    <t>mci-sas_core_2017-06-30.xsd#mci-sas_ShareOfProfitLossOfJointVenturesAccountedForUsingEquityMethod@http://www.xbrl.org/2003/role/terseLabel</t>
  </si>
  <si>
    <t>Share of profit (loss) of joint ventures</t>
  </si>
  <si>
    <t>حصة الشركة في ربح (خسارة) مشاريع مشتركة</t>
  </si>
  <si>
    <t>mci-sas_core_2017-06-30.xsd#mci-sas_ResearchAndDevelopmentExpense@http://www.xbrl.org/2009/role/negatedLabel</t>
  </si>
  <si>
    <t>Research and development expense</t>
  </si>
  <si>
    <t>مصاريف بحث وتطوير</t>
  </si>
  <si>
    <t>mci-sas_core_2017-06-30.xsd#mci-sas_RevenueFromGovernmentGrants</t>
  </si>
  <si>
    <t>Income from government grants</t>
  </si>
  <si>
    <t>إيراد من المنح الحكومية</t>
  </si>
  <si>
    <t>mci-sas_core_2017-06-30.xsd#mci-sas_ImpairmentLossReversalOfImpairmentLossRecognisedInProfitOrLossPropertyPlantAndEquipment@http://www.xbrl.org/2009/role/negatedLabel</t>
  </si>
  <si>
    <t>Impairment loss (reversal of impairment loss) recognised in profit or loss, property, plant and equipment</t>
  </si>
  <si>
    <t>خسارة الهبوط (استرداد خسارة الهبوط) المعترف بها في الربح أو الخسارة، للعقارات، الآلات والمعدات</t>
  </si>
  <si>
    <t>mci-sas_core_2017-06-30.xsd#mci-sas_ImpairmentLossReversalOfImpairmentLossRecognisedInProfitOrLossOtherNonCurrentAssets@http://www.xbrl.org/2009/role/negatedLabel</t>
  </si>
  <si>
    <t>Impairment loss (reversal of impairment loss) recognised in profit or loss, other non-current assets</t>
  </si>
  <si>
    <t>خسارة الهبوط (استرداد خسارة الهبوط) المعترف بها في الربح أو الخسارة، للموجودات غير المتداولة الأخرى</t>
  </si>
  <si>
    <t>mci-sas_core_2017-06-30.xsd#mci-sas_ExpenseOfRestructuringActivitiesRecognisedInProfitOrLoss@http://www.xbrl.org/2009/role/negatedLabel</t>
  </si>
  <si>
    <t>Expenses for restructuring of activities of entity, recognised in profit or loss</t>
  </si>
  <si>
    <t>مصاريف إعادة هيكلة أنشطة المنشأة، معترف بها في الربح أو الخسارة</t>
  </si>
  <si>
    <t>mci-sas_core_2017-06-30.xsd#mci-sas_ReversalOfProvisionsForCostOfRestructuring</t>
  </si>
  <si>
    <t>Reversal of provisions for cost of restructuring</t>
  </si>
  <si>
    <t>استرداد مخصصات تكاليف إعادة الهيكلة</t>
  </si>
  <si>
    <t>mci-sas_core_2017-06-30.xsd#mci-sas_GainsLossesOnDisposalsOfPropertyPlantAndEquipment@http://www.xbrl.org/2009/role/netLabel</t>
  </si>
  <si>
    <t>Net gains (losses) on disposals of property, plant and equipment</t>
  </si>
  <si>
    <t>صافي الأرباح (الخسائر) من استبعاد العقارات، الآلات والمعدات</t>
  </si>
  <si>
    <t>mci-sas_core_2017-06-30.xsd#mci-sas_GainsLossesOnDisposalsOfInvestmentProperties@http://www.xbrl.org/2009/role/netLabel</t>
  </si>
  <si>
    <t>Net gains (losses) on disposals of investment properties</t>
  </si>
  <si>
    <t>صافي الأرباح (الخسائر) من استبعاد العقارات الاستثمارية</t>
  </si>
  <si>
    <t>mci-sas_core_2017-06-30.xsd#mci-sas_GainsLossesOnDisposalsOfInvestments@http://www.xbrl.org/2009/role/netLabel</t>
  </si>
  <si>
    <t>Net gains (losses) on disposals of investments</t>
  </si>
  <si>
    <t>صافي الأرباح (الخسائر) من استبعاد الاستثمارات</t>
  </si>
  <si>
    <t>mci-sas_core_2017-06-30.xsd#mci-sas_GainsLossesOnDisposalsOfBiologicalAssets@http://www.xbrl.org/2009/role/netLabel</t>
  </si>
  <si>
    <t>Net gains (losses) on disposals of biological assets</t>
  </si>
  <si>
    <t>صافي الأرباح (الخسائر) من استبعاد الموجودات الحيوية</t>
  </si>
  <si>
    <t>mci-sas_core_2017-06-30.xsd#mci-sas_GainsLossesOnDisposalsOfExplorationAndEvaluationAssets@http://www.xbrl.org/2009/role/netLabel</t>
  </si>
  <si>
    <t>Net gains (losses) on disposals of exploration and evaluation assets</t>
  </si>
  <si>
    <t>صافي الأرباح (الخسائر) من استبعاد موجودات استكشاف وتقويم</t>
  </si>
  <si>
    <t>mci-sas_core_2017-06-30.xsd#mci-sas_GainsLossesOnDisposalsOfOilAndGasAssets@http://www.xbrl.org/2009/role/netLabel</t>
  </si>
  <si>
    <t>Net gains (losses) on disposals of oil and gas assets</t>
  </si>
  <si>
    <t>صافي الأرباح (الخسائر) من استبعاد موجودات نفط وغاز</t>
  </si>
  <si>
    <t>mci-sas_core_2017-06-30.xsd#mci-sas_GainsLossesOnDisposalsOfOtherNonCurrentAssets@http://www.xbrl.org/2009/role/netLabel</t>
  </si>
  <si>
    <t>Net gains (losses) on disposals of other non-current assets</t>
  </si>
  <si>
    <t>صافي الأرباح (الخسائر) من استبعاد موجودات غير متداولة أخرى</t>
  </si>
  <si>
    <t>mci-sas_core_2017-06-30.xsd#mci-sas_GainsLossesOnLitigationSettlements@http://www.xbrl.org/2009/role/netLabel</t>
  </si>
  <si>
    <t>Net gains (losses) on litigation settlements</t>
  </si>
  <si>
    <t>صافي الأرباح (الخسائر) من التسويات القضائية</t>
  </si>
  <si>
    <t>mci-sas_core_2017-06-30.xsd#mci-sas_ProfitLossBeforeZakatAndIncomeTaxContinuingOperations@http://www.xbrl.org/2003/role/totalLabel</t>
  </si>
  <si>
    <t>Profit (loss) before zakat and income tax, continuing operations</t>
  </si>
  <si>
    <t>الربح (الخسارة) قبل الزكاة وضريبة الدخل، العمليات المستمرة</t>
  </si>
  <si>
    <t>mci-sas_core_2017-06-30.xsd#mci-sas_ZakatExpenseContinuingOperations@http://www.xbrl.org/2009/role/negatedLabel</t>
  </si>
  <si>
    <t>Zakat expense, continuing operations</t>
  </si>
  <si>
    <t>مصروف الزكاة، العمليات المستمرة</t>
  </si>
  <si>
    <t>mci-sas_core_2017-06-30.xsd#mci-sas_IncomeTaxExpenseContinuingOperations@http://www.xbrl.org/2009/role/negatedLabel</t>
  </si>
  <si>
    <t>Income tax expense, continuing operations</t>
  </si>
  <si>
    <t>مصروف ضريبة الدخل، العمليات المستمرة</t>
  </si>
  <si>
    <t>mci-sas_core_2017-06-30.xsd#mci-sas_ProfitLossFromContinuingOperations@http://www.xbrl.org/2003/role/totalLabel</t>
  </si>
  <si>
    <t>Profit (loss) from continuing operations</t>
  </si>
  <si>
    <t>ربح (خسارة) الفترة من العمليات المستمرة</t>
  </si>
  <si>
    <t>mci-sas_core_2017-06-30.xsd#mci-sas_DiscontinuedOperationsAbstract@http://www.xbrl.org/2003/role/terseLabel</t>
  </si>
  <si>
    <t>Discontinued operations</t>
  </si>
  <si>
    <t>العمليات المتوقفة</t>
  </si>
  <si>
    <t>mci-sas_core_2017-06-30.xsd#mci-sas_ProfitLossBeforeZakatAndIncomeTaxDiscontinuedOperations</t>
  </si>
  <si>
    <t>Profit (loss) before zakat and income tax, discontinued operations</t>
  </si>
  <si>
    <t>الربح (الخسارة) قبل الزكاة وضريبة الدخل، العمليات المتوقفة</t>
  </si>
  <si>
    <t>mci-sas_core_2017-06-30.xsd#mci-sas_ZakatExpenseDiscontinuedOperations@http://www.xbrl.org/2009/role/negatedLabel</t>
  </si>
  <si>
    <t>Zakat expense, discontinued operations</t>
  </si>
  <si>
    <t>مصروف الزكاة، العمليات المتوقفة</t>
  </si>
  <si>
    <t>mci-sas_core_2017-06-30.xsd#mci-sas_IncomeTaxExpenseDiscontinuedOperations@http://www.xbrl.org/2009/role/negatedLabel</t>
  </si>
  <si>
    <t>Income tax expense, discontinued operations</t>
  </si>
  <si>
    <t>مصروف ضريبة الدخل، العمليات المتوقفة</t>
  </si>
  <si>
    <t>mci-sas_core_2017-06-30.xsd#mci-sas_ProfitLossFromDiscontinuedOperations@http://www.xbrl.org/2003/role/totalLabel</t>
  </si>
  <si>
    <t>Profit (loss) from discontinued operations</t>
  </si>
  <si>
    <t>ربح (خسارة) الفترة من العمليات المتوقفة</t>
  </si>
  <si>
    <t>mci-sas_core_2017-06-30.xsd#mci-sas_ProfitLoss</t>
  </si>
  <si>
    <t>Profit (loss) for period</t>
  </si>
  <si>
    <t>ربح (خسارة) الفترة</t>
  </si>
  <si>
    <t>mci-sas_core_2017-06-30.xsd#mci-sas_EarningsPerShareAbstract@http://www.xbrl.org/2003/role/terseLabel</t>
  </si>
  <si>
    <t>Earnings per share</t>
  </si>
  <si>
    <t>ربح السهم</t>
  </si>
  <si>
    <t>mci-sas_core_2017-06-30.xsd#mci-sas_BasicEarningsPerShareAbstract@http://www.xbrl.org/2003/role/terseLabel</t>
  </si>
  <si>
    <t>Basic earnings per share</t>
  </si>
  <si>
    <t>الربح (الخسارة) الأساسي للسهم</t>
  </si>
  <si>
    <t>mci-sas_core_2017-06-30.xsd#mci-sas_BasicEarningsLossPerShareFromContinuingOperations</t>
  </si>
  <si>
    <t>Basic earnings (loss) per share from continuing operations</t>
  </si>
  <si>
    <t>الربح (الخسارة) الأساسي للسهم من العمليات المستمرة</t>
  </si>
  <si>
    <t>mci-sas_core_2017-06-30.xsd#mci-sas_BasicEarningsLossPerShareFromDiscontinuedOperations</t>
  </si>
  <si>
    <t>Basic earnings (loss) per share from discontinued operations</t>
  </si>
  <si>
    <t>الربح (الخسارة) الأساسي للسهم من العمليات المتوقفة</t>
  </si>
  <si>
    <t>mci-sas_core_2017-06-30.xsd#mci-sas_BasicEarningsLossPerShare@http://www.xbrl.org/2003/role/totalLabel</t>
  </si>
  <si>
    <t>Total basic earnings (loss) per share</t>
  </si>
  <si>
    <t>إجمالي الربح (الخسارة) الأساسي للسهم</t>
  </si>
  <si>
    <t>mci-sas_core_2017-06-30.xsd#mci-sas_DilutedEarningsPerShareAbstract@http://www.xbrl.org/2003/role/terseLabel</t>
  </si>
  <si>
    <t>Diluted earnings per share</t>
  </si>
  <si>
    <t>الربح (الخسارة) المخفض للسهم</t>
  </si>
  <si>
    <t>mci-sas_core_2017-06-30.xsd#mci-sas_DilutedEarningsLossPerShareFromContinuingOperations</t>
  </si>
  <si>
    <t>Diluted earnings (loss) per share from continuing operations</t>
  </si>
  <si>
    <t>الربح (الخسارة) المخفض للسهم من العمليات المستمرة</t>
  </si>
  <si>
    <t>mci-sas_core_2017-06-30.xsd#mci-sas_DilutedEarningsLossPerShareFromDiscontinuedOperations</t>
  </si>
  <si>
    <t>Diluted earnings (loss) per share from discontinued operations</t>
  </si>
  <si>
    <t>الربح (الخسارة) المخفض للسهم من العمليات المتوقفة</t>
  </si>
  <si>
    <t>mci-sas_core_2017-06-30.xsd#mci-sas_DilutedEarningsLossPerShare@http://www.xbrl.org/2003/role/totalLabel</t>
  </si>
  <si>
    <t>Total diluted earnings (loss) per share</t>
  </si>
  <si>
    <t>إجمالي الربح (الخسارة) المخفض للسهم</t>
  </si>
  <si>
    <t>mci-sas_core_2017-06-30.xsd#mci-sas_NumberOfEquitySharesOutstandingAbstract@http://www.xbrl.org/2003/role/terseLabel</t>
  </si>
  <si>
    <t>Number of equity shares outstanding</t>
  </si>
  <si>
    <t>عدد أسهم حقوق الملكية المتداولة</t>
  </si>
  <si>
    <t>mci-sas_core_2017-06-30.xsd#mci-sas_WeightedAverageNumberOfEquitySharesOutstanding</t>
  </si>
  <si>
    <t>Weighted average number of equity shares outstanding</t>
  </si>
  <si>
    <t>المتوسط المرجح لعدد الأسهم القائمة</t>
  </si>
  <si>
    <t>mci-sas_core_2017-06-30.xsd#mci-sas_NumberOfEquitySharesOutstanding@http://www.xbrl.org/2003/role/periodEndLabel</t>
  </si>
  <si>
    <t>Number of equity shares outstanding at end of period</t>
  </si>
  <si>
    <t>عدد أسهم حقوق الملكية المتداولة في نهاية الفترة</t>
  </si>
  <si>
    <t>b2073593-9cd6-41b5-a3e6-63e3a6058281:~:NotMandatory:~:True:~:http://www.mci.gov.sa/mci-rep-oth/role/StatementOfOtherComprehensiveIncomeNetOfTaxStandalone</t>
  </si>
  <si>
    <t>6f7b0351-6e82-4e9c-9a58-ed4ebd60cf7c:~:Comprehensive Income NetTax_1:~:NotMandatory:~:True:~:mci-sas_core_2017-06-30.xsd#mci-sas_StatementOfComprehensiveIncomeStandaloneAbstract:~::~:</t>
  </si>
  <si>
    <t>Statement of other comprehensive income, net of tax, standalone</t>
  </si>
  <si>
    <t>mci-sas_core_2017-06-30.xsd#mci-sas_OtherComprehensiveIncomeAbstract@http://www.xbrl.org/2003/role/terseLabel</t>
  </si>
  <si>
    <t>Other comprehensive income</t>
  </si>
  <si>
    <t>الدخل الشامل الآخر</t>
  </si>
  <si>
    <t>mci-sas_core_2017-06-30.xsd#mci-sas_ComponentsOfOtherComprehensiveIncomeThatWillNotBeReclassifiedToProfitOrLossNetOfTaxAbstract@http://www.xbrl.org/2003/role/terseLabel</t>
  </si>
  <si>
    <t>Components of other comprehensive income that will not be reclassified to profit or loss, net of tax</t>
  </si>
  <si>
    <t>بنود الدخل الشامل الآخر التي لن يعاد تصنفيها إلى الربح أو الخسارة، صافي بعد الضريبة</t>
  </si>
  <si>
    <t>mci-sas_core_2017-06-30.xsd#mci-sas_OtherComprehensiveIncomeNetOfTaxGainsLossesOnRevaluationOfPropertyPlantAndEquipment@http://www.xbrl.org/2003/role/terseLabel</t>
  </si>
  <si>
    <t>Gains (losses) on revaluation, property, plant and equipment, net of tax</t>
  </si>
  <si>
    <t>أرباح (خسائر) إعادة تقييم عقارات، ممتلكات ومعدات، صافي بعد الضريبة</t>
  </si>
  <si>
    <t>mci-sas_core_2017-06-30.xsd#mci-sas_OtherComprehensiveIncomeNetOfTaxGainsLossesOnRevaluationOthers@http://www.xbrl.org/2003/role/terseLabel</t>
  </si>
  <si>
    <t>Gains (losses) on revaluation, others, net of tax</t>
  </si>
  <si>
    <t>أرباح (خسائر) إعادة تقييم أخرى، صافي بعد الضريبة</t>
  </si>
  <si>
    <t>mci-sas_core_2017-06-30.xsd#mci-sas_OtherComprehensiveIncomeNetOfTaxGainsLossesOnRemeasurementsOfDefinedBenefitPlans@http://www.xbrl.org/2003/role/terseLabel</t>
  </si>
  <si>
    <t>Gains (losses) on remeasurements of defined benefit plans, net of tax</t>
  </si>
  <si>
    <t>أرباح (خسائر) إعادة تقييم برامج المزايا المحددة، صافي بعد الضريبة</t>
  </si>
  <si>
    <t>mci-sas_core_2017-06-30.xsd#mci-sas_ShareOfOtherComprehensiveIncomeOfAssociatesAndJointVenturesAccountedForUsingEquityMethodThatWillNotBeReclassifiedToProfitOrLossNetOfTax</t>
  </si>
  <si>
    <t>Share of other comprehensive income of associates and joint ventures accounted for using equity method that will not be reclassified to profit or loss, net of tax</t>
  </si>
  <si>
    <t>حصة الدخل الشامل الآخر من شركات زميلة ومشاريع مشتركة تمت المحاسبة عنها باستخدام طريقة حقوق الملكية التي لن يعاد تصنيفها إلى الربح أو الخسارة، صافي بعد الضريبة</t>
  </si>
  <si>
    <t>mci-sas_core_2017-06-30.xsd#mci-sas_MiscellaneousOtherComprehensiveIncomeThatWillNotBeReclassifiedToProfitOrLossNetOfTax</t>
  </si>
  <si>
    <t>Miscellaneous other comprehensive income that will not be reclassified to profit or loss, net of tax</t>
  </si>
  <si>
    <t>دخل شامل آخر من بنود متفرقة لن يعاد تصنيفها إلى الربح أو الخسارة، صافي بعد الضريبة</t>
  </si>
  <si>
    <t>mci-sas_core_2017-06-30.xsd#mci-sas_OtherComprehensiveIncomeThatWillNotBeReclassifiedToProfitOrLossNetOfTax@http://www.xbrl.org/2003/role/totalLabel</t>
  </si>
  <si>
    <t>Total other comprehensive income (loss) that will not be reclassified to profit or loss, net of tax</t>
  </si>
  <si>
    <t>إجمالي الدخل الشامل الآخر الذي لن يعاد تصنيفه إلى الربح أو الخسارة، صافي بعد الضريبة</t>
  </si>
  <si>
    <t>mci-sas_core_2017-06-30.xsd#mci-sas_ComponentsOfOtherComprehensiveIncomeThatWillBeReclassifiedToProfitOrLossNetOfTaxAbstract@http://www.xbrl.org/2003/role/terseLabel</t>
  </si>
  <si>
    <t>Components of other comprehensive income that will be reclassified to profit or loss, net of tax</t>
  </si>
  <si>
    <t>بنود الدخل الشامل الآخر التي سيعاد تصنيفها إلى الربح أو الخسارة، صافي بعد الضريبة</t>
  </si>
  <si>
    <t>mci-sas_core_2017-06-30.xsd#mci-sas_ExchangeDifferencesOnTranslationAbstract@http://www.xbrl.org/2003/role/terseLabel</t>
  </si>
  <si>
    <t>Exchange differences on translation</t>
  </si>
  <si>
    <t>فروقات ترجمة العملات الأجنبية</t>
  </si>
  <si>
    <t>mci-sas_core_2017-06-30.xsd#mci-sas_GainsLossesOnExchangeDifferencesOnTranslationNetOfTax</t>
  </si>
  <si>
    <t>Gains (losses) on exchange differences on translation, net of tax</t>
  </si>
  <si>
    <t>أرباح (خسائر) فروقات الترجمة، صافي بعد الضريبة</t>
  </si>
  <si>
    <t>mci-sas_core_2017-06-30.xsd#mci-sas_ReclassificationAdjustmentsOnExchangeDifferencesOnTranslationNetOfTax@http://www.xbrl.org/2009/role/negatedLabel</t>
  </si>
  <si>
    <t>Reclassification adjustments on exchange differences on translation, net of tax</t>
  </si>
  <si>
    <t>تعديلات إعادة تصنيف فروقات الترجمة، صافي بعد الضريبة</t>
  </si>
  <si>
    <t>mci-sas_core_2017-06-30.xsd#mci-sas_OtherComprehensiveIncomeNetOfTaxExchangeDifferencesOnTranslation@http://www.xbrl.org/2003/role/totalLabel</t>
  </si>
  <si>
    <t>Total other comprehensive income (loss), net of tax, exchange differences on translation</t>
  </si>
  <si>
    <t>إجمالي الدخل (الخسارة) الشامل الآخر، صافي بعد الضريبة، من فروقات الترجمة</t>
  </si>
  <si>
    <t>mci-sas_core_2017-06-30.xsd#mci-sas_AvailableForSaleFinancialAssetsAbstract@http://www.xbrl.org/2003/role/terseLabel</t>
  </si>
  <si>
    <t>Available-for-sale financial assets</t>
  </si>
  <si>
    <t>الموجودات المالية المتاحة للبيع</t>
  </si>
  <si>
    <t>mci-sas_core_2017-06-30.xsd#mci-sas_GainsLossesOnRemeasuringAvailableForSaleFinancialAssetsNetOfTax</t>
  </si>
  <si>
    <t>Gains (losses) on remeasuring available-for-sale financial assets, net of tax</t>
  </si>
  <si>
    <t>أرباح (خسائر) إعادة قياس موجودات مالية متاحة للبيع، صافي بعد الضريبة</t>
  </si>
  <si>
    <t>mci-sas_core_2017-06-30.xsd#mci-sas_ReclassificationAdjustmentsOnAvailableForSaleFinancialAssetsDueToSaleNetOfTax@http://www.xbrl.org/2009/role/negatedLabel</t>
  </si>
  <si>
    <t>Reclassification adjustments on available-for-sale financial assets, due to sale, net of tax</t>
  </si>
  <si>
    <t>تعديل إعادة تصنيف موجودات مالية متاحة للبيع بسبب البيع، صافي بعد الضريبة</t>
  </si>
  <si>
    <t>mci-sas_core_2017-06-30.xsd#mci-sas_ReclassificationAdjustmentsOnAvailableForSaleFinancialAssetsDueToImpairmentNetOfTax@http://www.xbrl.org/2009/role/negatedLabel</t>
  </si>
  <si>
    <t>Reclassification adjustments on available-for-sale financial assets, due to impairment, net of tax</t>
  </si>
  <si>
    <t>تعديل إعادة تصنيف موجودات مالية متاحة للبيع بسبب الهبوط في القيمة، صافي بعد الضريبة</t>
  </si>
  <si>
    <t>mci-sas_core_2017-06-30.xsd#mci-sas_OtherComprehensiveIncomeNetOfTaxAvailableForSaleFinancialAssets@http://www.xbrl.org/2003/role/totalLabel</t>
  </si>
  <si>
    <t>Total other comprehensive income (loss), net of tax, available-for-sale financial assets</t>
  </si>
  <si>
    <t>إجمالي الدخل (الخسارة) الشامل الآخر من موجودات مالية متاحة للبيع</t>
  </si>
  <si>
    <t>mci-sas_core_2017-06-30.xsd#mci-sas_CashFlowHedgesAbstract@http://www.xbrl.org/2003/role/terseLabel</t>
  </si>
  <si>
    <t>Cash flow hedges</t>
  </si>
  <si>
    <t>تغطية مخاطر التدفقات النقدية</t>
  </si>
  <si>
    <t>mci-sas_core_2017-06-30.xsd#mci-sas_GainsLossesOnCashFlowHedgesNetOfTax</t>
  </si>
  <si>
    <t>Gains (losses) on cash flow hedges, net of tax</t>
  </si>
  <si>
    <t>أرباح (خسائر) تغطية مخاطر تدفقات نقدية، صافي بعد الضريبة</t>
  </si>
  <si>
    <t>mci-sas_core_2017-06-30.xsd#mci-sas_ReclassificationAdjustmentsOnCashFlowHedgesNetOfTax@http://www.xbrl.org/2009/role/negatedLabel</t>
  </si>
  <si>
    <t>Reclassification adjustments on cash flow hedges, net of tax</t>
  </si>
  <si>
    <t>تعديلات إعادة تصنيف تغطية مخاطر تدفقات نقدية، صافي بعد الضريبة</t>
  </si>
  <si>
    <t>mci-sas_core_2017-06-30.xsd#mci-sas_OtherComprehensiveIncomeNetOfTaxCashFlowHedges@http://www.xbrl.org/2003/role/totalLabel</t>
  </si>
  <si>
    <t>Total other comprehensive income (loss), net of tax, cash flow hedges</t>
  </si>
  <si>
    <t>إجمالي الدخل (الخسارة) الشامل الآخر، تغطية مخاطر تدفقات نقدية</t>
  </si>
  <si>
    <t>mci-sas_core_2017-06-30.xsd#mci-sas_HedgesOfNetInvestmentsInForeignOperationsAbstract@http://www.xbrl.org/2003/role/terseLabel</t>
  </si>
  <si>
    <t>Hedges of net investment in foreign operations</t>
  </si>
  <si>
    <t>تغطية مخاطر صافي الاستثمارات في العمليات الخارجية</t>
  </si>
  <si>
    <t>mci-sas_core_2017-06-30.xsd#mci-sas_GainsLossesOnHedgesOfNetInvestmentsInForeignOperationsNetOfTax</t>
  </si>
  <si>
    <t>Gains (losses) on hedges of net investments in foreign operations, net of tax</t>
  </si>
  <si>
    <t>أرباح (خسائر) تغطية مخاطر صافي استثمارات في عمليات خارجية، صافي بعد الضريبة</t>
  </si>
  <si>
    <t>mci-sas_core_2017-06-30.xsd#mci-sas_ReclassificationAdjustmentsOnHedgesOfNetInvestmentsInForeignOperationsNetOfTax@http://www.xbrl.org/2009/role/negatedLabel</t>
  </si>
  <si>
    <t>Reclassification adjustments on hedges of net investments in foreign operations, net of tax</t>
  </si>
  <si>
    <t>تعديل إعادة تصنيف تغطية مخاطر صافي استثمارات في عمليات خارجية، صافي بعد الضريبة</t>
  </si>
  <si>
    <t>mci-sas_core_2017-06-30.xsd#mci-sas_OtherComprehensiveIncomeNetOfTaxHedgesOfNetInvestmentsInForeignOperations@http://www.xbrl.org/2003/role/totalLabel</t>
  </si>
  <si>
    <t>Total other comprehensive income (loss), net of tax, hedges of net investments in foreign operations</t>
  </si>
  <si>
    <t>إجمالي الدخل (الخسارة) الشامل الآخر، صافي بعد الضريبة، تغطية مخاطر استثمارات في عمليات خارجية</t>
  </si>
  <si>
    <t>mci-sas_core_2017-06-30.xsd#mci-sas_ShareOfOtherComprehensiveIncomeOfAssociatesAndJointVenturesAccountedForUsingEquityMethodThatWillBeReclassifiedToProfitOrLossNetOfTax</t>
  </si>
  <si>
    <t>Share of other comprehensive income of associates and joint ventures accounted for using equity method that will be reclassified to profit or loss, net of tax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</si>
  <si>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الخسارة، صافي بعد الضريبة</t>
  </si>
  <si>
    <t>mci-sas_core_2017-06-30.xsd#mci-sas_MiscellaneousOtherComprehensiveIncomeThatWillBeReclassifiedToProfitOrLossNetOfTax</t>
  </si>
  <si>
    <t>Miscellaneous other comprehensive income that will be reclassified to profit or loss, net of tax</t>
  </si>
  <si>
    <t>دخل شامل آخر من بنود متفرقة سيتم إعادة تصنيفها إلى الربح أو الخسارة، صافي بعد الضريبة</t>
  </si>
  <si>
    <t>mci-sas_core_2017-06-30.xsd#mci-sas_OtherComprehensiveIncomeThatWillBeReclassifiedToProfitOrLossNetOfTax@http://www.xbrl.org/2003/role/totalLabel</t>
  </si>
  <si>
    <t>Total other comprehensive income (loss) that will be reclassified to profit or loss, net of tax</t>
  </si>
  <si>
    <t>إجمالي الدخل (الخسارة) الشامل الآخر، التي سيتم إعادة تصنفيها إلى الربح أو الخسارة، صافي بعد الضريبة</t>
  </si>
  <si>
    <t>mci-sas_core_2017-06-30.xsd#mci-sas_OtherComprehensiveIncome@http://www.xbrl.org/2003/role/totalLabel</t>
  </si>
  <si>
    <t>Total other comprehensive income (loss)</t>
  </si>
  <si>
    <t>إجمالي الدخل (الخسارة) الشامل الآخر</t>
  </si>
  <si>
    <t>mci-sas_core_2017-06-30.xsd#mci-sas_ComprehensiveIncome@http://www.xbrl.org/2003/role/totalLabel</t>
  </si>
  <si>
    <t>Total comprehensive income (loss)</t>
  </si>
  <si>
    <t>إجمالي الدخل (الخسارة) الشامل للفترة</t>
  </si>
  <si>
    <t>1adfe929-4ce4-4fca-8667-0d901ab6fe24:~:NotMandatory:~:True:~:http://www.mci.gov.sa/mci-rep-oth/role/StatementOfCashFlowsIndirectMethodStandalone</t>
  </si>
  <si>
    <t>5da8abda-4954-437f-a78c-c5e7c5b8ee4d:~:Cash Flows InDirectMethod_1:~:NotMandatory:~:True:~:mci-sas_core_2017-06-30.xsd#mci-sas_StatementOfCashFlowsStandaloneAbstract:~::~:</t>
  </si>
  <si>
    <t>Statement of cash flows, indirect method, standalone</t>
  </si>
  <si>
    <t>قائمة التدفقات النقدية، الطريقة الغير مباشرة، غير الموحدة</t>
  </si>
  <si>
    <t>mci-sas_core_2017-06-30.xsd#mci-sas_CashFlowsFromUsedInOperatingActivitiesAbstract@http://www.xbrl.org/2003/role/terseLabel</t>
  </si>
  <si>
    <t>Cash flows from (used in) operating activities</t>
  </si>
  <si>
    <t>التدفقات النقدية من (المستخدمة في) الأنشطة التشغيلية</t>
  </si>
  <si>
    <t>mci-sas_core_2017-06-30.xsd#mci-sas_ProfitLossBeforeZakatAndIncomeTaxAbstract@http://www.xbrl.org/2003/role/terseLabel</t>
  </si>
  <si>
    <t>Profit (loss) before zakat and income tax</t>
  </si>
  <si>
    <t>ربح (خسارة) الفترة قبل الزكاة وضريبة الدخل</t>
  </si>
  <si>
    <t>mci-sas_core_2017-06-30.xsd#mci-sas_ProfitLossBeforeZakatAndIncomeTaxContinuingOperations</t>
  </si>
  <si>
    <t>mci-sas_core_2017-06-30.xsd#mci-sas_ProfitLossBeforeZakatAndIncomeTax</t>
  </si>
  <si>
    <t>mci-sas_core_2017-06-30.xsd#mci-sas_AdjustmentsToReconcileProfitLossBeforeTaxToNetCashFlowsAbstract@http://www.xbrl.org/2003/role/terseLabel</t>
  </si>
  <si>
    <t>Adjustments to reconcile profit (loss) before tax to net cash flows</t>
  </si>
  <si>
    <t>التعديلات لتسوية الربح (الخسارة) قبل الضريبة إلى صافي التدفقات النقدية</t>
  </si>
  <si>
    <t>mci-sas_core_2017-06-30.xsd#mci-sas_AdjustmentsForDepreciationAndAmortisationAbstract@http://www.xbrl.org/2003/role/terseLabel</t>
  </si>
  <si>
    <t>Adjustments for depreciation and amortisation</t>
  </si>
  <si>
    <t>التعديلات للاستهلاك و الاطفاء</t>
  </si>
  <si>
    <t>mci-sas_core_2017-06-30.xsd#mci-sas_AdjustmentsForDepreciationAndAmortisationExpenseAndImpairmentLossReversalOfImpairmentLossRecognisedInProfitOrLossTangibleAssets</t>
  </si>
  <si>
    <t>Adjustments for depreciation and impairment loss (reversal of impairment loss) recognised in profit or loss, tangible assets</t>
  </si>
  <si>
    <t>التعديلات على الاستهلاك والهبوط في قيمة (عكس قيد الهبوط في قيمة) موجودات ملموسة أخرى</t>
  </si>
  <si>
    <t>mci-sas_core_2017-06-30.xsd#mci-sas_AdjustmentsForDepreciationAndAmortisationExpenseAndImpairmentLossReversalOfImpairmentLossRecognisedInProfitOrLossIntangibleAssets</t>
  </si>
  <si>
    <t>Adjustments for amortisation and impairment loss (reversal of impairment loss) recognised in profit or loss, intangible assets</t>
  </si>
  <si>
    <t>التعديلات على الاستهلاك والهبوط في قيمة (عكس قيد الهبوط في قيمة) موجودات غير ملموسة</t>
  </si>
  <si>
    <t>mci-sas_core_2017-06-30.xsd#mci-sas_AdjustmentsForDepreciationAndAmortisationExpenseOthers</t>
  </si>
  <si>
    <t>Adjustments for depreciation and amortisation expenses, others</t>
  </si>
  <si>
    <t>التعديلات على الاستهلاك والاطفاء، أخرى</t>
  </si>
  <si>
    <t>mci-sas_core_2017-06-30.xsd#mci-sas_AdjustmentsForDepreciationAndAmortisationExpense@http://www.xbrl.org/2003/role/totalLabel</t>
  </si>
  <si>
    <t>Total adjustments for depreciation and amortisation expense</t>
  </si>
  <si>
    <t>إجمالي التعديلات على الاستهلاك والاطفاء</t>
  </si>
  <si>
    <t>mci-sas_core_2017-06-30.xsd#mci-sas_AdjustmentsForLossesGainsOnSaleDisposalOfNonCurrentAssetsAbstract@http://www.xbrl.org/2003/role/terseLabel</t>
  </si>
  <si>
    <t>Adjustments for losses (gains)</t>
  </si>
  <si>
    <t>التعديلات للخسائر (مكاسب)</t>
  </si>
  <si>
    <t>mci-sas_core_2017-06-30.xsd#mci-sas_AdjustmentsForLossesGainsOnSaleDisposalOfTangibleAssets</t>
  </si>
  <si>
    <t>Adjustments for losses (gains) on sale/ disposal of tangible assets</t>
  </si>
  <si>
    <t>التعديلات على خسائر (أرباح) بيع/استبعاد موجودات ملموسة</t>
  </si>
  <si>
    <t>mci-sas_core_2017-06-30.xsd#mci-sas_AdjustmentsForLossesGainsOnSaleDisposalOfIntangibleAssets</t>
  </si>
  <si>
    <t>Adjustments for losses (gains) on sale/ disposal of intangible assets</t>
  </si>
  <si>
    <t>التعديلات على خسائر (أرباح) بيع/استبعاد موجودات غير ملموسة</t>
  </si>
  <si>
    <t>mci-sas_core_2017-06-30.xsd#mci-sas_AdjustmentsForLossesGainsOnSaleDisposalOfNonCurrentAssetsOthers</t>
  </si>
  <si>
    <t>Adjustments for losses (gains) on sale/ disposal of non-current assets, others</t>
  </si>
  <si>
    <t>التعديلات على خسائر (أرباح) بيع/استبعاد موجودات غير متداولة، أخرى</t>
  </si>
  <si>
    <t>mci-sas_core_2017-06-30.xsd#mci-sas_AdjustmentsForLossesGainsOnSaleDisposalOfNonCurrentAssets@http://www.xbrl.org/2003/role/totalLabel</t>
  </si>
  <si>
    <t>Total adjustments for losses (gains)</t>
  </si>
  <si>
    <t>التعديلات للخسائر (الارباح)</t>
  </si>
  <si>
    <t>mci-sas_core_2017-06-30.xsd#mci-sas_AdjustmentsForImpairmentLossReversalOfImpairmentLossRecognisedInProfitOrLossAbstract@http://www.xbrl.org/2003/role/terseLabel</t>
  </si>
  <si>
    <t>Adjustments for impairment loss (reversal of impairment loss) recognised in profit or loss</t>
  </si>
  <si>
    <t>التعديلات على خسارة الهبوط (عكس خسارة الهبوط) المعترف بها في الأرباح أو الخسائر</t>
  </si>
  <si>
    <t>mci-sas_core_2017-06-30.xsd#mci-sas_AdjustmentsForImpairmentLossReversalOfImpairmentLossRecognisedInProfitOrLossTangibleAssets</t>
  </si>
  <si>
    <t>Adjustments for impairment loss (reversal of impairment loss) recognised in profit or loss, tangible assets</t>
  </si>
  <si>
    <t>التعديلات على خسارة الهبوط (عكس خسارة االهبوط) معترف بها في الأرباح أو الخسائر، موجودات ملموسة</t>
  </si>
  <si>
    <t>mci-sas_core_2017-06-30.xsd#mci-sas_AdjustmentsForImpairmentLossReversalOfImpairmentLossRecognisedInProfitOrLossIntangibleAssets</t>
  </si>
  <si>
    <t>Adjustments for impairment loss (reversal of impairment loss) recognised in profit or loss, intangible assets</t>
  </si>
  <si>
    <t>التعديلات على خسارة الهبوط (عكس خسارة الهبوط) معترف بها في الأرباح أو الخسائر، موجودات غير ملموسة</t>
  </si>
  <si>
    <t>mci-sas_core_2017-06-30.xsd#mci-sas_AdjustmentsForImpairmentLossReversalOfImpairmentLossRecognisedInProfitOrLossOthers</t>
  </si>
  <si>
    <t>Adjustments for impairment loss (reversal of impairment loss) recognised in profit or loss, others</t>
  </si>
  <si>
    <t>التعديلات على خسارة الهبوط (عكس خسارة الهبوط) معترف بها في الأرباح أو الخسائر، أخرى</t>
  </si>
  <si>
    <t>mci-sas_core_2017-06-30.xsd#mci-sas_AdjustmentsForImpairmentLossReversalOfImpairmentLossRecognisedInProfitOrLoss@http://www.xbrl.org/2003/role/totalLabel</t>
  </si>
  <si>
    <t>Total adjustments for impairment loss (reversal of impairment loss) recognised in profit or loss</t>
  </si>
  <si>
    <t>إجمالي التعديلات على خسارة الهبوط (عكس خسارة الهبوط) معترف بها في الأرباح أو الخسائر</t>
  </si>
  <si>
    <t>mci-sas_core_2017-06-30.xsd#mci-sas_AdjustmentsForOthersAbstract@http://www.xbrl.org/2003/role/terseLabel</t>
  </si>
  <si>
    <t>Adjustments for others</t>
  </si>
  <si>
    <t>التعديلات على الأخرى</t>
  </si>
  <si>
    <t>mci-sas_core_2017-06-30.xsd#mci-sas_AdjustmentsForProvisionsOthers</t>
  </si>
  <si>
    <t>Adjustments for provisions, others</t>
  </si>
  <si>
    <t>التعديل على مخصصات، أخرى</t>
  </si>
  <si>
    <t>mci-sas_core_2017-06-30.xsd#mci-sas_AdjustmentsForExchangeDifferencesOnTranslation</t>
  </si>
  <si>
    <t>Adjustments for exchange differences on translation</t>
  </si>
  <si>
    <t>التعديلات على فروقات الترجمة</t>
  </si>
  <si>
    <t>mci-sas_core_2017-06-30.xsd#mci-sas_AdjustmentsForInterestExpense</t>
  </si>
  <si>
    <t>Adjustments for interest expense</t>
  </si>
  <si>
    <t>التعديلات على مصروف الفوائد</t>
  </si>
  <si>
    <t>mci-sas_core_2017-06-30.xsd#mci-sas_AdjustmentsForInterestIncome</t>
  </si>
  <si>
    <t>Adjustments for interest income</t>
  </si>
  <si>
    <t>التعديلات على دخل الفوائد</t>
  </si>
  <si>
    <t>mci-sas_core_2017-06-30.xsd#mci-sas_AdjustmentsForNonCashExpense</t>
  </si>
  <si>
    <t>Adjustments for other non-cash expense</t>
  </si>
  <si>
    <t>التعديلات على مصاريف غير نقدية أخرى</t>
  </si>
  <si>
    <t>mci-sas_core_2017-06-30.xsd#mci-sas_AdjustmentsForNonCashIncome</t>
  </si>
  <si>
    <t>Adjustments for other non-cash income</t>
  </si>
  <si>
    <t>التعديلات على دخل غير نقدي آخر</t>
  </si>
  <si>
    <t>mci-sas_core_2017-06-30.xsd#mci-sas_OtherAdjustmentsForNonCashItems</t>
  </si>
  <si>
    <t>Other adjustments for non-cash items</t>
  </si>
  <si>
    <t>التعديلات الأخرى على بنود غير نقدية</t>
  </si>
  <si>
    <t>mci-sas_core_2017-06-30.xsd#mci-sas_OtherAdjustmentsToReconcileProfitLoss</t>
  </si>
  <si>
    <t>Other adjustments to reconcile profit (loss)</t>
  </si>
  <si>
    <t>التعديلات الأخرى لتسوية الربح (الخسارة)</t>
  </si>
  <si>
    <t>mci-sas_core_2017-06-30.xsd#mci-sas_AdjustmentsForOthers@http://www.xbrl.org/2003/role/totalLabel</t>
  </si>
  <si>
    <t>Total adjustments for others</t>
  </si>
  <si>
    <t>إجمالي التعديلات على الأخرى</t>
  </si>
  <si>
    <t>mci-sas_core_2017-06-30.xsd#mci-sas_AdjustmentsForReconcileProfitLoss@http://www.xbrl.org/2003/role/totalLabel</t>
  </si>
  <si>
    <t>Total adjustments to reconcile profit (loss)</t>
  </si>
  <si>
    <t>إجمالي التعديلات لتسوية الربح (الخسارة)</t>
  </si>
  <si>
    <t>mci-sas_core_2017-06-30.xsd#mci-sas_CashFlowsFromUsedInOperationsBeforeChangesInWorkingCapital</t>
  </si>
  <si>
    <t>Cash flows from (used in) operations before changes in working capital</t>
  </si>
  <si>
    <t>التدفقات التقدية من (المستخدمة في) قبل التغيرات في رأس المال العامل</t>
  </si>
  <si>
    <t>mci-sas_core_2017-06-30.xsd#mci-sas_AdjustmentsForWorkingCapitalChangesAbstract@http://www.xbrl.org/2003/role/terseLabel</t>
  </si>
  <si>
    <t>Adjustments for working capital changes</t>
  </si>
  <si>
    <t>التعديلات على التغيرات في رأس المال العامل</t>
  </si>
  <si>
    <t>mci-sas_core_2017-06-30.xsd#mci-sas_AdjustmentsForDecreaseIncreaseInInventories</t>
  </si>
  <si>
    <t>Adjustments for decrease (increase) in inventories</t>
  </si>
  <si>
    <t>التعديلات على النقص (الزيادة) في المخزون</t>
  </si>
  <si>
    <t>mci-sas_core_2017-06-30.xsd#mci-sas_AdjustmentsForDecreaseIncreaseInTradeAndOtherReceivables</t>
  </si>
  <si>
    <t>Adjustments for decrease (increase) in trade and other receivables</t>
  </si>
  <si>
    <t>التعديلات على النقص (الزيادة) في المدينين التجاريين و غيرهم</t>
  </si>
  <si>
    <t>mci-sas_core_2017-06-30.xsd#mci-sas_AdjustmentsForIncreaseDecreaseInTradeAndOtherPayables</t>
  </si>
  <si>
    <t>Adjustments for increase (decrease) in trade and other payables</t>
  </si>
  <si>
    <t>التعديلات على الزيادة (النقص) في الدائنون التجاريين و غيرهم</t>
  </si>
  <si>
    <t>mci-sas_core_2017-06-30.xsd#mci-sas_AdjustmentsForDecreaseIncreaseInOtherCurrentAssets</t>
  </si>
  <si>
    <t>Adjustments for decrease (increase) in other current assets</t>
  </si>
  <si>
    <t>التعديلات على النقص (الزيادة) في موجودات متداولة أخرى</t>
  </si>
  <si>
    <t>mci-sas_core_2017-06-30.xsd#mci-sas_AdjustmentsForIncreaseDecreaseInOtherCurrentLiabilities</t>
  </si>
  <si>
    <t>Adjustments for increase (decrease) in other current liabilities</t>
  </si>
  <si>
    <t>التعديلات على الزيادة (النقص) في مطلويات متداولة أخرى</t>
  </si>
  <si>
    <t>mci-sas_core_2017-06-30.xsd#mci-sas_AdjustmentsForWorkingCapitalChanges@http://www.xbrl.org/2003/role/totalLabel</t>
  </si>
  <si>
    <t>Total adjustments for working capital changes</t>
  </si>
  <si>
    <t>إجمالي التعديلات على رأس المال العامل</t>
  </si>
  <si>
    <t>mci-sas_core_2017-06-30.xsd#mci-sas_CashFlowsFromUsedInOperations@http://www.xbrl.org/2009/role/netLabel</t>
  </si>
  <si>
    <t>Net cash flows from (used in) operations</t>
  </si>
  <si>
    <t>صافي النقد من (المستخدم في) العمليات</t>
  </si>
  <si>
    <t>mci-sas_core_2017-06-30.xsd#mci-sas_DividendsPaidClassifiedAsOperatingActivities@http://www.xbrl.org/2009/role/negatedLabel</t>
  </si>
  <si>
    <t>Dividends paid, classified as operating activities</t>
  </si>
  <si>
    <t>توزيعات أرباح مدفوعة، مصنفة كأنشطة تشغيلية</t>
  </si>
  <si>
    <t>mci-sas_core_2017-06-30.xsd#mci-sas_DividendsReceivedClassifiedAsOperatingActivities</t>
  </si>
  <si>
    <t>Dividends received, classified as operating activities</t>
  </si>
  <si>
    <t>توزيعات أرباح مقبوضة، مصنفة كأنشطة تشغيلية</t>
  </si>
  <si>
    <t>mci-sas_core_2017-06-30.xsd#mci-sas_InterestPaidClassifiedAsOperatingActivities@http://www.xbrl.org/2009/role/negatedLabel</t>
  </si>
  <si>
    <t>Interest paid, classified as operating activities</t>
  </si>
  <si>
    <t>فوائد مدفوعة، مصنفة كأنشطة تشغيلية</t>
  </si>
  <si>
    <t>mci-sas_core_2017-06-30.xsd#mci-sas_InterestReceivedClassifiedAsOperatingActivities</t>
  </si>
  <si>
    <t>Interest received, classified as operating activities</t>
  </si>
  <si>
    <t>فوائد مقبوضة، مصنفة كأنشطة تشغيلية</t>
  </si>
  <si>
    <t>mci-sas_core_2017-06-30.xsd#mci-sas_ZakatExpensesPaidRefundClassifiedAsOperatingActivities@http://www.xbrl.org/2009/role/negatedLabel</t>
  </si>
  <si>
    <t>Zakat expenses paid (refund), classified as operating activities</t>
  </si>
  <si>
    <t>مصاريف زكاة مدفوعة ( مستردة) مصنفة كأنشطة تشغيلية</t>
  </si>
  <si>
    <t>mci-sas_core_2017-06-30.xsd#mci-sas_IncomeTaxesPaidRefundClassifiedAsOperatingActivities@http://www.xbrl.org/2009/role/negatedLabel</t>
  </si>
  <si>
    <t>Income taxes paid (refund), classified as operating activities</t>
  </si>
  <si>
    <t>ضرائب دخل مدفوعة ( مستردة) مصنفة كأنشطة تشغيلية</t>
  </si>
  <si>
    <t>mci-sas_core_2017-06-30.xsd#mci-sas_OtherInflowsOutflowsOfCashClassifiedAsOperatingActivities</t>
  </si>
  <si>
    <t>Other inflows (outflows) of cash, classified as operating activities</t>
  </si>
  <si>
    <t>التدفقات النقدية الواردة (الصادرة) الأخرى، المصنفة كأنشطة تشغيلية</t>
  </si>
  <si>
    <t>mci-sas_core_2017-06-30.xsd#mci-sas_CashFlowsFromUsedInOperatingActivities@http://www.xbrl.org/2009/role/netLabel</t>
  </si>
  <si>
    <t>Net cash flows from (used in) operating activities</t>
  </si>
  <si>
    <t>صافي التدفقات النقدية من (المستخدمة في) الأنشطة التشغيلية</t>
  </si>
  <si>
    <t>mci-sas_core_2017-06-30.xsd#mci-sas_CashFlowsFromUsedInInvestingActivitiesAbstract@http://www.xbrl.org/2003/role/terseLabel</t>
  </si>
  <si>
    <t>Cash flows from (used in) investing activities</t>
  </si>
  <si>
    <t>التدفقات النقدية من (المستخدمة في) الأنشطة الاستثمارية</t>
  </si>
  <si>
    <t>mci-sas_core_2017-06-30.xsd#mci-sas_CashFlowsFromLosingControlOfSubsidiariesOrOtherBusinessesClassifiedAsInvestingActivities@http://www.xbrl.org/2003/role/terseLabel</t>
  </si>
  <si>
    <t>Cash flows from losing control of subsidiaries or other businesses</t>
  </si>
  <si>
    <t>التدفقات النقدية الناتجة عن فقدان السيطرة على المنشآت التابعة أو منشآت الأعمال الاخرى</t>
  </si>
  <si>
    <t>mci-sas_core_2017-06-30.xsd#mci-sas_CashFlowsUsedInObtainingControlOfSubsidiariesOrOtherBusinessesClassifiedAsInvestingActivities@http://www.xbrl.org/2009/role/negatedTerseLabel</t>
  </si>
  <si>
    <t>Cash flows used in obtaining control of subsidiaries or other businesses</t>
  </si>
  <si>
    <t>التدفقات النقدية المستخدمة في الحصول على السيطرة على المنشآت التابعة أو منشآت الأعمال الاخرى</t>
  </si>
  <si>
    <t>mci-sas_core_2017-06-30.xsd#mci-sas_CashReceiptsFromSalesOfEquityOrDebtInstrumentsOfOtherEntitiesClassifiedAsInvestingActivities@http://www.xbrl.org/2003/role/terseLabel</t>
  </si>
  <si>
    <t>Cash receipts from sales of equity or debt instruments of other entities</t>
  </si>
  <si>
    <t>المقبوضات النقدية من بيع أدوات حقوق ملكية أو أدوات دين للمنشآت الأخرى</t>
  </si>
  <si>
    <t>mci-sas_core_2017-06-30.xsd#mci-sas_CashPaymentsToAcquireEquityOrDebtInstrumentsOfOtherEntitiesClassifiedAsInvestingActivities@http://www.xbrl.org/2009/role/negatedTerseLabel</t>
  </si>
  <si>
    <t>Cash payments to acquire equity or debt instruments of other entities</t>
  </si>
  <si>
    <t>المدفوعات النقدية لاقتناء أدوات حقوق ملكية أو أدوات دين للمنشآت الأخرى</t>
  </si>
  <si>
    <t>mci-sas_core_2017-06-30.xsd#mci-sas_OtherCashReceiptsFromSalesOfInterestsInJointVenturesClassifiedAsInvestingActivities@http://www.xbrl.org/2003/role/terseLabel</t>
  </si>
  <si>
    <t>Cash receipts from sales of interests in joint ventures</t>
  </si>
  <si>
    <t>المقبوضات النقدية من بيع الحصص في المشروعات المشتركة</t>
  </si>
  <si>
    <t>mci-sas_core_2017-06-30.xsd#mci-sas_OtherCashPaymentsToAcquireInterestsInJointVenturesClassifiedAsInvestingActivities@http://www.xbrl.org/2009/role/negatedTerseLabel</t>
  </si>
  <si>
    <t>Cash payments to acquire interests in joint ventures</t>
  </si>
  <si>
    <t>المدفوعات النقدية لشراء الحصص في المشروعات المشتركة</t>
  </si>
  <si>
    <t>mci-sas_core_2017-06-30.xsd#mci-sas_ProceedsFromSalesOfPropertyPlantAndEquipmentClassifiedAsInvestingActivities@http://www.xbrl.org/2003/role/terseLabel</t>
  </si>
  <si>
    <t>Proceeds from sales of property, plant and equipment</t>
  </si>
  <si>
    <t>متحصلات من بيع عقارات وآلات ومعدات</t>
  </si>
  <si>
    <t>mci-sas_core_2017-06-30.xsd#mci-sas_PurchaseOfPropertyPlantAndEquipmentClassifiedAsInvestingActivities@http://www.xbrl.org/2009/role/negatedTerseLabel</t>
  </si>
  <si>
    <t>Purchase of property, plant and equipment</t>
  </si>
  <si>
    <t>شراء عقارات وآلات ومعدات</t>
  </si>
  <si>
    <t>mci-sas_core_2017-06-30.xsd#mci-sas_ProceedsFromSalesOfIntangibleAssetsClassifiedAsInvestingActivities@http://www.xbrl.org/2003/role/terseLabel</t>
  </si>
  <si>
    <t>Proceeds from sales of intangible assets</t>
  </si>
  <si>
    <t>المقبوضات النقدية من بيع موجودات غير ملموسة</t>
  </si>
  <si>
    <t>mci-sas_core_2017-06-30.xsd#mci-sas_PurchaseOfIntangibleAssetsClassifiedAsInvestingActivities@http://www.xbrl.org/2009/role/negatedTerseLabel</t>
  </si>
  <si>
    <t>Purchase of intangible assets</t>
  </si>
  <si>
    <t>المدفوعات النقدية لشراء موجودات غير ملموسة</t>
  </si>
  <si>
    <t>mci-sas_core_2017-06-30.xsd#mci-sas_ProceedsFromSalesOrMaturityOfFinancialInstrumentsClassifiedAsInvestingActivities@http://www.xbrl.org/2003/role/terseLabel</t>
  </si>
  <si>
    <t>Proceeds from sales or maturity of other financial instruments</t>
  </si>
  <si>
    <t>المقبوضات النقدية من بيع أو استحقاق أدوات مالية أخرى</t>
  </si>
  <si>
    <t>mci-sas_core_2017-06-30.xsd#mci-sas_PurchaseOfFinancialInstrumentsClassifiedAsInvestingActivities@http://www.xbrl.org/2009/role/negatedTerseLabel</t>
  </si>
  <si>
    <t>Purchase of other financial instruments</t>
  </si>
  <si>
    <t>المدفوعات النقدية لشراء أدوات مالية أخرى</t>
  </si>
  <si>
    <t>mci-sas_core_2017-06-30.xsd#mci-sas_ProceedsFromOtherLongTermAssetsClassifiedAsInvestingActivities@http://www.xbrl.org/2003/role/terseLabel</t>
  </si>
  <si>
    <t>Proceeds from sales of other long-term assets</t>
  </si>
  <si>
    <t>المقبوضات النقدية من بيع موجودات أخرى طويلة الأجل</t>
  </si>
  <si>
    <t>mci-sas_core_2017-06-30.xsd#mci-sas_PurchaseOfOtherLongTermAssetsClassifiedAsInvestingActivities@http://www.xbrl.org/2009/role/negatedTerseLabel</t>
  </si>
  <si>
    <t>Purchase of other long-term assets</t>
  </si>
  <si>
    <t>شراء موجودات أخرى طويلة الأجل</t>
  </si>
  <si>
    <t>mci-sas_core_2017-06-30.xsd#mci-sas_ProceedsFromSalesOfInvestmentProperty</t>
  </si>
  <si>
    <t>Proceeds from sales of investment property</t>
  </si>
  <si>
    <t>متحصلات من بيع عقارات استثمارية</t>
  </si>
  <si>
    <t>mci-sas_core_2017-06-30.xsd#mci-sas_PurchaseOfInvestmentProperty@http://www.xbrl.org/2009/role/negatedLabel</t>
  </si>
  <si>
    <t>Purchase of investment property</t>
  </si>
  <si>
    <t>شراء عقارات استثمارية</t>
  </si>
  <si>
    <t>mci-sas_core_2017-06-30.xsd#mci-sas_CashAdvancesAndLoansMadeToOtherPartiesClassifiedAsInvestingActivities@http://www.xbrl.org/2009/role/negatedTerseLabel</t>
  </si>
  <si>
    <t>Cash advances and loans made to other parties</t>
  </si>
  <si>
    <t>السلف والقروض النقدية المقدمة لأطراف أخرى</t>
  </si>
  <si>
    <t>mci-sas_core_2017-06-30.xsd#mci-sas_CashReceiptsFromRepaymentOfAdvancesAndLoansMadeToOtherPartiesClassifiedAsInvestingActivities@http://www.xbrl.org/2003/role/terseLabel</t>
  </si>
  <si>
    <t>Cash receipts from repayment of advances and loans made to other parties</t>
  </si>
  <si>
    <t>المقبوضات النقدية من تسديد السلف والقروض النقدية المقدمة لأطراف أخرى</t>
  </si>
  <si>
    <t>mci-sas_core_2017-06-30.xsd#mci-sas_DividendsReceivedClassifiedAsInvestingActivities</t>
  </si>
  <si>
    <t>Dividends received, classified as investing activities</t>
  </si>
  <si>
    <t>توزيعات أرباح مستلمة، مصنفة كأنشطة استثمارية</t>
  </si>
  <si>
    <t>mci-sas_core_2017-06-30.xsd#mci-sas_InterestReceivedClassifiedAsInvestingActivities</t>
  </si>
  <si>
    <t>Interest received, classified as investing activities</t>
  </si>
  <si>
    <t>فوائد مستلمة، مصنفة كأنشطة استثمارية</t>
  </si>
  <si>
    <t>mci-sas_core_2017-06-30.xsd#mci-sas_ZakatExpensesPaidRefundClassifiedAsInvestingActivities@http://www.xbrl.org/2009/role/negatedLabel</t>
  </si>
  <si>
    <t>Zakat expenses paid (refund), classified as investing activities</t>
  </si>
  <si>
    <t>مصاريف زكاة مدفوعة ( مستردة) مصنفة كأنشطة استثمارية</t>
  </si>
  <si>
    <t>mci-sas_core_2017-06-30.xsd#mci-sas_IncomeTaxesPaidRefundClassifiedAsInvestingActivities@http://www.xbrl.org/2009/role/negatedLabel</t>
  </si>
  <si>
    <t>Income taxes paid (refund), classified as investing activities</t>
  </si>
  <si>
    <t>ضرائب دخل مدفوعة ( مستردة) مصنفة كأنشطة استثمارية</t>
  </si>
  <si>
    <t>mci-sas_core_2017-06-30.xsd#mci-sas_OtherInflowsOutflowsOfCashClassifiedAsInvestingActivities</t>
  </si>
  <si>
    <t>Other inflows (outflows) of cash, classified as investing activities</t>
  </si>
  <si>
    <t>التدفقات النقدية الواردة (الصادرة) الأخرى، المصنفة كأنشطة استثمارية</t>
  </si>
  <si>
    <t>mci-sas_core_2017-06-30.xsd#mci-sas_CashFlowsFromUsedInInvestingActivities@http://www.xbrl.org/2009/role/netLabel</t>
  </si>
  <si>
    <t>Net cash flows from (used in) investing activities</t>
  </si>
  <si>
    <t>صافي التدفقات النقدية من (المستخدمة في) الأنشطة الاستثمارية</t>
  </si>
  <si>
    <t>mci-sas_core_2017-06-30.xsd#mci-sas_CashFlowsFromUsedInFinancingActivitiesAbstract@http://www.xbrl.org/2003/role/terseLabel</t>
  </si>
  <si>
    <t>Cash flows from (used in) financing activities</t>
  </si>
  <si>
    <t>التدفقات النقدية من (المستخدمة في) الأنشطة التمويلية</t>
  </si>
  <si>
    <t>mci-sas_core_2017-06-30.xsd#mci-sas_ProceedsFromChangesInOwnershipInterestsInSubsidiaries</t>
  </si>
  <si>
    <t>Proceeds from changes in ownership interests in subsidiaries that do not result in loss of control</t>
  </si>
  <si>
    <t>متحصلات من التغير في ملكية الحصص في الشركات التابعة والتي لا تؤدي الى فقدان السيطرة</t>
  </si>
  <si>
    <t>mci-sas_core_2017-06-30.xsd#mci-sas_PaymentsFromChangesInOwnershipInterestsInSubsidiaries@http://www.xbrl.org/2009/role/negatedLabel</t>
  </si>
  <si>
    <t>Payments from changes in ownership interests in subsidiaries that do not result in loss of control</t>
  </si>
  <si>
    <t>المدفوعات النقدية من التغير في ملكية الحصص في الشركات التابعة والتي لا تؤدي الى فقدان السيطرة</t>
  </si>
  <si>
    <t>mci-sas_core_2017-06-30.xsd#mci-sas_ProceedsFromIssuingShares</t>
  </si>
  <si>
    <t>Proceeds from issuing shares</t>
  </si>
  <si>
    <t>متحصلات من إصدار أسهم</t>
  </si>
  <si>
    <t>mci-sas_core_2017-06-30.xsd#mci-sas_ProceedsFromSaleOrIssueOfTreasuryShares</t>
  </si>
  <si>
    <t>Proceeds from sale or issue of treasury shares</t>
  </si>
  <si>
    <t>متحصلات من بيع أو إصدار أسهم خزينة</t>
  </si>
  <si>
    <t>mci-sas_core_2017-06-30.xsd#mci-sas_PaymentsToAcquireOrRedeemEntitysShares@http://www.xbrl.org/2009/role/negatedLabel</t>
  </si>
  <si>
    <t>Payments to acquire or redeem treasury shares</t>
  </si>
  <si>
    <t>دفعات لشراء أو استبدال أسهم خزينة</t>
  </si>
  <si>
    <t>mci-sas_core_2017-06-30.xsd#mci-sas_ProceedsFromIssuingOtherEquityInstruments</t>
  </si>
  <si>
    <t>Proceeds from issuing other equity instruments</t>
  </si>
  <si>
    <t>متحصلات من إصدار أدوات حقوق ملكية أخرى</t>
  </si>
  <si>
    <t>mci-sas_core_2017-06-30.xsd#mci-sas_PaymentsOfOtherEquityInstruments@http://www.xbrl.org/2009/role/negatedLabel</t>
  </si>
  <si>
    <t>Payments of other equity instruments</t>
  </si>
  <si>
    <t>دفعات أدوات حقوق ملكية أخرى</t>
  </si>
  <si>
    <t>mci-sas_core_2017-06-30.xsd#mci-sas_ProceedsFromExerciseOfOptions</t>
  </si>
  <si>
    <t>Proceeds from exercise of share options</t>
  </si>
  <si>
    <t>متحصلات من ممارسة خيارات أسهم</t>
  </si>
  <si>
    <t>mci-sas_core_2017-06-30.xsd#mci-sas_ProceedsFromDebtSecuritiesTermLoansBorrowingsSukuksAndMurabahasClassifiedAsFinancingActivities@http://www.xbrl.org/2003/role/terseLabel</t>
  </si>
  <si>
    <t>Proceeds from debt securities, term loans, borrowings, sukuks and murabahas</t>
  </si>
  <si>
    <t>متحصلات من سندات دين وقروض لأجل وقروض وصكوك ومرابحات</t>
  </si>
  <si>
    <t>mci-sas_core_2017-06-30.xsd#mci-sas_RepaymentOfDebtSecuritiesTermLoansBorrowingsSukuksAndMurabahasClassifiedAsFinancingActivities@http://www.xbrl.org/2009/role/negatedTerseLabel</t>
  </si>
  <si>
    <t>Repayment of debt securities, term loans, borrowings, sukuks and murabahas</t>
  </si>
  <si>
    <t>سداد سندات دين وقروض لأجل وقروض وصكوك ومرابحات</t>
  </si>
  <si>
    <t>mci-sas_core_2017-06-30.xsd#mci-sas_ProceedsFromGovernmentLoansClassifiedAsFinancingActivities@http://www.xbrl.org/2003/role/terseLabel</t>
  </si>
  <si>
    <t>Proceeds from government loans</t>
  </si>
  <si>
    <t>متحصلات من قروض حكومية</t>
  </si>
  <si>
    <t>mci-sas_core_2017-06-30.xsd#mci-sas_RepaymentOfGovernmentLoansClassifiedAsFinancingActivities@http://www.xbrl.org/2009/role/negatedTerseLabel</t>
  </si>
  <si>
    <t>Repayment of government loans</t>
  </si>
  <si>
    <t>دفعات لسداد قروض حكومية</t>
  </si>
  <si>
    <t>mci-sas_core_2017-06-30.xsd#mci-sas_PaymentsOfFinanceLeaseLiabilitiesClassifiedAsFinancingActivities@http://www.xbrl.org/2009/role/negatedLabel</t>
  </si>
  <si>
    <t>Payments of finance lease liabilities</t>
  </si>
  <si>
    <t>سداد مطلوبات عقود إيجار تمويلية</t>
  </si>
  <si>
    <t>mci-sas_core_2017-06-30.xsd#mci-sas_DividendsPaidToEquityHoldersClassifiedAsFinancingActivities@http://www.xbrl.org/2009/role/negatedLabel</t>
  </si>
  <si>
    <t>Dividends paid to equity holders, classified as financing activities</t>
  </si>
  <si>
    <t>توزيعات الأرباح المدفوعة لملاك الشركة الأم، مصنفة كأنشطة تمويلية</t>
  </si>
  <si>
    <t>mci-sas_core_2017-06-30.xsd#mci-sas_InterestPaidClassifiedAsFinancingActivities@http://www.xbrl.org/2009/role/negatedLabel</t>
  </si>
  <si>
    <t>Interest paid, classified as financing activities</t>
  </si>
  <si>
    <t>فوائد مدفوعة، مصنفة كأنشطة تمويلية</t>
  </si>
  <si>
    <t>mci-sas_core_2017-06-30.xsd#mci-sas_ZakatExpensesPaidRefundClassifiedAsFinancingActivities@http://www.xbrl.org/2009/role/negatedLabel</t>
  </si>
  <si>
    <t>Zakat expenses paid (refund), classified as financing activities</t>
  </si>
  <si>
    <t>مصاريف زكاة مدفوعة ( مستردة) مصنفة كأنشطة تمويلية</t>
  </si>
  <si>
    <t>mci-sas_core_2017-06-30.xsd#mci-sas_IncomeTaxesPaidRefundClassifiedAsFinancingActivities@http://www.xbrl.org/2009/role/negatedLabel</t>
  </si>
  <si>
    <t>Income taxes paid (refund), classified as financing activities</t>
  </si>
  <si>
    <t>ضرائب دخل مدفوعة ( مستردة) مصنفة كأنشطة تمويلية</t>
  </si>
  <si>
    <t>mci-sas_core_2017-06-30.xsd#mci-sas_OtherInflowsOutflowsOfCashClassifiedAsFinancingActivities</t>
  </si>
  <si>
    <t>Other inflows (outflows) of cash, classified as financing activities</t>
  </si>
  <si>
    <t>التدفقات النقدية الواردة (الصادرة) الأخرى، المصنفة كأنشطة تمويلية</t>
  </si>
  <si>
    <t>mci-sas_core_2017-06-30.xsd#mci-sas_CashFlowsFromUsedInFinancingActivities@http://www.xbrl.org/2009/role/netLabel</t>
  </si>
  <si>
    <t>Net cash flows from (used in) financing activities</t>
  </si>
  <si>
    <t>صافي التدفقات النقدية من (المستخدمة في) الأنشطة التمويلية</t>
  </si>
  <si>
    <t>mci-sas_core_2017-06-30.xsd#mci-sas_IncreaseDecreaseInCashAndCashEquivalentsBeforeEffectOfExchangeRateChanges@http://www.xbrl.org/2009/role/netLabel</t>
  </si>
  <si>
    <t>Net increase (decrease) in cash and cash equivalents before effect of exchange rate changes</t>
  </si>
  <si>
    <t>صافي الزيادة (النقص) في النقد ومعادلاته قبل أثر التغير في تبادل أسعار العملة الأجنبية</t>
  </si>
  <si>
    <t>mci-sas_core_2017-06-30.xsd#mci-sas_EffectOfExchangeRateChangesOnCashAndCashEquivalents</t>
  </si>
  <si>
    <t>Effect of exchange rate changes on cash and cash equivalents</t>
  </si>
  <si>
    <t>أثر تبادل أسعار العملات الأجنبية على التغير في النقد ومعادلاته</t>
  </si>
  <si>
    <t>mci-sas_core_2017-06-30.xsd#mci-sas_IncreaseDecreaseInCashAndCashEquivalents@http://www.xbrl.org/2009/role/netLabel</t>
  </si>
  <si>
    <t>Net increase (decrease) in cash and cash equivalents</t>
  </si>
  <si>
    <t>صافي الزيادة (النقص) في النقد ومعادلاته</t>
  </si>
  <si>
    <t>mci-sas_core_2017-06-30.xsd#mci-sas_CashAndCashEquivalents@http://www.xbrl.org/2003/role/periodStartLabel</t>
  </si>
  <si>
    <t>Cash and cash equivalents at beginning of period</t>
  </si>
  <si>
    <t>النقد ومعادلاته في بداية الفترة</t>
  </si>
  <si>
    <t>mci-sas_core_2017-06-30.xsd#mci-sas_CashAndCashEquivalents@http://www.xbrl.org/2003/role/periodEndLabel</t>
  </si>
  <si>
    <t>Cash and cash equivalents at end of period</t>
  </si>
  <si>
    <t>النقد ومعادلاته في نهاية الفترة</t>
  </si>
  <si>
    <t>62a0d540-0226-4c03-951b-eaeb05c39185:~:NotMandatory:~:True:~:http://www.mci.gov.sa/mci-rep-oth/role/StatementOfChangesInEquity</t>
  </si>
  <si>
    <t>08cb2a36-3e82-426f-874a-dcbfbf0caf09:~:Changes in Equity_1:~:NotMandatory:~:True:~:mci-sas_core_2017-06-30.xsd#mci-sas_StatementOfChangesInEquityStandaloneAbstract::mci-sas_core_2017-06-30.xsd#mci-sas_StatementOfChangesInEquityLineItems:~::~:</t>
  </si>
  <si>
    <t>mci-sas_core_2017-06-30.xsd#mci-sas_StatementOfChangesInEquityTable::mci-sas_core_2017-06-30.xsd#mci-sas_ComponentsOfEquityAxis::mci-sas_core_2017-06-30.xsd#mci-sas_ShareCapitalMember</t>
  </si>
  <si>
    <t>mci-sas_core_2017-06-30.xsd#mci-sas_StatementOfChangesInEquityTable::mci-sas_core_2017-06-30.xsd#mci-sas_ComponentsOfEquityAxis::mci-sas_core_2017-06-30.xsd#mci-sas_SharePremiumMember</t>
  </si>
  <si>
    <t>mci-sas_core_2017-06-30.xsd#mci-sas_StatementOfChangesInEquityTable::mci-sas_core_2017-06-30.xsd#mci-sas_ComponentsOfEquityAxis::mci-sas_core_2017-06-30.xsd#mci-sas_TreasurySharesMember</t>
  </si>
  <si>
    <t>mci-sas_core_2017-06-30.xsd#mci-sas_StatementOfChangesInEquityTable::mci-sas_core_2017-06-30.xsd#mci-sas_ComponentsOfEquityAxis::mci-sas_core_2017-06-30.xsd#mci-sas_StatutoryReserveMember</t>
  </si>
  <si>
    <t>mci-sas_core_2017-06-30.xsd#mci-sas_StatementOfChangesInEquityTable::mci-sas_core_2017-06-30.xsd#mci-sas_ComponentsOfEquityAxis::mci-sas_core_2017-06-30.xsd#mci-sas_GeneralReserveMember</t>
  </si>
  <si>
    <t>mci-sas_core_2017-06-30.xsd#mci-sas_StatementOfChangesInEquityTable::mci-sas_core_2017-06-30.xsd#mci-sas_ComponentsOfEquityAxis::mci-sas_core_2017-06-30.xsd#mci-sas_RetainedEarningsMember</t>
  </si>
  <si>
    <t>mci-sas_core_2017-06-30.xsd#mci-sas_StatementOfChangesInEquityTable::mci-sas_core_2017-06-30.xsd#mci-sas_ComponentsOfEquityAxis::mci-sas_core_2017-06-30.xsd#mci-sas_AdditionalPaidInCapitalMember</t>
  </si>
  <si>
    <t>mci-sas_core_2017-06-30.xsd#mci-sas_StatementOfChangesInEquityTable::mci-sas_core_2017-06-30.xsd#mci-sas_ComponentsOfEquityAxis::mci-sas_core_2017-06-30.xsd#mci-sas_OtherComponentsOfEquityMember</t>
  </si>
  <si>
    <t>mci-sas_core_2017-06-30.xsd#mci-sas_StatementOfChangesInEquityTable::mci-sas_core_2017-06-30.xsd#mci-sas_ComponentsOfEquityAxis::mci-sas_core_2017-06-30.xsd#mci-sas_AssetRevaluationReserveMember</t>
  </si>
  <si>
    <t>mci-sas_core_2017-06-30.xsd#mci-sas_StatementOfChangesInEquityTable::mci-sas_core_2017-06-30.xsd#mci-sas_ComponentsOfEquityAxis::mci-sas_core_2017-06-30.xsd#mci-sas_ReserveOfExchangeDifferencesOnTranslationMember</t>
  </si>
  <si>
    <t>mci-sas_core_2017-06-30.xsd#mci-sas_StatementOfChangesInEquityTable::mci-sas_core_2017-06-30.xsd#mci-sas_ComponentsOfEquityAxis::mci-sas_core_2017-06-30.xsd#mci-sas_ReserveOfCashFlowHedgesMember</t>
  </si>
  <si>
    <t>mci-sas_core_2017-06-30.xsd#mci-sas_StatementOfChangesInEquityTable::mci-sas_core_2017-06-30.xsd#mci-sas_ComponentsOfEquityAxis::mci-sas_core_2017-06-30.xsd#mci-sas_ReserveOfAvailableForSaleFinancialAssetsMember</t>
  </si>
  <si>
    <t>mci-sas_core_2017-06-30.xsd#mci-sas_StatementOfChangesInEquityTable::mci-sas_core_2017-06-30.xsd#mci-sas_ComponentsOfEquityAxis::mci-sas_core_2017-06-30.xsd#mci-sas_ReserveOfShareBasedPaymentsMember</t>
  </si>
  <si>
    <t>mci-sas_core_2017-06-30.xsd#mci-sas_StatementOfChangesInEquityTable::mci-sas_core_2017-06-30.xsd#mci-sas_ComponentsOfEquityAxis::mci-sas_core_2017-06-30.xsd#mci-sas_ReserveOfRemeasurementsOfDefinedBenefitPlansMember</t>
  </si>
  <si>
    <t>mci-sas_core_2017-06-30.xsd#mci-sas_StatementOfChangesInEquityTable::mci-sas_core_2017-06-30.xsd#mci-sas_ComponentsOfEquityAxis::mci-sas_core_2017-06-30.xsd#mci-sas_ReserveOfNonCurrentAssetsOrDisposalGroupsHeldForSaleOrDistributionToOwnersMember</t>
  </si>
  <si>
    <t>mci-sas_core_2017-06-30.xsd#mci-sas_StatementOfChangesInEquityTable::mci-sas_core_2017-06-30.xsd#mci-sas_ComponentsOfEquityAxis::mci-sas_core_2017-06-30.xsd#mci-sas_MiscellaneousReservesMember</t>
  </si>
  <si>
    <t>mci-sas_core_2017-06-30.xsd#mci-sas_StatementOfChangesInEquityTable::mci-sas_core_2017-06-30.xsd#mci-sas_ComponentsOfEquityAxis::mci-sas_core_2017-06-30.xsd#mci-sas_OtherReservesMember</t>
  </si>
  <si>
    <t>mci-sas_core_2017-06-30.xsd#mci-sas_StatementOfChangesInEquityTable::mci-sas_core_2017-06-30.xsd#mci-sas_ComponentsOfEquityAxis</t>
  </si>
  <si>
    <t>Statement of changes in equity, standalone</t>
  </si>
  <si>
    <t xml:space="preserve">احتياطي إعادة تقييم موجودات
</t>
  </si>
  <si>
    <t>احتياطي مجموعة مستبعدة معدة للبيع أو التوزيع للملاك</t>
  </si>
  <si>
    <t xml:space="preserve">إجمالي حقوق الملكية
</t>
  </si>
  <si>
    <t>mci-sas_core_2017-06-30.xsd#mci-sas_EquityBalanceAtBeginningOfPeriodBeforeAdjustments</t>
  </si>
  <si>
    <t>Equity balance at beginning of period (before adjustments)</t>
  </si>
  <si>
    <t>أرصدة حقوق الملكية في بداية الفترة (قبل التعديلات)</t>
  </si>
  <si>
    <t>mci-sas_core_2017-06-30.xsd#mci-sas_AdjustmentsInEquityForRestatements</t>
  </si>
  <si>
    <t>Adjustments in equity for restatements (errors &amp; accounting policy)</t>
  </si>
  <si>
    <t>التعديلات على حقوق الملكية لإعادة العرض (أخطاء وسياسات محاسبية)</t>
  </si>
  <si>
    <t>mci-sas_core_2017-06-30.xsd#mci-sas_EquityBalanceAtBeginningOfPeriodAfterAdjustments@http://www.xbrl.org/2003/role/totalLabel</t>
  </si>
  <si>
    <t>Equity balance at beginning of period (after adjustments)</t>
  </si>
  <si>
    <t>رصيد حقوق الملكية في بداية الفترة (بعد التعديلات)</t>
  </si>
  <si>
    <t>mci-sas_core_2017-06-30.xsd#mci-sas_ChangesInEquityAbstract@http://www.xbrl.org/2003/role/terseLabel</t>
  </si>
  <si>
    <t>Changes in equity</t>
  </si>
  <si>
    <t>التغيرات في حقوق الملكية</t>
  </si>
  <si>
    <t>mci-sas_core_2017-06-30.xsd#mci-sas_ComprehensiveIncomeAbstract@http://www.xbrl.org/2003/role/terseLabel</t>
  </si>
  <si>
    <t>Comprehensive income</t>
  </si>
  <si>
    <t>الدخل الشامل</t>
  </si>
  <si>
    <t>mci-sas_core_2017-06-30.xsd#mci-sas_OtherComprehensiveIncome</t>
  </si>
  <si>
    <t>mci-sas_core_2017-06-30.xsd#mci-sas_IncreaseDecreaseThroughAppropriationOfRetainedEarnings</t>
  </si>
  <si>
    <t>Transfer to (from) retained earnings</t>
  </si>
  <si>
    <t>محول إلى (من) الأرباح المبقاة</t>
  </si>
  <si>
    <t>mci-sas_core_2017-06-30.xsd#mci-sas_IncreaseDecreaseThroughTransferToStatutoryReserve</t>
  </si>
  <si>
    <t>Transfer to (from) statutory reserve</t>
  </si>
  <si>
    <t>محول إلى (من) الاحتياطي النظامي</t>
  </si>
  <si>
    <t>mci-sas_core_2017-06-30.xsd#mci-sas_IncreaseDecreaseThroughTransferToGeneralReserve</t>
  </si>
  <si>
    <t>Transfer to (from) general reserve</t>
  </si>
  <si>
    <t>محول إلى (من) الاحتياطي العام</t>
  </si>
  <si>
    <t>mci-sas_core_2017-06-30.xsd#mci-sas_IssueOfEquityOtherThanBonusShares</t>
  </si>
  <si>
    <t>Issue of equity (other than bonus shares)</t>
  </si>
  <si>
    <t>إصدار أسهم (غير أسهم المنحة)</t>
  </si>
  <si>
    <t>mci-sas_core_2017-06-30.xsd#mci-sas_IssueOfBonusShares</t>
  </si>
  <si>
    <t>Issue of bonus shares</t>
  </si>
  <si>
    <t>إصدار أسهم منحة</t>
  </si>
  <si>
    <t>mci-sas_core_2017-06-30.xsd#mci-sas_ReductionOfShareCapital@http://www.xbrl.org/2009/role/negatedLabel</t>
  </si>
  <si>
    <t>Reduction of issued capital</t>
  </si>
  <si>
    <t>تخفيض رأس المال</t>
  </si>
  <si>
    <t>mci-sas_core_2017-06-30.xsd#mci-sas_ShareIssueRelatedCost@http://www.xbrl.org/2009/role/negatedLabel</t>
  </si>
  <si>
    <t>Share issue related cost</t>
  </si>
  <si>
    <t>تكلفة إصدار أسهم</t>
  </si>
  <si>
    <t>mci-sas_core_2017-06-30.xsd#mci-sas_IncreaseThroughOtherContributionsByOwners</t>
  </si>
  <si>
    <t>Increase through other contributions by equity holders</t>
  </si>
  <si>
    <t>الزيادة من خلال مساهمات أخرى من المساهمين</t>
  </si>
  <si>
    <t>mci-sas_core_2017-06-30.xsd#mci-sas_DecreaseThroughOtherDistributionsToOwners@http://www.xbrl.org/2009/role/negatedLabel</t>
  </si>
  <si>
    <t>Decrease through other distributions to equity holders</t>
  </si>
  <si>
    <t>النقص من خلال التوزيعات الأخرى للمساهمين</t>
  </si>
  <si>
    <t>mci-sas_core_2017-06-30.xsd#mci-sas_IncreaseDecreaseThroughShareBasedPaymentTransactions</t>
  </si>
  <si>
    <t>Increase (decrease) through share-based payment transactions</t>
  </si>
  <si>
    <t>الزيادة (النقص) من خلال معاملات الدفعات المحسوبة على أساس الأسهم</t>
  </si>
  <si>
    <t>mci-sas_core_2017-06-30.xsd#mci-sas_IncreaseDecreaseThroughDiscontinuedOperations</t>
  </si>
  <si>
    <t>Increase (decrease) through discontinued operations</t>
  </si>
  <si>
    <t>الزيادة (النقص) من خلال العمليات المتوقفة</t>
  </si>
  <si>
    <t>mci-sas_core_2017-06-30.xsd#mci-sas_IncreaseDecreaseThroughTreasuryShareTransactions</t>
  </si>
  <si>
    <t>Disposal (acquisition) of treasury shares</t>
  </si>
  <si>
    <t>استبعاد (استحواذ) على أسهم الخزينة</t>
  </si>
  <si>
    <t>mci-sas_core_2017-06-30.xsd#mci-sas_ReclassificationOfDepreciationTransferred</t>
  </si>
  <si>
    <t>Reclassification of depreciation transferred</t>
  </si>
  <si>
    <t>إعادة تصنيف استهلاك محول</t>
  </si>
  <si>
    <t>mci-sas_core_2017-06-30.xsd#mci-sas_IncreaseDecreaseThroughChangesInOwnershipInterestsInSubsidiariesThatDoNotResultInLossOfControl</t>
  </si>
  <si>
    <t>Increase (decrease) through changes in ownership interests in subsidiaries that do not result in loss of control</t>
  </si>
  <si>
    <t>تغيرات في حصص شركات تابعة لا تؤدي إلى فقدان سيطرة</t>
  </si>
  <si>
    <t>mci-sas_core_2017-06-30.xsd#mci-sas_InterimDividendPaid@http://www.xbrl.org/2009/role/negatedLabel</t>
  </si>
  <si>
    <t>Interim dividend paid</t>
  </si>
  <si>
    <t>توزيعات أرباح مرحلية مدفوعة</t>
  </si>
  <si>
    <t>mci-sas_core_2017-06-30.xsd#mci-sas_FinalDividendPaid@http://www.xbrl.org/2009/role/negatedLabel</t>
  </si>
  <si>
    <t>Final dividend paid</t>
  </si>
  <si>
    <t>توزيعات أرباح نهائية مدفوعة</t>
  </si>
  <si>
    <t>mci-sas_core_2017-06-30.xsd#mci-sas_IncreaseDecreaseThroughTransfersAndOtherChangesEquity</t>
  </si>
  <si>
    <t>Increase (decrease) through other changes in equity</t>
  </si>
  <si>
    <t>زيادة (نقص) من خلال تغيرات أخرى في حقوق الملكية</t>
  </si>
  <si>
    <t>mci-sas_core_2017-06-30.xsd#mci-sas_ChangesInEquity@http://www.xbrl.org/2003/role/totalLabel</t>
  </si>
  <si>
    <t>Total increase (decrease) in equity</t>
  </si>
  <si>
    <t>إجمالي الزيادة (النقص) في حقوق المساهمين</t>
  </si>
  <si>
    <t>mci-sas_core_2017-06-30.xsd#mci-sas_Equity@http://www.xbrl.org/2003/role/periodEndLabel</t>
  </si>
  <si>
    <t>Equity balance at end of period</t>
  </si>
  <si>
    <t>أرصدة حقوق الملكية في نهاية الفترة</t>
  </si>
  <si>
    <t>08cb2a36-3e82-426f-874a-dcbfbf0caf09:~:Changes in Equity_2:~:NotMandatory:~:True:~:mci-sas_core_2017-06-30.xsd#mci-sas_StatementOfChangesInEquityStandaloneAbstract::mci-sas_core_2017-06-30.xsd#mci-sas_StatementOfChangesInEquityLineItems:~::~:</t>
  </si>
  <si>
    <t>08cb2a36-3e82-426f-874a-dcbfbf0caf09:~:Changes in Equity_3:~:NotMandatory:~:True:~:mci-sas_core_2017-06-30.xsd#mci-sas_StatementOfChangesInEquityStandaloneAbstract::mci-sas_core_2017-06-30.xsd#mci-sas_StatementOfChangesInEquityLineItems:~::~: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</si>
</sst>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14"/>
      <color indexed="9"/>
      <name val="Aptos Narrow"/>
      <family val="2"/>
      <scheme val="minor"/>
    </font>
    <font>
      <b/>
      <u/>
      <sz val="11"/>
      <color rgb="FFFFFFF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indexed="9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8"/>
      <color indexed="81"/>
      <name val="Tahoma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4"/>
      <color rgb="FFFFFFFF"/>
      <name val="Calibri"/>
      <family val="2"/>
    </font>
    <font>
      <b/>
      <u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Verdana"/>
      <family val="2"/>
    </font>
    <font>
      <b/>
      <sz val="14"/>
      <color rgb="FFFFFFFF"/>
      <name val="Calibri"/>
      <family val="2"/>
    </font>
    <font>
      <sz val="11"/>
      <color rgb="FF0B65D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B65D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E1652"/>
        <bgColor indexed="64"/>
      </patternFill>
    </fill>
    <fill>
      <patternFill patternType="solid">
        <fgColor rgb="FF969696"/>
        <bgColor indexed="64"/>
      </patternFill>
    </fill>
    <fill>
      <patternFill patternType="gray0625">
        <bgColor rgb="FF969696"/>
      </patternFill>
    </fill>
    <fill>
      <patternFill patternType="solid">
        <fgColor indexed="48"/>
        <bgColor indexed="64"/>
      </patternFill>
    </fill>
    <fill>
      <patternFill patternType="solid">
        <fgColor rgb="FF0092DB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92DB"/>
        <bgColor rgb="FF000000"/>
      </patternFill>
    </fill>
    <fill>
      <patternFill patternType="solid">
        <fgColor rgb="FF2E1652"/>
        <bgColor rgb="FF000000"/>
      </patternFill>
    </fill>
    <fill>
      <patternFill patternType="solid">
        <fgColor rgb="FF0B65D0"/>
        <bgColor rgb="FF000000"/>
      </patternFill>
    </fill>
    <fill>
      <patternFill patternType="solid">
        <fgColor rgb="FF969696"/>
        <bgColor rgb="FF000000"/>
      </patternFill>
    </fill>
    <fill>
      <patternFill patternType="gray0625">
        <fgColor rgb="FF000000"/>
        <bgColor rgb="FF969696"/>
      </patternFill>
    </fill>
    <fill>
      <patternFill patternType="lightUp">
        <fgColor indexed="22"/>
        <bgColor rgb="FFACA3C6"/>
      </patternFill>
    </fill>
    <fill>
      <patternFill patternType="lightHorizontal">
        <fgColor indexed="22"/>
        <bgColor rgb="FFACA3C6"/>
      </patternFill>
    </fill>
    <fill>
      <patternFill patternType="solid">
        <fgColor rgb="FFFFFFFF"/>
        <bgColor indexed="64"/>
      </patternFill>
    </fill>
    <fill>
      <patternFill patternType="solid">
        <fgColor rgb="FFACA3C6"/>
        <bgColor indexed="64"/>
      </patternFill>
    </fill>
    <fill>
      <patternFill patternType="lightHorizontal">
        <fgColor indexed="22"/>
        <bgColor indexed="43"/>
      </patternFill>
    </fill>
    <fill>
      <patternFill patternType="lightHorizontal">
        <fgColor rgb="FFC0C0C0"/>
        <bgColor rgb="FFFFFF99"/>
      </patternFill>
    </fill>
    <fill>
      <patternFill patternType="lightUp">
        <fgColor rgb="FFC0C0C0"/>
        <bgColor rgb="FFFFFFFF"/>
      </patternFill>
    </fill>
  </fills>
  <borders count="13">
    <border>
      <left/>
      <right/>
      <top/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rgb="FF000000"/>
      </right>
      <top style="dashed">
        <color indexed="8"/>
      </top>
      <bottom style="dashed">
        <color indexed="8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0" borderId="0" xfId="0" applyFont="1" applyAlignment="1">
      <alignment shrinkToFit="1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8" fillId="0" borderId="0" xfId="1" applyFont="1" applyBorder="1" applyAlignment="1" applyProtection="1">
      <alignment shrinkToFit="1"/>
    </xf>
    <xf numFmtId="0" fontId="9" fillId="5" borderId="1" xfId="0" applyFont="1" applyFill="1" applyBorder="1" applyAlignment="1">
      <alignment horizontal="center" vertical="center" wrapText="1" shrinkToFit="1"/>
    </xf>
    <xf numFmtId="0" fontId="9" fillId="5" borderId="2" xfId="0" applyFont="1" applyFill="1" applyBorder="1" applyAlignment="1">
      <alignment horizontal="left" vertical="top" wrapText="1" indent="1" shrinkToFit="1"/>
    </xf>
    <xf numFmtId="0" fontId="10" fillId="3" borderId="1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left" vertical="top" wrapText="1" indent="2" shrinkToFit="1"/>
    </xf>
    <xf numFmtId="0" fontId="0" fillId="0" borderId="0" xfId="0" applyAlignment="1">
      <alignment horizontal="right"/>
    </xf>
    <xf numFmtId="49" fontId="3" fillId="8" borderId="0" xfId="0" applyNumberFormat="1" applyFont="1" applyFill="1" applyAlignment="1">
      <alignment horizontal="left" vertical="top" wrapText="1" shrinkToFit="1"/>
    </xf>
    <xf numFmtId="0" fontId="11" fillId="4" borderId="0" xfId="0" applyFont="1" applyFill="1" applyAlignment="1">
      <alignment horizontal="center" vertical="center"/>
    </xf>
    <xf numFmtId="40" fontId="10" fillId="6" borderId="2" xfId="0" applyNumberFormat="1" applyFont="1" applyFill="1" applyBorder="1" applyAlignment="1">
      <alignment wrapText="1" shrinkToFit="1"/>
    </xf>
    <xf numFmtId="40" fontId="10" fillId="3" borderId="2" xfId="0" applyNumberFormat="1" applyFont="1" applyFill="1" applyBorder="1" applyAlignment="1" applyProtection="1">
      <alignment horizontal="right" wrapText="1" shrinkToFit="1"/>
      <protection locked="0"/>
    </xf>
    <xf numFmtId="0" fontId="11" fillId="2" borderId="1" xfId="0" applyFont="1" applyFill="1" applyBorder="1" applyAlignment="1">
      <alignment horizontal="center" vertical="center" wrapText="1" shrinkToFit="1"/>
    </xf>
    <xf numFmtId="40" fontId="11" fillId="2" borderId="2" xfId="0" applyNumberFormat="1" applyFont="1" applyFill="1" applyBorder="1" applyAlignment="1">
      <alignment horizontal="right" wrapText="1" shrinkToFit="1"/>
    </xf>
    <xf numFmtId="0" fontId="9" fillId="5" borderId="2" xfId="0" applyFont="1" applyFill="1" applyBorder="1" applyAlignment="1">
      <alignment horizontal="left" vertical="top" wrapText="1" shrinkToFit="1"/>
    </xf>
    <xf numFmtId="0" fontId="9" fillId="5" borderId="3" xfId="0" applyFont="1" applyFill="1" applyBorder="1" applyAlignment="1">
      <alignment horizontal="right" vertical="top" wrapText="1" shrinkToFit="1"/>
    </xf>
    <xf numFmtId="0" fontId="9" fillId="5" borderId="3" xfId="0" applyFont="1" applyFill="1" applyBorder="1" applyAlignment="1">
      <alignment horizontal="right" vertical="top" wrapText="1" indent="2" shrinkToFit="1"/>
    </xf>
    <xf numFmtId="0" fontId="10" fillId="3" borderId="3" xfId="0" applyFont="1" applyFill="1" applyBorder="1" applyAlignment="1">
      <alignment horizontal="right" vertical="top" wrapText="1" indent="4" shrinkToFit="1"/>
    </xf>
    <xf numFmtId="0" fontId="11" fillId="2" borderId="2" xfId="0" applyFont="1" applyFill="1" applyBorder="1" applyAlignment="1">
      <alignment horizontal="left" vertical="top" wrapText="1" indent="2" shrinkToFit="1"/>
    </xf>
    <xf numFmtId="0" fontId="6" fillId="2" borderId="3" xfId="0" applyFont="1" applyFill="1" applyBorder="1" applyAlignment="1">
      <alignment horizontal="right" vertical="top" wrapText="1" indent="4" shrinkToFit="1"/>
    </xf>
    <xf numFmtId="0" fontId="10" fillId="3" borderId="2" xfId="0" applyFont="1" applyFill="1" applyBorder="1" applyAlignment="1">
      <alignment horizontal="left" vertical="top" wrapText="1" indent="1" shrinkToFit="1"/>
    </xf>
    <xf numFmtId="0" fontId="10" fillId="3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indent="1" shrinkToFit="1"/>
    </xf>
    <xf numFmtId="0" fontId="6" fillId="2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shrinkToFit="1"/>
    </xf>
    <xf numFmtId="0" fontId="6" fillId="2" borderId="3" xfId="0" applyFont="1" applyFill="1" applyBorder="1" applyAlignment="1">
      <alignment horizontal="right" vertical="top" wrapText="1" shrinkToFit="1"/>
    </xf>
    <xf numFmtId="0" fontId="9" fillId="5" borderId="2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center" vertical="center" wrapText="1" shrinkToFit="1"/>
    </xf>
    <xf numFmtId="0" fontId="11" fillId="2" borderId="2" xfId="0" applyFont="1" applyFill="1" applyBorder="1" applyAlignment="1">
      <alignment horizontal="center" vertical="center" wrapText="1" shrinkToFit="1"/>
    </xf>
    <xf numFmtId="0" fontId="13" fillId="0" borderId="0" xfId="0" applyFont="1"/>
    <xf numFmtId="0" fontId="14" fillId="0" borderId="0" xfId="0" applyFont="1"/>
    <xf numFmtId="0" fontId="15" fillId="9" borderId="0" xfId="0" applyFont="1" applyFill="1"/>
    <xf numFmtId="0" fontId="13" fillId="0" borderId="0" xfId="0" applyFont="1" applyAlignment="1">
      <alignment shrinkToFit="1"/>
    </xf>
    <xf numFmtId="0" fontId="14" fillId="0" borderId="0" xfId="0" applyFont="1" applyAlignment="1">
      <alignment horizontal="right"/>
    </xf>
    <xf numFmtId="49" fontId="13" fillId="11" borderId="0" xfId="0" applyNumberFormat="1" applyFont="1" applyFill="1" applyAlignment="1">
      <alignment horizontal="left" vertical="top" wrapText="1" shrinkToFit="1"/>
    </xf>
    <xf numFmtId="0" fontId="16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17" fillId="0" borderId="0" xfId="0" applyFont="1"/>
    <xf numFmtId="0" fontId="13" fillId="13" borderId="2" xfId="0" applyFont="1" applyFill="1" applyBorder="1" applyAlignment="1">
      <alignment horizontal="center" vertical="center" wrapText="1" shrinkToFit="1"/>
    </xf>
    <xf numFmtId="0" fontId="13" fillId="13" borderId="2" xfId="0" applyFont="1" applyFill="1" applyBorder="1" applyAlignment="1">
      <alignment horizontal="left" vertical="top" wrapText="1" shrinkToFit="1"/>
    </xf>
    <xf numFmtId="0" fontId="13" fillId="13" borderId="2" xfId="0" applyFont="1" applyFill="1" applyBorder="1" applyAlignment="1">
      <alignment horizontal="right" vertical="top" wrapText="1" shrinkToFit="1"/>
    </xf>
    <xf numFmtId="40" fontId="13" fillId="13" borderId="2" xfId="0" applyNumberFormat="1" applyFont="1" applyFill="1" applyBorder="1" applyAlignment="1">
      <alignment horizontal="right" wrapText="1" shrinkToFit="1"/>
    </xf>
    <xf numFmtId="0" fontId="18" fillId="0" borderId="0" xfId="1" applyFont="1" applyFill="1" applyBorder="1" applyAlignment="1" applyProtection="1">
      <alignment shrinkToFit="1"/>
    </xf>
    <xf numFmtId="0" fontId="17" fillId="14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left" vertical="top" wrapText="1" shrinkToFit="1"/>
    </xf>
    <xf numFmtId="0" fontId="17" fillId="14" borderId="2" xfId="0" applyFont="1" applyFill="1" applyBorder="1" applyAlignment="1">
      <alignment horizontal="right" vertical="top" wrapText="1" shrinkToFit="1"/>
    </xf>
    <xf numFmtId="40" fontId="19" fillId="15" borderId="2" xfId="0" applyNumberFormat="1" applyFont="1" applyFill="1" applyBorder="1" applyAlignment="1">
      <alignment wrapText="1" shrinkToFit="1"/>
    </xf>
    <xf numFmtId="0" fontId="17" fillId="14" borderId="2" xfId="0" applyFont="1" applyFill="1" applyBorder="1" applyAlignment="1">
      <alignment horizontal="left" vertical="top" wrapText="1" indent="1" shrinkToFit="1"/>
    </xf>
    <xf numFmtId="0" fontId="17" fillId="14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center" vertical="center" wrapText="1" shrinkToFit="1"/>
    </xf>
    <xf numFmtId="0" fontId="19" fillId="9" borderId="2" xfId="0" applyFont="1" applyFill="1" applyBorder="1" applyAlignment="1">
      <alignment horizontal="left" vertical="top" wrapText="1" indent="2" shrinkToFit="1"/>
    </xf>
    <xf numFmtId="0" fontId="19" fillId="9" borderId="2" xfId="0" applyFont="1" applyFill="1" applyBorder="1" applyAlignment="1">
      <alignment horizontal="right" vertical="top" wrapText="1" indent="4" shrinkToFit="1"/>
    </xf>
    <xf numFmtId="40" fontId="19" fillId="9" borderId="2" xfId="0" applyNumberFormat="1" applyFont="1" applyFill="1" applyBorder="1" applyAlignment="1" applyProtection="1">
      <alignment horizontal="right" wrapText="1" shrinkToFit="1"/>
      <protection locked="0"/>
    </xf>
    <xf numFmtId="0" fontId="13" fillId="13" borderId="2" xfId="0" applyFont="1" applyFill="1" applyBorder="1" applyAlignment="1">
      <alignment horizontal="left" vertical="top" wrapText="1" indent="2" shrinkToFit="1"/>
    </xf>
    <xf numFmtId="0" fontId="13" fillId="13" borderId="2" xfId="0" applyFont="1" applyFill="1" applyBorder="1" applyAlignment="1">
      <alignment horizontal="right" vertical="top" wrapText="1" indent="4" shrinkToFit="1"/>
    </xf>
    <xf numFmtId="0" fontId="17" fillId="14" borderId="2" xfId="0" applyFont="1" applyFill="1" applyBorder="1" applyAlignment="1">
      <alignment horizontal="left" vertical="top" wrapText="1" indent="2" shrinkToFit="1"/>
    </xf>
    <xf numFmtId="0" fontId="17" fillId="14" borderId="2" xfId="0" applyFont="1" applyFill="1" applyBorder="1" applyAlignment="1">
      <alignment horizontal="right" vertical="top" wrapText="1" indent="4" shrinkToFit="1"/>
    </xf>
    <xf numFmtId="0" fontId="19" fillId="9" borderId="2" xfId="0" applyFont="1" applyFill="1" applyBorder="1" applyAlignment="1">
      <alignment horizontal="left" vertical="top" wrapText="1" indent="3" shrinkToFit="1"/>
    </xf>
    <xf numFmtId="0" fontId="19" fillId="9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3" shrinkToFit="1"/>
    </xf>
    <xf numFmtId="0" fontId="13" fillId="13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1" shrinkToFit="1"/>
    </xf>
    <xf numFmtId="0" fontId="13" fillId="13" borderId="2" xfId="0" applyFont="1" applyFill="1" applyBorder="1" applyAlignment="1">
      <alignment horizontal="right" vertical="top" wrapText="1" indent="2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left" vertical="top" wrapText="1" indent="2" shrinkToFit="1"/>
    </xf>
    <xf numFmtId="0" fontId="20" fillId="0" borderId="2" xfId="0" applyFont="1" applyBorder="1" applyAlignment="1">
      <alignment horizontal="right" vertical="top" wrapText="1" indent="4" shrinkToFit="1"/>
    </xf>
    <xf numFmtId="40" fontId="20" fillId="0" borderId="2" xfId="0" applyNumberFormat="1" applyFont="1" applyBorder="1" applyAlignment="1" applyProtection="1">
      <alignment horizontal="right" wrapText="1" shrinkToFit="1"/>
      <protection locked="0"/>
    </xf>
    <xf numFmtId="0" fontId="19" fillId="9" borderId="2" xfId="0" applyFont="1" applyFill="1" applyBorder="1" applyAlignment="1">
      <alignment horizontal="left" vertical="top" wrapText="1" indent="1" shrinkToFit="1"/>
    </xf>
    <xf numFmtId="0" fontId="19" fillId="9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left" vertical="top" wrapText="1" shrinkToFit="1"/>
    </xf>
    <xf numFmtId="0" fontId="20" fillId="9" borderId="2" xfId="0" applyFont="1" applyFill="1" applyBorder="1" applyAlignment="1">
      <alignment horizontal="right" vertical="top" wrapText="1" shrinkToFit="1"/>
    </xf>
    <xf numFmtId="0" fontId="19" fillId="9" borderId="2" xfId="0" applyFont="1" applyFill="1" applyBorder="1" applyAlignment="1">
      <alignment horizontal="right" vertical="top" wrapText="1" shrinkToFit="1"/>
    </xf>
    <xf numFmtId="0" fontId="16" fillId="12" borderId="2" xfId="0" applyFont="1" applyFill="1" applyBorder="1" applyAlignment="1">
      <alignment horizontal="center" wrapText="1"/>
    </xf>
    <xf numFmtId="0" fontId="22" fillId="9" borderId="6" xfId="0" applyFont="1" applyFill="1" applyBorder="1" applyAlignment="1">
      <alignment horizontal="left" indent="1"/>
    </xf>
    <xf numFmtId="0" fontId="14" fillId="9" borderId="2" xfId="0" applyFont="1" applyFill="1" applyBorder="1" applyAlignment="1">
      <alignment horizontal="center" vertical="center" wrapText="1" shrinkToFit="1"/>
    </xf>
    <xf numFmtId="0" fontId="14" fillId="9" borderId="2" xfId="0" applyFont="1" applyFill="1" applyBorder="1" applyAlignment="1">
      <alignment horizontal="left" vertical="top" wrapText="1" shrinkToFit="1"/>
    </xf>
    <xf numFmtId="0" fontId="14" fillId="9" borderId="2" xfId="0" applyFont="1" applyFill="1" applyBorder="1" applyAlignment="1">
      <alignment horizontal="right" vertical="top" wrapText="1" shrinkToFit="1"/>
    </xf>
    <xf numFmtId="40" fontId="14" fillId="9" borderId="2" xfId="0" applyNumberFormat="1" applyFont="1" applyFill="1" applyBorder="1" applyAlignment="1" applyProtection="1">
      <alignment horizontal="right" wrapText="1" shrinkToFit="1"/>
      <protection locked="0"/>
    </xf>
    <xf numFmtId="0" fontId="14" fillId="0" borderId="0" xfId="0" applyFont="1" applyAlignment="1">
      <alignment wrapText="1"/>
    </xf>
    <xf numFmtId="0" fontId="21" fillId="0" borderId="0" xfId="1" applyFont="1" applyFill="1" applyBorder="1" applyAlignment="1" applyProtection="1">
      <alignment wrapText="1"/>
    </xf>
    <xf numFmtId="0" fontId="23" fillId="13" borderId="7" xfId="0" applyFont="1" applyFill="1" applyBorder="1" applyAlignment="1">
      <alignment horizontal="right" vertical="center" wrapText="1"/>
    </xf>
    <xf numFmtId="0" fontId="24" fillId="0" borderId="8" xfId="1" applyFont="1" applyFill="1" applyBorder="1" applyAlignment="1" applyProtection="1">
      <alignment horizontal="right" vertical="center" wrapText="1"/>
    </xf>
    <xf numFmtId="0" fontId="6" fillId="4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right" vertical="top"/>
    </xf>
    <xf numFmtId="0" fontId="10" fillId="6" borderId="9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 indent="1"/>
    </xf>
    <xf numFmtId="0" fontId="10" fillId="3" borderId="1" xfId="0" applyFont="1" applyFill="1" applyBorder="1" applyAlignment="1">
      <alignment horizontal="right" vertical="top" indent="2"/>
    </xf>
    <xf numFmtId="49" fontId="10" fillId="16" borderId="9" xfId="0" applyNumberFormat="1" applyFont="1" applyFill="1" applyBorder="1" applyAlignment="1">
      <alignment horizontal="left"/>
    </xf>
    <xf numFmtId="0" fontId="10" fillId="16" borderId="9" xfId="0" applyFont="1" applyFill="1" applyBorder="1" applyAlignment="1">
      <alignment horizontal="left"/>
    </xf>
    <xf numFmtId="2" fontId="10" fillId="16" borderId="9" xfId="0" applyNumberFormat="1" applyFont="1" applyFill="1" applyBorder="1" applyAlignment="1">
      <alignment horizontal="left"/>
    </xf>
    <xf numFmtId="2" fontId="10" fillId="17" borderId="9" xfId="0" applyNumberFormat="1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top" wrapText="1" indent="1"/>
    </xf>
    <xf numFmtId="0" fontId="10" fillId="18" borderId="1" xfId="0" applyFont="1" applyFill="1" applyBorder="1" applyAlignment="1">
      <alignment horizontal="right" vertical="top" indent="2"/>
    </xf>
    <xf numFmtId="49" fontId="10" fillId="19" borderId="9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right" vertical="top"/>
    </xf>
    <xf numFmtId="2" fontId="10" fillId="20" borderId="9" xfId="0" applyNumberFormat="1" applyFont="1" applyFill="1" applyBorder="1" applyAlignment="1">
      <alignment horizontal="left"/>
    </xf>
    <xf numFmtId="0" fontId="20" fillId="0" borderId="0" xfId="0" applyFont="1"/>
    <xf numFmtId="0" fontId="13" fillId="12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right" vertical="top" wrapText="1" indent="1" shrinkToFit="1"/>
    </xf>
    <xf numFmtId="0" fontId="19" fillId="15" borderId="2" xfId="0" applyFont="1" applyFill="1" applyBorder="1" applyAlignment="1">
      <alignment wrapText="1" shrinkToFit="1"/>
    </xf>
    <xf numFmtId="0" fontId="19" fillId="22" borderId="2" xfId="0" applyFont="1" applyFill="1" applyBorder="1" applyAlignment="1" applyProtection="1">
      <alignment horizontal="left" wrapText="1" shrinkToFit="1"/>
      <protection locked="0"/>
    </xf>
    <xf numFmtId="49" fontId="19" fillId="9" borderId="2" xfId="0" applyNumberFormat="1" applyFont="1" applyFill="1" applyBorder="1" applyAlignment="1" applyProtection="1">
      <alignment horizontal="left" wrapText="1" shrinkToFit="1"/>
      <protection locked="0"/>
    </xf>
    <xf numFmtId="0" fontId="16" fillId="12" borderId="0" xfId="0" applyFont="1" applyFill="1" applyAlignment="1">
      <alignment horizontal="center" wrapText="1"/>
    </xf>
    <xf numFmtId="0" fontId="19" fillId="9" borderId="12" xfId="0" applyFont="1" applyFill="1" applyBorder="1" applyAlignment="1">
      <alignment horizontal="right" vertical="top" wrapText="1" indent="1" shrinkToFit="1"/>
    </xf>
    <xf numFmtId="0" fontId="19" fillId="21" borderId="2" xfId="0" applyFont="1" applyFill="1" applyBorder="1" applyAlignment="1" applyProtection="1">
      <alignment horizontal="left" wrapText="1" shrinkToFit="1"/>
      <protection locked="0"/>
    </xf>
    <xf numFmtId="0" fontId="17" fillId="14" borderId="12" xfId="0" applyFont="1" applyFill="1" applyBorder="1" applyAlignment="1">
      <alignment horizontal="right" vertical="top" wrapText="1" indent="1" shrinkToFit="1"/>
    </xf>
    <xf numFmtId="0" fontId="19" fillId="9" borderId="12" xfId="0" applyFont="1" applyFill="1" applyBorder="1" applyAlignment="1">
      <alignment horizontal="right" vertical="top" wrapText="1" indent="4" shrinkToFit="1"/>
    </xf>
    <xf numFmtId="2" fontId="19" fillId="21" borderId="2" xfId="0" applyNumberFormat="1" applyFont="1" applyFill="1" applyBorder="1" applyAlignment="1" applyProtection="1">
      <alignment horizontal="left" wrapText="1" shrinkToFit="1"/>
      <protection locked="0"/>
    </xf>
    <xf numFmtId="0" fontId="19" fillId="9" borderId="0" xfId="0" applyFont="1" applyFill="1" applyAlignment="1">
      <alignment horizontal="left" vertical="top" wrapText="1" indent="4" shrinkToFit="1"/>
    </xf>
    <xf numFmtId="0" fontId="17" fillId="14" borderId="12" xfId="0" applyFont="1" applyFill="1" applyBorder="1" applyAlignment="1">
      <alignment horizontal="right" vertical="top" wrapText="1" shrinkToFit="1"/>
    </xf>
    <xf numFmtId="0" fontId="17" fillId="14" borderId="12" xfId="0" applyFont="1" applyFill="1" applyBorder="1" applyAlignment="1">
      <alignment horizontal="right" vertical="top" wrapText="1" indent="2" shrinkToFit="1"/>
    </xf>
    <xf numFmtId="0" fontId="20" fillId="9" borderId="12" xfId="0" applyFont="1" applyFill="1" applyBorder="1" applyAlignment="1">
      <alignment horizontal="right" vertical="top" wrapText="1" indent="4" shrinkToFit="1"/>
    </xf>
    <xf numFmtId="0" fontId="17" fillId="14" borderId="12" xfId="0" applyFont="1" applyFill="1" applyBorder="1" applyAlignment="1">
      <alignment horizontal="right" vertical="top" wrapText="1" indent="4" shrinkToFit="1"/>
    </xf>
    <xf numFmtId="0" fontId="19" fillId="9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4" shrinkToFit="1"/>
    </xf>
    <xf numFmtId="0" fontId="13" fillId="13" borderId="12" xfId="0" applyFont="1" applyFill="1" applyBorder="1" applyAlignment="1">
      <alignment horizontal="right" vertical="top" wrapText="1" indent="2" shrinkToFit="1"/>
    </xf>
    <xf numFmtId="0" fontId="17" fillId="14" borderId="2" xfId="0" applyFont="1" applyFill="1" applyBorder="1" applyAlignment="1">
      <alignment horizontal="left" vertical="top" wrapText="1" indent="3" shrinkToFit="1"/>
    </xf>
    <xf numFmtId="0" fontId="17" fillId="14" borderId="12" xfId="0" applyFont="1" applyFill="1" applyBorder="1" applyAlignment="1">
      <alignment horizontal="right" vertical="top" wrapText="1" indent="6" shrinkToFit="1"/>
    </xf>
    <xf numFmtId="0" fontId="19" fillId="9" borderId="2" xfId="0" applyFont="1" applyFill="1" applyBorder="1" applyAlignment="1">
      <alignment horizontal="left" vertical="top" wrapText="1" indent="4" shrinkToFit="1"/>
    </xf>
    <xf numFmtId="0" fontId="19" fillId="9" borderId="12" xfId="0" applyFont="1" applyFill="1" applyBorder="1" applyAlignment="1">
      <alignment horizontal="right" vertical="top" wrapText="1" indent="8" shrinkToFit="1"/>
    </xf>
    <xf numFmtId="0" fontId="13" fillId="13" borderId="2" xfId="0" applyFont="1" applyFill="1" applyBorder="1" applyAlignment="1">
      <alignment horizontal="left" vertical="top" wrapText="1" indent="4" shrinkToFit="1"/>
    </xf>
    <xf numFmtId="0" fontId="13" fillId="13" borderId="12" xfId="0" applyFont="1" applyFill="1" applyBorder="1" applyAlignment="1">
      <alignment horizontal="right" vertical="top" wrapText="1" indent="8" shrinkToFit="1"/>
    </xf>
    <xf numFmtId="0" fontId="14" fillId="0" borderId="0" xfId="0" applyFont="1" applyAlignment="1">
      <alignment wrapText="1"/>
    </xf>
    <xf numFmtId="0" fontId="3" fillId="3" borderId="0" xfId="0" applyFont="1" applyFill="1" applyAlignment="1">
      <alignment shrinkToFit="1"/>
    </xf>
    <xf numFmtId="0" fontId="16" fillId="12" borderId="10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 shrinkToFit="1"/>
    </xf>
    <xf numFmtId="0" fontId="13" fillId="12" borderId="12" xfId="0" applyFont="1" applyFill="1" applyBorder="1" applyAlignment="1">
      <alignment horizontal="center" vertical="center" wrapText="1" shrinkToFit="1"/>
    </xf>
    <xf numFmtId="0" fontId="15" fillId="9" borderId="0" xfId="0" applyFont="1" applyFill="1"/>
    <xf numFmtId="0" fontId="15" fillId="10" borderId="0" xfId="0" applyFont="1" applyFill="1"/>
    <xf numFmtId="0" fontId="13" fillId="9" borderId="0" xfId="0" applyFont="1" applyFill="1" applyAlignment="1">
      <alignment shrinkToFit="1"/>
    </xf>
    <xf numFmtId="0" fontId="14" fillId="9" borderId="0" xfId="0" applyFont="1" applyFill="1" applyAlignment="1">
      <alignment shrinkToFit="1"/>
    </xf>
    <xf numFmtId="0" fontId="4" fillId="3" borderId="0" xfId="0" applyFont="1" applyFill="1"/>
    <xf numFmtId="0" fontId="4" fillId="7" borderId="0" xfId="0" applyFont="1" applyFill="1"/>
    <xf numFmtId="0" fontId="0" fillId="3" borderId="0" xfId="0" applyFill="1" applyAlignment="1">
      <alignment shrinkToFit="1"/>
    </xf>
    <xf numFmtId="0" fontId="13" fillId="12" borderId="4" xfId="0" applyFont="1" applyFill="1" applyBorder="1" applyAlignment="1">
      <alignment horizontal="center" vertical="top" wrapText="1" shrinkToFit="1"/>
    </xf>
    <xf numFmtId="0" fontId="13" fillId="12" borderId="5" xfId="0" applyFont="1" applyFill="1" applyBorder="1" applyAlignment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udathashmi/Documents/financialmodel/Copy%20of%20sample%20source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بيانات الادخال"/>
      <sheetName val="ربح وخسارة حسب الوظيفه"/>
      <sheetName val="ربح وخسارة حسب الطبيعة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ci-dei_core_2017-06-30.xsd#mci-dei_ScopeOfFilingQuestionsAbstract@http://www.xbrl.org/2003/role/terseLabel" TargetMode="External"/><Relationship Id="rId2" Type="http://schemas.openxmlformats.org/officeDocument/2006/relationships/hyperlink" Target="mailto:mci-dei_core_2017-06-30.xsd#mci-dei_DisclosureOfDocumentInformationAbstract@http://www.xbrl.org/2003/role/terseLabel" TargetMode="External"/><Relationship Id="rId1" Type="http://schemas.openxmlformats.org/officeDocument/2006/relationships/hyperlink" Target="mailto:mci-dei_core_2017-06-30.xsd#mci-dei_DisclosureOfEntityInformationAbstract@http://www.xbrl.org/2003/role/terseLabe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ci-isa_core_2017-06-30.xsd#mci-isa_DetailsOfEmphasisOfMatterTextBlock@http://www.xbrl.org/2003/role/terseLabe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ci-isa_core_2017-06-30.xsd#mci-isa_DetailsOfQualificationsParagraphTextBlock@http://www.xbrl.org/2003/role/terseLabel" TargetMode="External"/><Relationship Id="rId1" Type="http://schemas.openxmlformats.org/officeDocument/2006/relationships/hyperlink" Target="mailto:mci-isa_core_2017-06-30.xsd#mci-isa_DetailsOfOpinionParagraphTextBlock@http://www.xbrl.org/2003/role/terseLabel" TargetMode="External"/><Relationship Id="rId6" Type="http://schemas.openxmlformats.org/officeDocument/2006/relationships/hyperlink" Target="mailto:mci-isa_core_2017-06-30.xsd#mci-isa_ContentsOfAuditorsReportAbstract@http://www.xbrl.org/2003/role/terseLabel" TargetMode="External"/><Relationship Id="rId5" Type="http://schemas.openxmlformats.org/officeDocument/2006/relationships/hyperlink" Target="mailto:mci-isa_core_2017-06-30.xsd#mci-isa_DetailsOfPartnerSigningAuditorsReportAbstract@http://www.xbrl.org/2003/role/terseLabel" TargetMode="External"/><Relationship Id="rId4" Type="http://schemas.openxmlformats.org/officeDocument/2006/relationships/hyperlink" Target="mailto:mci-isa_core_2017-06-30.xsd#mci-isa_DetailsOfAuditFirmAbstract@http://www.xbrl.org/2003/role/terseLab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LiabilitiesAbstract@http://www.xbrl.org/2003/role/terseLabel" TargetMode="External"/><Relationship Id="rId13" Type="http://schemas.openxmlformats.org/officeDocument/2006/relationships/hyperlink" Target="mailto:mci-sas_core_2017-06-30.xsd#mci-sas_OtherReservesAbstract@http://www.xbrl.org/2003/role/terseLabel" TargetMode="External"/><Relationship Id="rId3" Type="http://schemas.openxmlformats.org/officeDocument/2006/relationships/hyperlink" Target="mailto:mci-sas_core_2017-06-30.xsd#mci-sas_AssetsAbstract@http://www.xbrl.org/2003/role/terseLabel" TargetMode="External"/><Relationship Id="rId7" Type="http://schemas.openxmlformats.org/officeDocument/2006/relationships/hyperlink" Target="mailto:mci-sas_core_2017-06-30.xsd#mci-sas_LiabilitiesAndEquityAbstract@http://www.xbrl.org/2003/role/terseLabel" TargetMode="External"/><Relationship Id="rId12" Type="http://schemas.openxmlformats.org/officeDocument/2006/relationships/hyperlink" Target="mailto:mci-sas_core_2017-06-30.xsd#mci-sas_EquityAbstract@http://www.xbrl.org/2003/role/terseLabel" TargetMode="External"/><Relationship Id="rId2" Type="http://schemas.openxmlformats.org/officeDocument/2006/relationships/hyperlink" Target="mailto:mci-sas_core_2017-06-30.xsd#mci-sas_CurrentLiabilitiesBeforeOtherAdjustments@http://www.xbrl.org/2003/role/totalLabel" TargetMode="External"/><Relationship Id="rId1" Type="http://schemas.openxmlformats.org/officeDocument/2006/relationships/hyperlink" Target="mailto:mci-sas_core_2017-06-30.xsd#mci-sas_CurrentAssetsBeforeOtherAdjustments@http://www.xbrl.org/2003/role/totalLabel" TargetMode="External"/><Relationship Id="rId6" Type="http://schemas.openxmlformats.org/officeDocument/2006/relationships/hyperlink" Target="mailto:mci-sas_core_2017-06-30.xsd#mci-sas_NonCurrentAssetsAbstract@http://www.xbrl.org/2003/role/terseLabel" TargetMode="External"/><Relationship Id="rId11" Type="http://schemas.openxmlformats.org/officeDocument/2006/relationships/hyperlink" Target="mailto:mci-sas_core_2017-06-30.xsd#mci-sas_NonCurrentLiabilitiesAbstract@http://www.xbrl.org/2003/role/terseLabel" TargetMode="External"/><Relationship Id="rId5" Type="http://schemas.openxmlformats.org/officeDocument/2006/relationships/hyperlink" Target="mailto:mci-sas_core_2017-06-30.xsd#mci-sas_CurrentTaxAssetsAbstract@http://www.xbrl.org/2003/role/terseLabe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mci-sas_core_2017-06-30.xsd#mci-sas_CurrentTaxLiabilitiesAbstract@http://www.xbrl.org/2003/role/terseLabel" TargetMode="External"/><Relationship Id="rId4" Type="http://schemas.openxmlformats.org/officeDocument/2006/relationships/hyperlink" Target="mailto:mci-sas_core_2017-06-30.xsd#mci-sas_CurrentAssetsAbstract@http://www.xbrl.org/2003/role/terseLabel" TargetMode="External"/><Relationship Id="rId9" Type="http://schemas.openxmlformats.org/officeDocument/2006/relationships/hyperlink" Target="mailto:mci-sas_core_2017-06-30.xsd#mci-sas_CurrentLiabilitiesAbstract@http://www.xbrl.org/2003/role/terseLabel" TargetMode="External"/><Relationship Id="rId1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DilutedEarningsPerShareAbstract@http://www.xbrl.org/2003/role/terseLabel" TargetMode="External"/><Relationship Id="rId3" Type="http://schemas.openxmlformats.org/officeDocument/2006/relationships/hyperlink" Target="mailto:mci-sas_core_2017-06-30.xsd#mci-sas_RevenueAbstract@http://www.xbrl.org/2003/role/terseLabel" TargetMode="External"/><Relationship Id="rId7" Type="http://schemas.openxmlformats.org/officeDocument/2006/relationships/hyperlink" Target="mailto:mci-sas_core_2017-06-30.xsd#mci-sas_BasicEarningsPerShareAbstract@http://www.xbrl.org/2003/role/terseLabel" TargetMode="External"/><Relationship Id="rId2" Type="http://schemas.openxmlformats.org/officeDocument/2006/relationships/hyperlink" Target="mailto:mci-sas_core_2017-06-30.xsd#mci-sas_ContinuingOperationsAbstract@http://www.xbrl.org/2003/role/terseLabel" TargetMode="External"/><Relationship Id="rId1" Type="http://schemas.openxmlformats.org/officeDocument/2006/relationships/hyperlink" Target="mailto:mci-sas_core_2017-06-30.xsd#mci-sas_ShareOfProfitLossOfAssociatesAccountedForUsingEquityMethod@http://www.xbrl.org/2003/role/terseLabel" TargetMode="External"/><Relationship Id="rId6" Type="http://schemas.openxmlformats.org/officeDocument/2006/relationships/hyperlink" Target="mailto:mci-sas_core_2017-06-30.xsd#mci-sas_EarningsPerShareAbstract@http://www.xbrl.org/2003/role/terseLabel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mci-sas_core_2017-06-30.xsd#mci-sas_DiscontinuedOperationsAbstract@http://www.xbrl.org/2003/role/terseLabel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mci-sas_core_2017-06-30.xsd#mci-sas_OperatingExpensesAbstract@http://www.xbrl.org/2003/role/terseLabel" TargetMode="External"/><Relationship Id="rId9" Type="http://schemas.openxmlformats.org/officeDocument/2006/relationships/hyperlink" Target="mailto:mci-sas_core_2017-06-30.xsd#mci-sas_NumberOfEquitySharesOutstandingAbstract@http://www.xbrl.org/2003/role/terseLabe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mailto:mci-sas_core_2017-06-30.xsd#mci-sas_ComponentsOfOtherComprehensiveIncomeThatWillBeReclassifiedToProfitOrLossNetOf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2" Type="http://schemas.openxmlformats.org/officeDocument/2006/relationships/hyperlink" Target="mailto:mci-sas_core_2017-06-30.xsd#mci-sas_ComponentsOfOtherComprehensiveIncomeThatWillNotBeReclassifiedToProfitOrLossNetOf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AdjustmentsForOthersAbstract@http://www.xbrl.org/2003/role/terseLabel" TargetMode="External"/><Relationship Id="rId13" Type="http://schemas.openxmlformats.org/officeDocument/2006/relationships/comments" Target="../comments5.xml"/><Relationship Id="rId3" Type="http://schemas.openxmlformats.org/officeDocument/2006/relationships/hyperlink" Target="mailto:mci-sas_core_2017-06-30.xsd#mci-sas_ProfitLossBeforeZakatAndIncomeTaxAbstract@http://www.xbrl.org/2003/role/terseLabel" TargetMode="External"/><Relationship Id="rId7" Type="http://schemas.openxmlformats.org/officeDocument/2006/relationships/hyperlink" Target="mailto:mci-sas_core_2017-06-30.xsd#mci-sas_AdjustmentsForImpairmentLossReversalOfImpairmentLossRecognisedInProfitOrLossAbstract@http://www.xbrl.org/2003/role/terseLabel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mailto:mci-sas_core_2017-06-30.xsd#mci-sas_CashFlowsFromUsedInOperatingActivitiesAbstract@http://www.xbrl.org/2003/role/terseLabel" TargetMode="External"/><Relationship Id="rId1" Type="http://schemas.openxmlformats.org/officeDocument/2006/relationships/hyperlink" Target="mailto:mci-sas_core_2017-06-30.xsd#mci-sas_DividendsPaidToEquityHoldersClassifiedAsFinancingActivities@http://www.xbrl.org/2009/role/negatedLabel" TargetMode="External"/><Relationship Id="rId6" Type="http://schemas.openxmlformats.org/officeDocument/2006/relationships/hyperlink" Target="mailto:mci-sas_core_2017-06-30.xsd#mci-sas_AdjustmentsForLossesGainsOnSaleDisposalOfNonCurrentAssetsAbstract@http://www.xbrl.org/2003/role/terseLabel" TargetMode="External"/><Relationship Id="rId11" Type="http://schemas.openxmlformats.org/officeDocument/2006/relationships/hyperlink" Target="mailto:mci-sas_core_2017-06-30.xsd#mci-sas_CashFlowsFromUsedInFinancingActivitiesAbstract@http://www.xbrl.org/2003/role/terseLabel" TargetMode="External"/><Relationship Id="rId5" Type="http://schemas.openxmlformats.org/officeDocument/2006/relationships/hyperlink" Target="mailto:mci-sas_core_2017-06-30.xsd#mci-sas_AdjustmentsForDepreciationAndAmortisationAbstract@http://www.xbrl.org/2003/role/terseLabel" TargetMode="External"/><Relationship Id="rId10" Type="http://schemas.openxmlformats.org/officeDocument/2006/relationships/hyperlink" Target="mailto:mci-sas_core_2017-06-30.xsd#mci-sas_CashFlowsFromUsedInInvestingActivitiesAbstract@http://www.xbrl.org/2003/role/terseLabel" TargetMode="External"/><Relationship Id="rId4" Type="http://schemas.openxmlformats.org/officeDocument/2006/relationships/hyperlink" Target="mailto:mci-sas_core_2017-06-30.xsd#mci-sas_AdjustmentsToReconcileProfitLossBeforeTaxToNetCashFlowsAbstract@http://www.xbrl.org/2003/role/terseLabel" TargetMode="External"/><Relationship Id="rId9" Type="http://schemas.openxmlformats.org/officeDocument/2006/relationships/hyperlink" Target="mailto:mci-sas_core_2017-06-30.xsd#mci-sas_AdjustmentsForWorkingCapitalChangesAbstract@http://www.xbrl.org/2003/role/terseLabe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mailto:mci-sas_core_2017-06-30.xsd#mci-sas_ChangesInEquityAbstract@http://www.xbrl.org/2003/role/terseLabel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mailto:mci-sas_core_2017-06-30.xsd#mci-sas_ComprehensiveIncomeAbstract@http://www.xbrl.org/2003/role/terseLabel" TargetMode="External"/><Relationship Id="rId1" Type="http://schemas.openxmlformats.org/officeDocument/2006/relationships/hyperlink" Target="mailto:mci-sas_core_2017-06-30.xsd#mci-sas_ChangesInEquityAbstract@http://www.xbrl.org/2003/role/terseLabel" TargetMode="External"/><Relationship Id="rId6" Type="http://schemas.openxmlformats.org/officeDocument/2006/relationships/hyperlink" Target="mailto:mci-sas_core_2017-06-30.xsd#mci-sas_ComprehensiveIncomeAbstract@http://www.xbrl.org/2003/role/terseLabel" TargetMode="External"/><Relationship Id="rId5" Type="http://schemas.openxmlformats.org/officeDocument/2006/relationships/hyperlink" Target="mailto:mci-sas_core_2017-06-30.xsd#mci-sas_ChangesInEquityAbstract@http://www.xbrl.org/2003/role/terseLabel" TargetMode="External"/><Relationship Id="rId4" Type="http://schemas.openxmlformats.org/officeDocument/2006/relationships/hyperlink" Target="mailto:mci-sas_core_2017-06-30.xsd#mci-sas_ComprehensiveIncomeAbstract@http://www.xbrl.org/2003/role/terseLa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EA49-7A7D-EA46-8AC9-6BFE67ABDC3A}">
  <dimension ref="B1:I100"/>
  <sheetViews>
    <sheetView rightToLeft="1" workbookViewId="0">
      <selection activeCell="A28" sqref="A28"/>
    </sheetView>
  </sheetViews>
  <sheetFormatPr defaultColWidth="8.796875" defaultRowHeight="14.4" x14ac:dyDescent="0.3"/>
  <cols>
    <col min="1" max="1" width="8.796875" style="34"/>
    <col min="2" max="2" width="51.69921875" style="82" customWidth="1"/>
    <col min="3" max="3" width="2.69921875" style="82" customWidth="1"/>
    <col min="4" max="4" width="46" style="82" bestFit="1" customWidth="1"/>
    <col min="5" max="5" width="2.69921875" style="82" customWidth="1"/>
    <col min="6" max="9" width="2.69921875" style="34" customWidth="1"/>
    <col min="10" max="16384" width="8.796875" style="34"/>
  </cols>
  <sheetData>
    <row r="1" spans="2:9" ht="75" customHeight="1" x14ac:dyDescent="0.3">
      <c r="B1" s="132"/>
      <c r="C1" s="132"/>
      <c r="D1" s="132"/>
      <c r="E1" s="132"/>
      <c r="F1" s="132"/>
      <c r="G1" s="132"/>
      <c r="H1" s="132"/>
      <c r="I1" s="132"/>
    </row>
    <row r="3" spans="2:9" x14ac:dyDescent="0.3">
      <c r="B3" s="83" t="s">
        <v>0</v>
      </c>
    </row>
    <row r="5" spans="2:9" ht="18" x14ac:dyDescent="0.3">
      <c r="B5" s="84" t="s">
        <v>1</v>
      </c>
      <c r="D5" s="84" t="s">
        <v>2</v>
      </c>
    </row>
    <row r="6" spans="2:9" ht="15" customHeight="1" x14ac:dyDescent="0.3">
      <c r="B6" s="85" t="s">
        <v>3</v>
      </c>
      <c r="D6" s="85" t="s">
        <v>4</v>
      </c>
    </row>
    <row r="7" spans="2:9" ht="15" customHeight="1" x14ac:dyDescent="0.3">
      <c r="D7" s="85" t="s">
        <v>5</v>
      </c>
    </row>
    <row r="8" spans="2:9" ht="15" customHeight="1" x14ac:dyDescent="0.3">
      <c r="D8" s="85" t="s">
        <v>6</v>
      </c>
    </row>
    <row r="9" spans="2:9" ht="15" customHeight="1" x14ac:dyDescent="0.3">
      <c r="D9" s="85" t="s">
        <v>7</v>
      </c>
    </row>
    <row r="10" spans="2:9" ht="15" customHeight="1" x14ac:dyDescent="0.3">
      <c r="D10" s="85" t="s">
        <v>8</v>
      </c>
    </row>
    <row r="11" spans="2:9" ht="15" customHeight="1" x14ac:dyDescent="0.3">
      <c r="D11" s="85" t="s">
        <v>9</v>
      </c>
    </row>
    <row r="12" spans="2:9" ht="15" customHeight="1" x14ac:dyDescent="0.3"/>
    <row r="13" spans="2:9" ht="15" customHeight="1" x14ac:dyDescent="0.3"/>
    <row r="14" spans="2:9" ht="15" customHeight="1" x14ac:dyDescent="0.3"/>
    <row r="15" spans="2:9" ht="15" customHeight="1" x14ac:dyDescent="0.3"/>
    <row r="16" spans="2:9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30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</sheetData>
  <mergeCells count="1">
    <mergeCell ref="B1:I1"/>
  </mergeCells>
  <hyperlinks>
    <hyperlink ref="B3" tooltip="Click Here for more options" display="خيارات اخرى" xr:uid="{490970E8-2B67-7845-9168-07A0C8F67157}"/>
    <hyperlink ref="B6" location="'بيانات الادخال'!D15" display="بيانات الادخال" xr:uid="{D31308F3-82D6-4B49-B6B4-8D1A598B3511}"/>
    <hyperlink ref="D6" location="'تقرير المراجع'!D15" display="تقرير مراجع الحسابات، مراجعة سنوية" xr:uid="{88E1E201-D833-124B-B736-7A2DDA1857C4}"/>
    <hyperlink ref="D7" location="'مركز مالي متداول غير متداول'!D15" display="قائمة المركز المالي، متداول/ غير متداول، غير الموحدة " xr:uid="{A26668CD-8D58-2A43-A3A6-EDCDD7C1FF67}"/>
    <hyperlink ref="D8" location="'ربح وخسارة حسب الوظيفه'!D15" display="قائمة الأرباح و الخسائر، حسب وظيفة المصروف، غير الموحدة" xr:uid="{AD8E3AF6-E778-C34F-A844-C23A235E26B1}"/>
    <hyperlink ref="D9" location="'دخل شامل بعد الضريبة'!D15" display="قائمة الدخل الشامل الآخر, صافي بعد الضريبة، غير الموحدة" xr:uid="{BBA34BED-529C-AA48-BE8A-2A95223AFC6A}"/>
    <hyperlink ref="D10" location="'تدفقات نقدية غير مباشرة'!D15" display="قائمة التدفقات النقدية، الطريقة الغير مباشرة، غير الموحدة_x0009_" xr:uid="{0BD7E068-AF23-7A40-B28E-006F5947062B}"/>
    <hyperlink ref="D11" location="'حقوق الملكية'!D15" display="قائمة التغير في حقوق الملكية، غير الموحدة" xr:uid="{E15055EF-0E7B-0B42-A6B6-F0CFC531B592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F328-4D99-1B4B-8E57-A609F879F4B7}">
  <dimension ref="A1:I45"/>
  <sheetViews>
    <sheetView rightToLeft="1" topLeftCell="F19" workbookViewId="0"/>
  </sheetViews>
  <sheetFormatPr defaultColWidth="9.19921875" defaultRowHeight="15.6" x14ac:dyDescent="0.3"/>
  <cols>
    <col min="1" max="1" width="12.796875" hidden="1" customWidth="1"/>
    <col min="2" max="2" width="15.5" hidden="1" customWidth="1"/>
    <col min="3" max="3" width="12.69921875" hidden="1" customWidth="1"/>
    <col min="4" max="4" width="8.69921875" customWidth="1"/>
    <col min="5" max="5" width="50.69921875" hidden="1" customWidth="1"/>
    <col min="6" max="6" width="50.69921875" customWidth="1"/>
    <col min="7" max="7" width="25.296875" customWidth="1"/>
  </cols>
  <sheetData>
    <row r="1" spans="1:9" ht="75" customHeight="1" x14ac:dyDescent="0.35">
      <c r="A1" s="1" t="s">
        <v>10</v>
      </c>
      <c r="D1" s="2"/>
      <c r="E1" s="2"/>
      <c r="F1" s="2"/>
      <c r="G1" s="2"/>
      <c r="H1" s="2"/>
      <c r="I1" s="2"/>
    </row>
    <row r="3" spans="1:9" ht="34.950000000000003" customHeight="1" x14ac:dyDescent="0.3">
      <c r="E3" s="133" t="s">
        <v>3</v>
      </c>
      <c r="F3" s="133"/>
      <c r="G3" s="133"/>
      <c r="H3" s="133"/>
    </row>
    <row r="6" spans="1:9" hidden="1" x14ac:dyDescent="0.3"/>
    <row r="7" spans="1:9" hidden="1" x14ac:dyDescent="0.3"/>
    <row r="8" spans="1:9" hidden="1" x14ac:dyDescent="0.3"/>
    <row r="9" spans="1:9" hidden="1" x14ac:dyDescent="0.3"/>
    <row r="10" spans="1:9" hidden="1" x14ac:dyDescent="0.3"/>
    <row r="11" spans="1:9" hidden="1" x14ac:dyDescent="0.3"/>
    <row r="12" spans="1:9" hidden="1" x14ac:dyDescent="0.3"/>
    <row r="13" spans="1:9" hidden="1" x14ac:dyDescent="0.3"/>
    <row r="14" spans="1:9" hidden="1" x14ac:dyDescent="0.3">
      <c r="A14" s="3"/>
      <c r="B14" s="3"/>
      <c r="C14" s="3" t="s">
        <v>11</v>
      </c>
      <c r="D14" s="3"/>
      <c r="E14" s="3"/>
      <c r="F14" s="3"/>
      <c r="G14" s="3"/>
      <c r="H14" s="3"/>
      <c r="I14" s="3"/>
    </row>
    <row r="15" spans="1:9" hidden="1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hidden="1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 t="s">
        <v>16</v>
      </c>
      <c r="I17" s="3" t="s">
        <v>17</v>
      </c>
    </row>
    <row r="18" spans="1:9" x14ac:dyDescent="0.3">
      <c r="A18" s="3"/>
      <c r="B18" s="3"/>
      <c r="C18" s="3" t="s">
        <v>18</v>
      </c>
      <c r="D18" s="4" t="s">
        <v>19</v>
      </c>
      <c r="E18" s="4" t="s">
        <v>20</v>
      </c>
      <c r="F18" s="4" t="s">
        <v>21</v>
      </c>
      <c r="G18" s="86" t="str">
        <f>MID([1]StartUp!$O$9,7,11)</f>
        <v>2023</v>
      </c>
      <c r="I18" s="3"/>
    </row>
    <row r="19" spans="1:9" x14ac:dyDescent="0.3">
      <c r="A19" s="3"/>
      <c r="B19" s="3"/>
      <c r="C19" s="3" t="s">
        <v>16</v>
      </c>
      <c r="D19" s="5"/>
      <c r="E19" s="5"/>
      <c r="F19" s="5"/>
      <c r="I19" s="3"/>
    </row>
    <row r="20" spans="1:9" x14ac:dyDescent="0.3">
      <c r="A20" s="6" t="s">
        <v>22</v>
      </c>
      <c r="B20" s="3"/>
      <c r="C20" s="3"/>
      <c r="D20" s="87">
        <v>1</v>
      </c>
      <c r="E20" s="88" t="s">
        <v>23</v>
      </c>
      <c r="F20" s="89" t="s">
        <v>24</v>
      </c>
      <c r="G20" s="90"/>
      <c r="I20" s="3"/>
    </row>
    <row r="21" spans="1:9" x14ac:dyDescent="0.3">
      <c r="A21" s="3" t="s">
        <v>25</v>
      </c>
      <c r="B21" s="3"/>
      <c r="C21" s="3"/>
      <c r="D21" s="91">
        <v>2</v>
      </c>
      <c r="E21" s="92" t="s">
        <v>26</v>
      </c>
      <c r="F21" s="93" t="s">
        <v>27</v>
      </c>
      <c r="G21" s="94" t="s">
        <v>28</v>
      </c>
      <c r="I21" s="3"/>
    </row>
    <row r="22" spans="1:9" x14ac:dyDescent="0.3">
      <c r="A22" s="3" t="s">
        <v>29</v>
      </c>
      <c r="B22" s="3"/>
      <c r="C22" s="3"/>
      <c r="D22" s="91">
        <v>3</v>
      </c>
      <c r="E22" s="92" t="s">
        <v>30</v>
      </c>
      <c r="F22" s="93" t="s">
        <v>31</v>
      </c>
      <c r="G22" s="95" t="s">
        <v>32</v>
      </c>
      <c r="I22" s="3"/>
    </row>
    <row r="23" spans="1:9" x14ac:dyDescent="0.3">
      <c r="A23" s="3" t="s">
        <v>33</v>
      </c>
      <c r="B23" s="3"/>
      <c r="C23" s="3"/>
      <c r="D23" s="91">
        <v>4</v>
      </c>
      <c r="E23" s="92" t="s">
        <v>34</v>
      </c>
      <c r="F23" s="93" t="s">
        <v>35</v>
      </c>
      <c r="G23" s="96" t="s">
        <v>36</v>
      </c>
      <c r="I23" s="3"/>
    </row>
    <row r="24" spans="1:9" x14ac:dyDescent="0.3">
      <c r="A24" s="3" t="s">
        <v>37</v>
      </c>
      <c r="B24" s="3"/>
      <c r="C24" s="3"/>
      <c r="D24" s="91">
        <v>5</v>
      </c>
      <c r="E24" s="92" t="s">
        <v>38</v>
      </c>
      <c r="F24" s="93" t="s">
        <v>39</v>
      </c>
      <c r="G24" s="97" t="s">
        <v>40</v>
      </c>
      <c r="I24" s="3"/>
    </row>
    <row r="25" spans="1:9" x14ac:dyDescent="0.3">
      <c r="A25" s="6" t="s">
        <v>41</v>
      </c>
      <c r="B25" s="3"/>
      <c r="C25" s="3"/>
      <c r="D25" s="87">
        <v>6</v>
      </c>
      <c r="E25" s="88" t="s">
        <v>42</v>
      </c>
      <c r="F25" s="89" t="s">
        <v>43</v>
      </c>
      <c r="G25" s="90"/>
      <c r="I25" s="3"/>
    </row>
    <row r="26" spans="1:9" x14ac:dyDescent="0.3">
      <c r="A26" s="3" t="s">
        <v>44</v>
      </c>
      <c r="B26" s="3"/>
      <c r="C26" s="3"/>
      <c r="D26" s="91">
        <v>7</v>
      </c>
      <c r="E26" s="92" t="s">
        <v>45</v>
      </c>
      <c r="F26" s="93" t="s">
        <v>46</v>
      </c>
      <c r="G26" s="97" t="s">
        <v>47</v>
      </c>
      <c r="I26" s="3"/>
    </row>
    <row r="27" spans="1:9" x14ac:dyDescent="0.3">
      <c r="A27" s="3" t="s">
        <v>48</v>
      </c>
      <c r="B27" s="3"/>
      <c r="C27" s="3"/>
      <c r="D27" s="91">
        <v>8</v>
      </c>
      <c r="E27" s="92" t="s">
        <v>49</v>
      </c>
      <c r="F27" s="93" t="s">
        <v>50</v>
      </c>
      <c r="G27" s="97" t="s">
        <v>51</v>
      </c>
      <c r="I27" s="3"/>
    </row>
    <row r="28" spans="1:9" x14ac:dyDescent="0.3">
      <c r="A28" s="3" t="s">
        <v>52</v>
      </c>
      <c r="B28" s="3"/>
      <c r="C28" s="3"/>
      <c r="D28" s="98">
        <v>9</v>
      </c>
      <c r="E28" s="99" t="s">
        <v>53</v>
      </c>
      <c r="F28" s="100" t="s">
        <v>54</v>
      </c>
      <c r="G28" s="101" t="s">
        <v>55</v>
      </c>
      <c r="I28" s="3"/>
    </row>
    <row r="29" spans="1:9" x14ac:dyDescent="0.3">
      <c r="A29" s="3" t="s">
        <v>56</v>
      </c>
      <c r="B29" s="3"/>
      <c r="C29" s="3"/>
      <c r="D29" s="98">
        <v>10</v>
      </c>
      <c r="E29" s="99" t="s">
        <v>57</v>
      </c>
      <c r="F29" s="100" t="s">
        <v>58</v>
      </c>
      <c r="G29" s="101" t="s">
        <v>59</v>
      </c>
      <c r="I29" s="3"/>
    </row>
    <row r="30" spans="1:9" x14ac:dyDescent="0.3">
      <c r="A30" s="3" t="s">
        <v>60</v>
      </c>
      <c r="B30" s="3"/>
      <c r="C30" s="3"/>
      <c r="D30" s="98">
        <v>11</v>
      </c>
      <c r="E30" s="99" t="s">
        <v>61</v>
      </c>
      <c r="F30" s="100" t="s">
        <v>62</v>
      </c>
      <c r="G30" s="101" t="s">
        <v>63</v>
      </c>
      <c r="I30" s="3"/>
    </row>
    <row r="31" spans="1:9" x14ac:dyDescent="0.3">
      <c r="A31" s="3" t="s">
        <v>64</v>
      </c>
      <c r="B31" s="3"/>
      <c r="C31" s="3"/>
      <c r="D31" s="98">
        <v>12</v>
      </c>
      <c r="E31" s="99" t="s">
        <v>65</v>
      </c>
      <c r="F31" s="100" t="s">
        <v>66</v>
      </c>
      <c r="G31" s="101" t="s">
        <v>67</v>
      </c>
      <c r="I31" s="3"/>
    </row>
    <row r="32" spans="1:9" x14ac:dyDescent="0.3">
      <c r="A32" s="3" t="s">
        <v>68</v>
      </c>
      <c r="B32" s="3"/>
      <c r="C32" s="3"/>
      <c r="D32" s="91">
        <v>13</v>
      </c>
      <c r="E32" s="92" t="s">
        <v>69</v>
      </c>
      <c r="F32" s="93" t="s">
        <v>70</v>
      </c>
      <c r="G32" s="97" t="s">
        <v>71</v>
      </c>
      <c r="I32" s="3"/>
    </row>
    <row r="33" spans="1:9" x14ac:dyDescent="0.3">
      <c r="A33" s="3" t="s">
        <v>72</v>
      </c>
      <c r="B33" s="3"/>
      <c r="C33" s="3"/>
      <c r="D33" s="91">
        <v>14</v>
      </c>
      <c r="E33" s="92" t="s">
        <v>73</v>
      </c>
      <c r="F33" s="93" t="s">
        <v>74</v>
      </c>
      <c r="G33" s="97" t="s">
        <v>75</v>
      </c>
      <c r="I33" s="3"/>
    </row>
    <row r="34" spans="1:9" x14ac:dyDescent="0.3">
      <c r="A34" s="3" t="s">
        <v>76</v>
      </c>
      <c r="B34" s="3"/>
      <c r="C34" s="3"/>
      <c r="D34" s="91">
        <v>15</v>
      </c>
      <c r="E34" s="92" t="s">
        <v>77</v>
      </c>
      <c r="F34" s="93" t="s">
        <v>78</v>
      </c>
      <c r="G34" s="96" t="s">
        <v>79</v>
      </c>
      <c r="I34" s="3"/>
    </row>
    <row r="35" spans="1:9" x14ac:dyDescent="0.3">
      <c r="A35" s="3" t="s">
        <v>80</v>
      </c>
      <c r="B35" s="3"/>
      <c r="C35" s="3"/>
      <c r="D35" s="91">
        <v>16</v>
      </c>
      <c r="E35" s="92" t="s">
        <v>81</v>
      </c>
      <c r="F35" s="93" t="s">
        <v>82</v>
      </c>
      <c r="G35" s="97" t="s">
        <v>83</v>
      </c>
      <c r="I35" s="3"/>
    </row>
    <row r="36" spans="1:9" hidden="1" x14ac:dyDescent="0.3">
      <c r="A36" s="3" t="s">
        <v>84</v>
      </c>
      <c r="B36" s="3"/>
      <c r="C36" s="3"/>
      <c r="D36" s="91">
        <v>17</v>
      </c>
      <c r="E36" s="102" t="s">
        <v>85</v>
      </c>
      <c r="F36" s="103" t="s">
        <v>86</v>
      </c>
      <c r="G36" s="104" t="s">
        <v>87</v>
      </c>
      <c r="I36" s="3"/>
    </row>
    <row r="37" spans="1:9" hidden="1" x14ac:dyDescent="0.3">
      <c r="A37" s="3" t="s">
        <v>88</v>
      </c>
      <c r="B37" s="3"/>
      <c r="C37" s="3"/>
      <c r="D37" s="91">
        <v>18</v>
      </c>
      <c r="E37" s="102" t="s">
        <v>89</v>
      </c>
      <c r="F37" s="103" t="s">
        <v>90</v>
      </c>
      <c r="G37" s="104" t="s">
        <v>91</v>
      </c>
      <c r="I37" s="3"/>
    </row>
    <row r="38" spans="1:9" x14ac:dyDescent="0.3">
      <c r="A38" s="6" t="s">
        <v>92</v>
      </c>
      <c r="B38" s="3"/>
      <c r="C38" s="3"/>
      <c r="D38" s="87">
        <v>19</v>
      </c>
      <c r="E38" s="88" t="s">
        <v>93</v>
      </c>
      <c r="F38" s="89" t="s">
        <v>94</v>
      </c>
      <c r="G38" s="90"/>
      <c r="I38" s="3"/>
    </row>
    <row r="39" spans="1:9" ht="28.8" x14ac:dyDescent="0.3">
      <c r="A39" s="3" t="s">
        <v>95</v>
      </c>
      <c r="B39" s="3"/>
      <c r="C39" s="3"/>
      <c r="D39" s="91">
        <v>18</v>
      </c>
      <c r="E39" s="92" t="s">
        <v>96</v>
      </c>
      <c r="F39" s="93" t="s">
        <v>97</v>
      </c>
      <c r="G39" s="97" t="s">
        <v>98</v>
      </c>
      <c r="I39" s="3"/>
    </row>
    <row r="40" spans="1:9" x14ac:dyDescent="0.3">
      <c r="A40" s="3" t="s">
        <v>99</v>
      </c>
      <c r="B40" s="3"/>
      <c r="C40" s="3"/>
      <c r="D40" s="91">
        <v>19</v>
      </c>
      <c r="E40" s="92" t="s">
        <v>100</v>
      </c>
      <c r="F40" s="93" t="s">
        <v>101</v>
      </c>
      <c r="G40" s="97" t="s">
        <v>102</v>
      </c>
      <c r="I40" s="3"/>
    </row>
    <row r="41" spans="1:9" x14ac:dyDescent="0.3">
      <c r="A41" s="3" t="s">
        <v>103</v>
      </c>
      <c r="B41" s="3"/>
      <c r="C41" s="3"/>
      <c r="D41" s="91">
        <v>20</v>
      </c>
      <c r="E41" s="92" t="s">
        <v>104</v>
      </c>
      <c r="F41" s="93" t="s">
        <v>105</v>
      </c>
      <c r="G41" s="97" t="s">
        <v>106</v>
      </c>
      <c r="I41" s="3"/>
    </row>
    <row r="42" spans="1:9" ht="28.8" x14ac:dyDescent="0.3">
      <c r="A42" s="3" t="s">
        <v>107</v>
      </c>
      <c r="B42" s="3"/>
      <c r="C42" s="3"/>
      <c r="D42" s="91">
        <v>21</v>
      </c>
      <c r="E42" s="92" t="s">
        <v>108</v>
      </c>
      <c r="F42" s="93" t="s">
        <v>109</v>
      </c>
      <c r="G42" s="97" t="s">
        <v>110</v>
      </c>
      <c r="I42" s="3"/>
    </row>
    <row r="43" spans="1:9" x14ac:dyDescent="0.3">
      <c r="A43" s="3" t="s">
        <v>111</v>
      </c>
      <c r="B43" s="3"/>
      <c r="C43" s="3"/>
      <c r="D43" s="91">
        <v>22</v>
      </c>
      <c r="E43" s="92" t="s">
        <v>112</v>
      </c>
      <c r="F43" s="93" t="s">
        <v>113</v>
      </c>
      <c r="G43" s="97" t="s">
        <v>114</v>
      </c>
      <c r="I43" s="3"/>
    </row>
    <row r="44" spans="1:9" x14ac:dyDescent="0.3">
      <c r="A44" s="3"/>
      <c r="B44" s="3"/>
      <c r="C44" s="3" t="s">
        <v>16</v>
      </c>
      <c r="I44" s="3"/>
    </row>
    <row r="45" spans="1:9" x14ac:dyDescent="0.3">
      <c r="A45" s="3"/>
      <c r="B45" s="3"/>
      <c r="C45" s="3" t="s">
        <v>115</v>
      </c>
      <c r="D45" s="3"/>
      <c r="E45" s="3"/>
      <c r="F45" s="3"/>
      <c r="G45" s="3"/>
      <c r="H45" s="3"/>
      <c r="I45" s="3" t="s">
        <v>116</v>
      </c>
    </row>
  </sheetData>
  <mergeCells count="1">
    <mergeCell ref="E3:H3"/>
  </mergeCells>
  <hyperlinks>
    <hyperlink ref="A20" r:id="rId1" xr:uid="{3D29BA84-A531-2F41-9902-69AF37D2B1EE}"/>
    <hyperlink ref="A25" r:id="rId2" xr:uid="{A19897B3-472F-6649-BC13-515D7F4F0F25}"/>
    <hyperlink ref="A38" r:id="rId3" xr:uid="{5ADA77E4-232E-C34F-BD5F-774AB1A0C3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5609-0A6E-4D4C-946D-7684DBAB6D99}">
  <dimension ref="A1:N69"/>
  <sheetViews>
    <sheetView rightToLeft="1" topLeftCell="D18" workbookViewId="0">
      <selection sqref="A1:XFD1048576"/>
    </sheetView>
  </sheetViews>
  <sheetFormatPr defaultColWidth="8.796875" defaultRowHeight="14.4" x14ac:dyDescent="0.3"/>
  <cols>
    <col min="1" max="1" width="8.19921875" style="34" hidden="1" customWidth="1"/>
    <col min="2" max="2" width="17" style="34" hidden="1" customWidth="1"/>
    <col min="3" max="3" width="10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10" width="20.69921875" style="34" customWidth="1"/>
    <col min="11" max="16384" width="8.796875" style="34"/>
  </cols>
  <sheetData>
    <row r="1" spans="1:14" ht="75" customHeight="1" x14ac:dyDescent="0.35">
      <c r="A1" s="33" t="s">
        <v>117</v>
      </c>
      <c r="D1" s="35"/>
      <c r="E1" s="139"/>
      <c r="F1" s="139"/>
      <c r="G1" s="139"/>
      <c r="H1" s="139"/>
      <c r="I1" s="139"/>
      <c r="J1" s="140"/>
    </row>
    <row r="2" spans="1:14" x14ac:dyDescent="0.3"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4" ht="34.950000000000003" customHeight="1" x14ac:dyDescent="0.3">
      <c r="D3" s="105"/>
      <c r="E3" s="141" t="s">
        <v>4</v>
      </c>
      <c r="F3" s="142"/>
      <c r="G3" s="142"/>
      <c r="H3" s="142"/>
      <c r="I3" s="105"/>
      <c r="J3" s="105"/>
      <c r="K3" s="105"/>
      <c r="L3" s="105"/>
      <c r="M3" s="105"/>
      <c r="N3" s="105"/>
    </row>
    <row r="4" spans="1:14" s="33" customFormat="1" x14ac:dyDescent="0.3"/>
    <row r="5" spans="1:14" s="33" customFormat="1" x14ac:dyDescent="0.3"/>
    <row r="6" spans="1:14" s="33" customFormat="1" hidden="1" x14ac:dyDescent="0.3"/>
    <row r="7" spans="1:14" s="33" customFormat="1" hidden="1" x14ac:dyDescent="0.3"/>
    <row r="8" spans="1:14" s="33" customFormat="1" hidden="1" x14ac:dyDescent="0.3">
      <c r="A8" s="36"/>
      <c r="B8" s="36"/>
      <c r="C8" s="36" t="s">
        <v>118</v>
      </c>
      <c r="D8" s="36"/>
      <c r="E8" s="36"/>
      <c r="F8" s="36"/>
      <c r="G8" s="36"/>
      <c r="H8" s="36"/>
      <c r="I8" s="36"/>
      <c r="J8" s="36"/>
      <c r="K8" s="36"/>
      <c r="L8" s="36"/>
    </row>
    <row r="9" spans="1:14" s="33" customFormat="1" hidden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4" s="33" customFormat="1" hidden="1" x14ac:dyDescent="0.3">
      <c r="A10" s="36"/>
      <c r="B10" s="36"/>
      <c r="C10" s="36"/>
      <c r="D10" s="36"/>
      <c r="E10" s="36"/>
      <c r="F10" s="36"/>
      <c r="G10" s="36" t="s">
        <v>119</v>
      </c>
      <c r="H10" s="36" t="s">
        <v>120</v>
      </c>
      <c r="I10" s="36" t="s">
        <v>121</v>
      </c>
      <c r="J10" s="36" t="s">
        <v>122</v>
      </c>
      <c r="K10" s="36"/>
      <c r="L10" s="36"/>
    </row>
    <row r="11" spans="1:14" s="33" customFormat="1" hidden="1" x14ac:dyDescent="0.3">
      <c r="A11" s="36"/>
      <c r="B11" s="36"/>
      <c r="C11" s="36" t="s">
        <v>12</v>
      </c>
      <c r="D11" s="36" t="s">
        <v>13</v>
      </c>
      <c r="E11" s="36" t="s">
        <v>14</v>
      </c>
      <c r="F11" s="36" t="s">
        <v>15</v>
      </c>
      <c r="G11" s="36"/>
      <c r="H11" s="36"/>
      <c r="I11" s="36"/>
      <c r="J11" s="36"/>
      <c r="K11" s="36" t="s">
        <v>16</v>
      </c>
      <c r="L11" s="36" t="s">
        <v>17</v>
      </c>
    </row>
    <row r="12" spans="1:14" hidden="1" x14ac:dyDescent="0.3">
      <c r="A12" s="36"/>
      <c r="B12" s="36" t="s">
        <v>123</v>
      </c>
      <c r="C12" s="36" t="s">
        <v>14</v>
      </c>
      <c r="D12" s="134" t="s">
        <v>19</v>
      </c>
      <c r="E12" s="135" t="s">
        <v>124</v>
      </c>
      <c r="F12" s="135" t="s">
        <v>4</v>
      </c>
      <c r="G12" s="137" t="s">
        <v>125</v>
      </c>
      <c r="H12" s="138"/>
      <c r="I12" s="137" t="s">
        <v>126</v>
      </c>
      <c r="J12" s="138"/>
      <c r="L12" s="36"/>
    </row>
    <row r="13" spans="1:14" hidden="1" x14ac:dyDescent="0.3">
      <c r="A13" s="36"/>
      <c r="B13" s="36" t="s">
        <v>127</v>
      </c>
      <c r="C13" s="36" t="s">
        <v>14</v>
      </c>
      <c r="D13" s="134"/>
      <c r="E13" s="136"/>
      <c r="F13" s="136"/>
      <c r="G13" s="106" t="s">
        <v>128</v>
      </c>
      <c r="H13" s="106" t="s">
        <v>129</v>
      </c>
      <c r="I13" s="106" t="s">
        <v>128</v>
      </c>
      <c r="J13" s="106" t="s">
        <v>129</v>
      </c>
      <c r="L13" s="36"/>
    </row>
    <row r="14" spans="1:14" x14ac:dyDescent="0.3">
      <c r="A14" s="36"/>
      <c r="B14" s="36" t="s">
        <v>123</v>
      </c>
      <c r="C14" s="36" t="s">
        <v>15</v>
      </c>
      <c r="D14" s="134" t="s">
        <v>19</v>
      </c>
      <c r="E14" s="135" t="s">
        <v>124</v>
      </c>
      <c r="F14" s="135" t="s">
        <v>4</v>
      </c>
      <c r="G14" s="137" t="s">
        <v>130</v>
      </c>
      <c r="H14" s="138"/>
      <c r="I14" s="137" t="s">
        <v>131</v>
      </c>
      <c r="J14" s="138"/>
      <c r="L14" s="36"/>
    </row>
    <row r="15" spans="1:14" x14ac:dyDescent="0.3">
      <c r="A15" s="36"/>
      <c r="B15" s="36" t="s">
        <v>127</v>
      </c>
      <c r="C15" s="36" t="s">
        <v>15</v>
      </c>
      <c r="D15" s="134"/>
      <c r="E15" s="136"/>
      <c r="F15" s="136"/>
      <c r="G15" s="106" t="s">
        <v>132</v>
      </c>
      <c r="H15" s="106" t="s">
        <v>133</v>
      </c>
      <c r="I15" s="106" t="s">
        <v>132</v>
      </c>
      <c r="J15" s="106" t="s">
        <v>133</v>
      </c>
      <c r="L15" s="36"/>
    </row>
    <row r="16" spans="1:14" hidden="1" x14ac:dyDescent="0.3">
      <c r="A16" s="36"/>
      <c r="B16" s="36"/>
      <c r="C16" s="36" t="s">
        <v>16</v>
      </c>
      <c r="D16" s="41"/>
      <c r="E16" s="41"/>
      <c r="F16" s="41"/>
      <c r="L16" s="36"/>
    </row>
    <row r="17" spans="1:12" x14ac:dyDescent="0.3">
      <c r="A17" s="46" t="s">
        <v>134</v>
      </c>
      <c r="B17" s="36"/>
      <c r="C17" s="36"/>
      <c r="D17" s="47">
        <v>1</v>
      </c>
      <c r="E17" s="51" t="s">
        <v>135</v>
      </c>
      <c r="F17" s="107" t="s">
        <v>136</v>
      </c>
      <c r="G17" s="108"/>
      <c r="H17" s="108"/>
      <c r="I17" s="108"/>
      <c r="J17" s="108"/>
      <c r="L17" s="36"/>
    </row>
    <row r="18" spans="1:12" x14ac:dyDescent="0.3">
      <c r="A18" s="36" t="s">
        <v>137</v>
      </c>
      <c r="B18" s="36"/>
      <c r="C18" s="36"/>
      <c r="D18" s="53">
        <v>2</v>
      </c>
      <c r="E18" s="54" t="s">
        <v>138</v>
      </c>
      <c r="F18" s="72" t="s">
        <v>139</v>
      </c>
      <c r="G18" s="109"/>
      <c r="H18" s="109" t="s">
        <v>140</v>
      </c>
      <c r="I18" s="109"/>
      <c r="J18" s="109"/>
      <c r="L18" s="36"/>
    </row>
    <row r="19" spans="1:12" x14ac:dyDescent="0.3">
      <c r="A19" s="36" t="s">
        <v>141</v>
      </c>
      <c r="B19" s="36"/>
      <c r="C19" s="36"/>
      <c r="D19" s="53">
        <v>3</v>
      </c>
      <c r="E19" s="54" t="s">
        <v>142</v>
      </c>
      <c r="F19" s="72" t="s">
        <v>143</v>
      </c>
      <c r="G19" s="109"/>
      <c r="H19" s="109" t="s">
        <v>144</v>
      </c>
      <c r="I19" s="109"/>
      <c r="J19" s="109"/>
      <c r="L19" s="36"/>
    </row>
    <row r="20" spans="1:12" x14ac:dyDescent="0.3">
      <c r="A20" s="36" t="s">
        <v>145</v>
      </c>
      <c r="B20" s="36"/>
      <c r="C20" s="36"/>
      <c r="D20" s="53">
        <v>4</v>
      </c>
      <c r="E20" s="54" t="s">
        <v>146</v>
      </c>
      <c r="F20" s="72" t="s">
        <v>147</v>
      </c>
      <c r="G20" s="110"/>
      <c r="H20" s="110" t="s">
        <v>148</v>
      </c>
      <c r="I20" s="110"/>
      <c r="J20" s="110"/>
      <c r="L20" s="36"/>
    </row>
    <row r="21" spans="1:12" x14ac:dyDescent="0.3">
      <c r="A21" s="36" t="s">
        <v>149</v>
      </c>
      <c r="B21" s="36"/>
      <c r="C21" s="36"/>
      <c r="D21" s="53">
        <v>5</v>
      </c>
      <c r="E21" s="54" t="s">
        <v>150</v>
      </c>
      <c r="F21" s="72" t="s">
        <v>151</v>
      </c>
      <c r="G21" s="109"/>
      <c r="H21" s="109" t="s">
        <v>152</v>
      </c>
      <c r="I21" s="109"/>
      <c r="J21" s="109"/>
      <c r="L21" s="36"/>
    </row>
    <row r="22" spans="1:12" x14ac:dyDescent="0.3">
      <c r="A22" s="46" t="s">
        <v>153</v>
      </c>
      <c r="B22" s="36"/>
      <c r="C22" s="36"/>
      <c r="D22" s="47">
        <v>6</v>
      </c>
      <c r="E22" s="51" t="s">
        <v>154</v>
      </c>
      <c r="F22" s="107" t="s">
        <v>155</v>
      </c>
      <c r="G22" s="108"/>
      <c r="H22" s="108"/>
      <c r="I22" s="108"/>
      <c r="J22" s="108"/>
      <c r="L22" s="36"/>
    </row>
    <row r="23" spans="1:12" x14ac:dyDescent="0.3">
      <c r="A23" s="36" t="s">
        <v>156</v>
      </c>
      <c r="B23" s="36"/>
      <c r="C23" s="36"/>
      <c r="D23" s="53">
        <v>7</v>
      </c>
      <c r="E23" s="54" t="s">
        <v>157</v>
      </c>
      <c r="F23" s="72" t="s">
        <v>158</v>
      </c>
      <c r="G23" s="109"/>
      <c r="H23" s="109" t="s">
        <v>159</v>
      </c>
      <c r="I23" s="109"/>
      <c r="J23" s="109"/>
      <c r="L23" s="36"/>
    </row>
    <row r="24" spans="1:12" x14ac:dyDescent="0.3">
      <c r="A24" s="36" t="s">
        <v>160</v>
      </c>
      <c r="B24" s="36"/>
      <c r="C24" s="36"/>
      <c r="D24" s="53">
        <v>8</v>
      </c>
      <c r="E24" s="54" t="s">
        <v>161</v>
      </c>
      <c r="F24" s="72" t="s">
        <v>162</v>
      </c>
      <c r="G24" s="109"/>
      <c r="H24" s="109">
        <v>421</v>
      </c>
      <c r="I24" s="109"/>
      <c r="J24" s="109"/>
      <c r="L24" s="36"/>
    </row>
    <row r="25" spans="1:12" x14ac:dyDescent="0.3">
      <c r="A25" s="36" t="s">
        <v>163</v>
      </c>
      <c r="B25" s="36"/>
      <c r="C25" s="36"/>
      <c r="D25" s="53">
        <v>9</v>
      </c>
      <c r="E25" s="54" t="s">
        <v>164</v>
      </c>
      <c r="F25" s="72" t="s">
        <v>165</v>
      </c>
      <c r="G25" s="110"/>
      <c r="H25" s="110" t="s">
        <v>166</v>
      </c>
      <c r="I25" s="110"/>
      <c r="J25" s="110"/>
      <c r="L25" s="36"/>
    </row>
    <row r="26" spans="1:12" x14ac:dyDescent="0.3">
      <c r="A26" s="36"/>
      <c r="B26" s="36"/>
      <c r="C26" s="36" t="s">
        <v>16</v>
      </c>
      <c r="L26" s="36"/>
    </row>
    <row r="27" spans="1:12" hidden="1" x14ac:dyDescent="0.3">
      <c r="A27" s="36"/>
      <c r="B27" s="36"/>
      <c r="C27" s="36" t="s">
        <v>115</v>
      </c>
      <c r="D27" s="36"/>
      <c r="E27" s="36"/>
      <c r="F27" s="36"/>
      <c r="G27" s="36"/>
      <c r="H27" s="36"/>
      <c r="I27" s="36"/>
      <c r="J27" s="36"/>
      <c r="K27" s="36"/>
      <c r="L27" s="36" t="s">
        <v>116</v>
      </c>
    </row>
    <row r="28" spans="1:12" hidden="1" x14ac:dyDescent="0.3"/>
    <row r="29" spans="1:12" hidden="1" x14ac:dyDescent="0.3"/>
    <row r="30" spans="1:12" hidden="1" x14ac:dyDescent="0.3"/>
    <row r="31" spans="1:12" hidden="1" x14ac:dyDescent="0.3"/>
    <row r="32" spans="1:12" hidden="1" x14ac:dyDescent="0.3">
      <c r="A32" s="36"/>
      <c r="B32" s="36"/>
      <c r="C32" s="36" t="s">
        <v>167</v>
      </c>
      <c r="D32" s="36"/>
      <c r="E32" s="36"/>
      <c r="F32" s="36"/>
      <c r="G32" s="36"/>
      <c r="H32" s="36"/>
      <c r="I32" s="36"/>
      <c r="J32" s="36"/>
    </row>
    <row r="33" spans="1:10" hidden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idden="1" x14ac:dyDescent="0.3">
      <c r="A34" s="36"/>
      <c r="B34" s="36"/>
      <c r="C34" s="36"/>
      <c r="D34" s="36"/>
      <c r="E34" s="36"/>
      <c r="F34" s="36"/>
      <c r="G34" s="36" t="s">
        <v>168</v>
      </c>
      <c r="H34" s="36" t="s">
        <v>169</v>
      </c>
      <c r="I34" s="36"/>
      <c r="J34" s="36"/>
    </row>
    <row r="35" spans="1:10" hidden="1" x14ac:dyDescent="0.3">
      <c r="A35" s="36"/>
      <c r="B35" s="36"/>
      <c r="C35" s="36" t="s">
        <v>12</v>
      </c>
      <c r="D35" s="36" t="s">
        <v>13</v>
      </c>
      <c r="E35" s="36" t="s">
        <v>14</v>
      </c>
      <c r="F35" s="36" t="s">
        <v>15</v>
      </c>
      <c r="G35" s="36"/>
      <c r="H35" s="36"/>
      <c r="I35" s="36" t="s">
        <v>16</v>
      </c>
      <c r="J35" s="36" t="s">
        <v>17</v>
      </c>
    </row>
    <row r="36" spans="1:10" hidden="1" x14ac:dyDescent="0.3">
      <c r="A36" s="36"/>
      <c r="B36" s="36" t="s">
        <v>170</v>
      </c>
      <c r="C36" s="36" t="s">
        <v>14</v>
      </c>
      <c r="D36" s="111" t="s">
        <v>19</v>
      </c>
      <c r="E36" s="76" t="s">
        <v>124</v>
      </c>
      <c r="F36" s="76" t="s">
        <v>4</v>
      </c>
      <c r="G36" s="106" t="s">
        <v>128</v>
      </c>
      <c r="H36" s="106" t="s">
        <v>129</v>
      </c>
      <c r="J36" s="36"/>
    </row>
    <row r="37" spans="1:10" x14ac:dyDescent="0.3">
      <c r="A37" s="36"/>
      <c r="B37" s="36" t="s">
        <v>170</v>
      </c>
      <c r="C37" s="36" t="s">
        <v>15</v>
      </c>
      <c r="D37" s="111" t="s">
        <v>19</v>
      </c>
      <c r="E37" s="76" t="s">
        <v>124</v>
      </c>
      <c r="F37" s="76" t="s">
        <v>4</v>
      </c>
      <c r="G37" s="106" t="s">
        <v>132</v>
      </c>
      <c r="H37" s="106" t="s">
        <v>133</v>
      </c>
      <c r="J37" s="36"/>
    </row>
    <row r="38" spans="1:10" hidden="1" x14ac:dyDescent="0.3">
      <c r="A38" s="36"/>
      <c r="B38" s="36"/>
      <c r="C38" s="36" t="s">
        <v>16</v>
      </c>
      <c r="D38" s="41"/>
      <c r="E38" s="41"/>
      <c r="F38" s="41"/>
      <c r="J38" s="36"/>
    </row>
    <row r="39" spans="1:10" x14ac:dyDescent="0.3">
      <c r="A39" s="36" t="s">
        <v>171</v>
      </c>
      <c r="B39" s="36"/>
      <c r="C39" s="36"/>
      <c r="D39" s="53">
        <v>10</v>
      </c>
      <c r="E39" s="71" t="s">
        <v>172</v>
      </c>
      <c r="F39" s="112" t="s">
        <v>173</v>
      </c>
      <c r="G39" s="113"/>
      <c r="H39" s="113" t="s">
        <v>174</v>
      </c>
      <c r="J39" s="36"/>
    </row>
    <row r="40" spans="1:10" x14ac:dyDescent="0.3">
      <c r="A40" s="46" t="s">
        <v>175</v>
      </c>
      <c r="B40" s="36"/>
      <c r="C40" s="36"/>
      <c r="D40" s="47">
        <v>11</v>
      </c>
      <c r="E40" s="51" t="s">
        <v>176</v>
      </c>
      <c r="F40" s="114" t="s">
        <v>177</v>
      </c>
      <c r="G40" s="108"/>
      <c r="H40" s="108"/>
      <c r="J40" s="36"/>
    </row>
    <row r="41" spans="1:10" x14ac:dyDescent="0.3">
      <c r="A41" s="36" t="s">
        <v>178</v>
      </c>
      <c r="B41" s="36"/>
      <c r="C41" s="36"/>
      <c r="D41" s="53">
        <v>12</v>
      </c>
      <c r="E41" s="54" t="s">
        <v>179</v>
      </c>
      <c r="F41" s="115" t="s">
        <v>180</v>
      </c>
      <c r="G41" s="116"/>
      <c r="H41" s="116" t="s">
        <v>181</v>
      </c>
      <c r="J41" s="36"/>
    </row>
    <row r="42" spans="1:10" x14ac:dyDescent="0.3">
      <c r="A42" s="46" t="s">
        <v>182</v>
      </c>
      <c r="B42" s="36"/>
      <c r="C42" s="36"/>
      <c r="D42" s="53">
        <v>13</v>
      </c>
      <c r="E42" s="54" t="s">
        <v>183</v>
      </c>
      <c r="F42" s="115" t="s">
        <v>184</v>
      </c>
      <c r="G42" s="113"/>
      <c r="H42" s="113" t="s">
        <v>174</v>
      </c>
      <c r="J42" s="36"/>
    </row>
    <row r="43" spans="1:10" x14ac:dyDescent="0.3">
      <c r="A43" s="46" t="s">
        <v>185</v>
      </c>
      <c r="B43" s="36"/>
      <c r="C43" s="36"/>
      <c r="D43" s="53">
        <v>14</v>
      </c>
      <c r="E43" s="54" t="s">
        <v>186</v>
      </c>
      <c r="F43" s="115" t="s">
        <v>187</v>
      </c>
      <c r="G43" s="113"/>
      <c r="H43" s="113" t="s">
        <v>174</v>
      </c>
      <c r="J43" s="36"/>
    </row>
    <row r="44" spans="1:10" x14ac:dyDescent="0.3">
      <c r="A44" s="36" t="s">
        <v>188</v>
      </c>
      <c r="B44" s="36"/>
      <c r="C44" s="36"/>
      <c r="D44" s="53">
        <v>15</v>
      </c>
      <c r="E44" s="54" t="s">
        <v>189</v>
      </c>
      <c r="F44" s="115" t="s">
        <v>190</v>
      </c>
      <c r="G44" s="113"/>
      <c r="H44" s="113" t="s">
        <v>98</v>
      </c>
      <c r="J44" s="36"/>
    </row>
    <row r="45" spans="1:10" x14ac:dyDescent="0.3">
      <c r="A45" s="46" t="s">
        <v>191</v>
      </c>
      <c r="B45" s="36"/>
      <c r="C45" s="36"/>
      <c r="D45" s="53">
        <v>16</v>
      </c>
      <c r="E45" s="54" t="s">
        <v>192</v>
      </c>
      <c r="F45" s="115" t="s">
        <v>193</v>
      </c>
      <c r="G45" s="113"/>
      <c r="H45" s="113" t="s">
        <v>174</v>
      </c>
      <c r="J45" s="36"/>
    </row>
    <row r="46" spans="1:10" x14ac:dyDescent="0.3">
      <c r="A46" s="36" t="s">
        <v>194</v>
      </c>
      <c r="B46" s="36"/>
      <c r="C46" s="36"/>
      <c r="D46" s="53">
        <v>17</v>
      </c>
      <c r="E46" s="54" t="s">
        <v>195</v>
      </c>
      <c r="F46" s="115" t="s">
        <v>196</v>
      </c>
      <c r="G46" s="113"/>
      <c r="H46" s="113" t="s">
        <v>98</v>
      </c>
      <c r="J46" s="36"/>
    </row>
    <row r="47" spans="1:10" x14ac:dyDescent="0.3">
      <c r="A47" s="36" t="s">
        <v>197</v>
      </c>
      <c r="B47" s="36"/>
      <c r="C47" s="36"/>
      <c r="D47" s="53">
        <v>18</v>
      </c>
      <c r="E47" s="54" t="s">
        <v>198</v>
      </c>
      <c r="F47" s="115" t="s">
        <v>199</v>
      </c>
      <c r="G47" s="113"/>
      <c r="H47" s="113" t="s">
        <v>98</v>
      </c>
      <c r="J47" s="36"/>
    </row>
    <row r="48" spans="1:10" ht="28.8" x14ac:dyDescent="0.3">
      <c r="A48" s="36" t="s">
        <v>200</v>
      </c>
      <c r="B48" s="36"/>
      <c r="C48" s="36"/>
      <c r="D48" s="53">
        <v>19</v>
      </c>
      <c r="E48" s="54" t="s">
        <v>201</v>
      </c>
      <c r="F48" s="115" t="s">
        <v>202</v>
      </c>
      <c r="G48" s="113"/>
      <c r="H48" s="113" t="s">
        <v>174</v>
      </c>
      <c r="J48" s="36"/>
    </row>
    <row r="49" spans="1:10" x14ac:dyDescent="0.3">
      <c r="A49" s="36" t="s">
        <v>203</v>
      </c>
      <c r="B49" s="36"/>
      <c r="C49" s="36"/>
      <c r="D49" s="53">
        <v>20</v>
      </c>
      <c r="E49" s="54" t="s">
        <v>204</v>
      </c>
      <c r="F49" s="115" t="s">
        <v>205</v>
      </c>
      <c r="G49" s="113"/>
      <c r="H49" s="113" t="s">
        <v>174</v>
      </c>
      <c r="J49" s="36"/>
    </row>
    <row r="50" spans="1:10" x14ac:dyDescent="0.3">
      <c r="A50" s="36" t="s">
        <v>206</v>
      </c>
      <c r="B50" s="36"/>
      <c r="C50" s="36"/>
      <c r="D50" s="53">
        <v>21</v>
      </c>
      <c r="E50" s="54" t="s">
        <v>207</v>
      </c>
      <c r="F50" s="115" t="s">
        <v>208</v>
      </c>
      <c r="G50" s="113"/>
      <c r="H50" s="113" t="s">
        <v>174</v>
      </c>
      <c r="J50" s="36"/>
    </row>
    <row r="51" spans="1:10" x14ac:dyDescent="0.3">
      <c r="A51" s="36" t="s">
        <v>209</v>
      </c>
      <c r="B51" s="36"/>
      <c r="C51" s="36"/>
      <c r="D51" s="53">
        <v>22</v>
      </c>
      <c r="E51" s="54" t="s">
        <v>210</v>
      </c>
      <c r="F51" s="115" t="s">
        <v>211</v>
      </c>
      <c r="G51" s="110"/>
      <c r="H51" s="110" t="s">
        <v>212</v>
      </c>
      <c r="J51" s="36"/>
    </row>
    <row r="52" spans="1:10" x14ac:dyDescent="0.3">
      <c r="A52" s="36"/>
      <c r="B52" s="36"/>
      <c r="C52" s="36" t="s">
        <v>16</v>
      </c>
      <c r="J52" s="36"/>
    </row>
    <row r="53" spans="1:10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 t="s">
        <v>116</v>
      </c>
    </row>
    <row r="59" spans="1:10" x14ac:dyDescent="0.3">
      <c r="E59" s="117"/>
    </row>
    <row r="60" spans="1:10" x14ac:dyDescent="0.3">
      <c r="E60" s="117"/>
    </row>
    <row r="61" spans="1:10" x14ac:dyDescent="0.3">
      <c r="E61" s="117"/>
    </row>
    <row r="62" spans="1:10" x14ac:dyDescent="0.3">
      <c r="E62" s="117"/>
    </row>
    <row r="63" spans="1:10" x14ac:dyDescent="0.3">
      <c r="E63" s="117"/>
    </row>
    <row r="64" spans="1:10" x14ac:dyDescent="0.3">
      <c r="E64" s="117"/>
    </row>
    <row r="65" spans="5:5" x14ac:dyDescent="0.3">
      <c r="E65" s="117"/>
    </row>
    <row r="66" spans="5:5" x14ac:dyDescent="0.3">
      <c r="E66" s="117"/>
    </row>
    <row r="67" spans="5:5" x14ac:dyDescent="0.3">
      <c r="E67" s="117"/>
    </row>
    <row r="68" spans="5:5" x14ac:dyDescent="0.3">
      <c r="E68" s="117"/>
    </row>
    <row r="69" spans="5:5" x14ac:dyDescent="0.3">
      <c r="E69" s="117"/>
    </row>
  </sheetData>
  <mergeCells count="12">
    <mergeCell ref="E1:J1"/>
    <mergeCell ref="E3:H3"/>
    <mergeCell ref="D12:D13"/>
    <mergeCell ref="E12:E13"/>
    <mergeCell ref="F12:F13"/>
    <mergeCell ref="G12:H12"/>
    <mergeCell ref="I12:J12"/>
    <mergeCell ref="D14:D15"/>
    <mergeCell ref="E14:E15"/>
    <mergeCell ref="F14:F15"/>
    <mergeCell ref="G14:H14"/>
    <mergeCell ref="I14:J14"/>
  </mergeCells>
  <dataValidations count="2">
    <dataValidation type="list" allowBlank="1" showInputMessage="1" showErrorMessage="1" errorTitle="Input Error" error="Please enter a valid value from dropdown" sqref="G42:H50 G39:H39" xr:uid="{56A94689-D068-6448-9C46-D6A730744E50}">
      <formula1>"Yes,No,نعم,لا"</formula1>
    </dataValidation>
    <dataValidation type="list" allowBlank="1" showInputMessage="1" showErrorMessage="1" errorTitle="Input Error" error="Please enter a valid value from dropdown" sqref="G41:H41" xr:uid="{09F759A4-6511-954F-AAFF-680AF7D1BB60}">
      <formula1>"Adverse opinion,Qualified opinion,Unmodified opinion,Disclaimer of opinion,رأي معارض,رأي متحفظ,رأي مطلق,الامتناع عن إبداء الرأي"</formula1>
    </dataValidation>
  </dataValidations>
  <hyperlinks>
    <hyperlink ref="A42" r:id="rId1" xr:uid="{CFB525E8-EF0D-D942-95C6-F245E6E92BF3}"/>
    <hyperlink ref="A43" r:id="rId2" xr:uid="{0B6FF30B-3387-5648-976A-5C94257E9B2E}"/>
    <hyperlink ref="A45" r:id="rId3" xr:uid="{FB83EC76-1714-F047-94F1-E880E3E9BDF2}"/>
    <hyperlink ref="A17" r:id="rId4" xr:uid="{51F68E11-3FEF-EC4C-A629-7893DB6D06D3}"/>
    <hyperlink ref="A22" r:id="rId5" xr:uid="{02D04F37-1354-104E-B117-D59E84BD55D3}"/>
    <hyperlink ref="A40" r:id="rId6" xr:uid="{80410997-90A6-5649-BE62-0401C40F0B52}"/>
  </hyperlinks>
  <pageMargins left="0.7" right="0.7" top="0.75" bottom="0.75" header="0.3" footer="0.3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DE45-F1C4-FE4C-A6CF-9E7C8DDF82AB}">
  <dimension ref="A1:J153"/>
  <sheetViews>
    <sheetView rightToLeft="1" topLeftCell="D72" workbookViewId="0">
      <selection sqref="A1:XFD1048576"/>
    </sheetView>
  </sheetViews>
  <sheetFormatPr defaultColWidth="8.796875" defaultRowHeight="14.4" x14ac:dyDescent="0.3"/>
  <cols>
    <col min="1" max="1" width="16" style="34" hidden="1" customWidth="1"/>
    <col min="2" max="2" width="7.5" style="34" hidden="1" customWidth="1"/>
    <col min="3" max="3" width="19.69921875" style="34" hidden="1" customWidth="1"/>
    <col min="4" max="4" width="8.69921875" style="34" customWidth="1"/>
    <col min="5" max="5" width="60.69921875" style="34" hidden="1" customWidth="1"/>
    <col min="6" max="6" width="46.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213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5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214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217</v>
      </c>
      <c r="F20" s="39" t="s">
        <v>5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218</v>
      </c>
      <c r="B22" s="36"/>
      <c r="C22" s="36"/>
      <c r="D22" s="47">
        <v>1</v>
      </c>
      <c r="E22" s="48" t="s">
        <v>219</v>
      </c>
      <c r="F22" s="118" t="s">
        <v>220</v>
      </c>
      <c r="G22" s="50"/>
      <c r="H22" s="50"/>
      <c r="J22" s="36"/>
    </row>
    <row r="23" spans="1:10" x14ac:dyDescent="0.3">
      <c r="A23" s="46" t="s">
        <v>221</v>
      </c>
      <c r="B23" s="36"/>
      <c r="C23" s="36"/>
      <c r="D23" s="47">
        <v>2</v>
      </c>
      <c r="E23" s="51" t="s">
        <v>222</v>
      </c>
      <c r="F23" s="119" t="s">
        <v>223</v>
      </c>
      <c r="G23" s="50"/>
      <c r="H23" s="50"/>
      <c r="J23" s="36"/>
    </row>
    <row r="24" spans="1:10" x14ac:dyDescent="0.3">
      <c r="A24" s="36" t="s">
        <v>224</v>
      </c>
      <c r="B24" s="36"/>
      <c r="C24" s="36"/>
      <c r="D24" s="53">
        <v>3</v>
      </c>
      <c r="E24" s="54" t="s">
        <v>225</v>
      </c>
      <c r="F24" s="120" t="s">
        <v>226</v>
      </c>
      <c r="G24" s="56">
        <v>438116418</v>
      </c>
      <c r="H24" s="56">
        <v>245053899</v>
      </c>
      <c r="J24" s="36"/>
    </row>
    <row r="25" spans="1:10" x14ac:dyDescent="0.3">
      <c r="A25" s="36" t="s">
        <v>227</v>
      </c>
      <c r="B25" s="36"/>
      <c r="C25" s="36"/>
      <c r="D25" s="53">
        <v>4</v>
      </c>
      <c r="E25" s="54" t="s">
        <v>228</v>
      </c>
      <c r="F25" s="115" t="s">
        <v>229</v>
      </c>
      <c r="G25" s="56"/>
      <c r="H25" s="56"/>
      <c r="J25" s="36"/>
    </row>
    <row r="26" spans="1:10" x14ac:dyDescent="0.3">
      <c r="A26" s="36" t="s">
        <v>230</v>
      </c>
      <c r="B26" s="36"/>
      <c r="C26" s="36"/>
      <c r="D26" s="53">
        <v>5</v>
      </c>
      <c r="E26" s="54" t="s">
        <v>231</v>
      </c>
      <c r="F26" s="115" t="s">
        <v>232</v>
      </c>
      <c r="G26" s="56"/>
      <c r="H26" s="56"/>
      <c r="J26" s="36"/>
    </row>
    <row r="27" spans="1:10" x14ac:dyDescent="0.3">
      <c r="A27" s="36" t="s">
        <v>233</v>
      </c>
      <c r="B27" s="36"/>
      <c r="C27" s="36"/>
      <c r="D27" s="53">
        <v>6</v>
      </c>
      <c r="E27" s="54" t="s">
        <v>234</v>
      </c>
      <c r="F27" s="115" t="s">
        <v>235</v>
      </c>
      <c r="G27" s="56"/>
      <c r="H27" s="56"/>
      <c r="J27" s="36"/>
    </row>
    <row r="28" spans="1:10" x14ac:dyDescent="0.3">
      <c r="A28" s="36" t="s">
        <v>236</v>
      </c>
      <c r="B28" s="36"/>
      <c r="C28" s="36"/>
      <c r="D28" s="53">
        <v>7</v>
      </c>
      <c r="E28" s="54" t="s">
        <v>237</v>
      </c>
      <c r="F28" s="115" t="s">
        <v>238</v>
      </c>
      <c r="G28" s="56"/>
      <c r="H28" s="56"/>
      <c r="J28" s="36"/>
    </row>
    <row r="29" spans="1:10" x14ac:dyDescent="0.3">
      <c r="A29" s="36" t="s">
        <v>239</v>
      </c>
      <c r="B29" s="36"/>
      <c r="C29" s="36"/>
      <c r="D29" s="53">
        <v>8</v>
      </c>
      <c r="E29" s="54" t="s">
        <v>240</v>
      </c>
      <c r="F29" s="115" t="s">
        <v>241</v>
      </c>
      <c r="G29" s="56"/>
      <c r="H29" s="56"/>
      <c r="J29" s="36"/>
    </row>
    <row r="30" spans="1:10" x14ac:dyDescent="0.3">
      <c r="A30" s="36" t="s">
        <v>242</v>
      </c>
      <c r="B30" s="36"/>
      <c r="C30" s="36"/>
      <c r="D30" s="53">
        <v>9</v>
      </c>
      <c r="E30" s="54" t="s">
        <v>243</v>
      </c>
      <c r="F30" s="115" t="s">
        <v>244</v>
      </c>
      <c r="G30" s="56">
        <v>380166461</v>
      </c>
      <c r="H30" s="56">
        <v>320139260</v>
      </c>
      <c r="J30" s="36"/>
    </row>
    <row r="31" spans="1:10" x14ac:dyDescent="0.3">
      <c r="A31" s="36" t="s">
        <v>245</v>
      </c>
      <c r="B31" s="36"/>
      <c r="C31" s="36"/>
      <c r="D31" s="53">
        <v>10</v>
      </c>
      <c r="E31" s="54" t="s">
        <v>246</v>
      </c>
      <c r="F31" s="115" t="s">
        <v>247</v>
      </c>
      <c r="G31" s="56">
        <v>2623068</v>
      </c>
      <c r="H31" s="56">
        <v>4416679</v>
      </c>
      <c r="J31" s="36"/>
    </row>
    <row r="32" spans="1:10" x14ac:dyDescent="0.3">
      <c r="A32" s="36" t="s">
        <v>248</v>
      </c>
      <c r="B32" s="36"/>
      <c r="C32" s="36"/>
      <c r="D32" s="53">
        <v>11</v>
      </c>
      <c r="E32" s="54" t="s">
        <v>249</v>
      </c>
      <c r="F32" s="115" t="s">
        <v>250</v>
      </c>
      <c r="G32" s="56"/>
      <c r="H32" s="56"/>
      <c r="J32" s="36"/>
    </row>
    <row r="33" spans="1:10" x14ac:dyDescent="0.3">
      <c r="A33" s="36" t="s">
        <v>251</v>
      </c>
      <c r="B33" s="36"/>
      <c r="C33" s="36"/>
      <c r="D33" s="53">
        <v>12</v>
      </c>
      <c r="E33" s="54" t="s">
        <v>252</v>
      </c>
      <c r="F33" s="115" t="s">
        <v>253</v>
      </c>
      <c r="G33" s="56"/>
      <c r="H33" s="56"/>
      <c r="J33" s="36"/>
    </row>
    <row r="34" spans="1:10" x14ac:dyDescent="0.3">
      <c r="A34" s="36" t="s">
        <v>254</v>
      </c>
      <c r="B34" s="36"/>
      <c r="C34" s="36"/>
      <c r="D34" s="53">
        <v>13</v>
      </c>
      <c r="E34" s="54" t="s">
        <v>255</v>
      </c>
      <c r="F34" s="115" t="s">
        <v>256</v>
      </c>
      <c r="G34" s="56">
        <v>776132</v>
      </c>
      <c r="H34" s="56">
        <v>750459</v>
      </c>
      <c r="J34" s="36"/>
    </row>
    <row r="35" spans="1:10" x14ac:dyDescent="0.3">
      <c r="A35" s="36" t="s">
        <v>257</v>
      </c>
      <c r="B35" s="36"/>
      <c r="C35" s="36"/>
      <c r="D35" s="53">
        <v>14</v>
      </c>
      <c r="E35" s="54" t="s">
        <v>258</v>
      </c>
      <c r="F35" s="115" t="s">
        <v>259</v>
      </c>
      <c r="G35" s="56"/>
      <c r="H35" s="56"/>
      <c r="J35" s="36"/>
    </row>
    <row r="36" spans="1:10" x14ac:dyDescent="0.3">
      <c r="A36" s="36" t="s">
        <v>260</v>
      </c>
      <c r="B36" s="36"/>
      <c r="C36" s="36"/>
      <c r="D36" s="53">
        <v>15</v>
      </c>
      <c r="E36" s="54" t="s">
        <v>261</v>
      </c>
      <c r="F36" s="115" t="s">
        <v>262</v>
      </c>
      <c r="G36" s="56"/>
      <c r="H36" s="56"/>
      <c r="J36" s="36"/>
    </row>
    <row r="37" spans="1:10" x14ac:dyDescent="0.3">
      <c r="A37" s="36" t="s">
        <v>263</v>
      </c>
      <c r="B37" s="36"/>
      <c r="C37" s="36"/>
      <c r="D37" s="53">
        <v>16</v>
      </c>
      <c r="E37" s="54" t="s">
        <v>264</v>
      </c>
      <c r="F37" s="115" t="s">
        <v>265</v>
      </c>
      <c r="G37" s="56">
        <v>33730270</v>
      </c>
      <c r="H37" s="56">
        <v>15809478</v>
      </c>
      <c r="J37" s="36"/>
    </row>
    <row r="38" spans="1:10" x14ac:dyDescent="0.3">
      <c r="A38" s="36" t="s">
        <v>266</v>
      </c>
      <c r="B38" s="36"/>
      <c r="C38" s="36"/>
      <c r="D38" s="53">
        <v>17</v>
      </c>
      <c r="E38" s="54" t="s">
        <v>267</v>
      </c>
      <c r="F38" s="115" t="s">
        <v>268</v>
      </c>
      <c r="G38" s="56"/>
      <c r="H38" s="56"/>
      <c r="J38" s="36"/>
    </row>
    <row r="39" spans="1:10" x14ac:dyDescent="0.3">
      <c r="A39" s="36" t="s">
        <v>269</v>
      </c>
      <c r="B39" s="36"/>
      <c r="C39" s="36"/>
      <c r="D39" s="53">
        <v>18</v>
      </c>
      <c r="E39" s="54" t="s">
        <v>270</v>
      </c>
      <c r="F39" s="115" t="s">
        <v>271</v>
      </c>
      <c r="G39" s="56">
        <v>73830879</v>
      </c>
      <c r="H39" s="56">
        <v>89244852</v>
      </c>
      <c r="J39" s="36"/>
    </row>
    <row r="40" spans="1:10" x14ac:dyDescent="0.3">
      <c r="A40" s="36" t="s">
        <v>272</v>
      </c>
      <c r="B40" s="36"/>
      <c r="C40" s="36"/>
      <c r="D40" s="53">
        <v>19</v>
      </c>
      <c r="E40" s="54" t="s">
        <v>273</v>
      </c>
      <c r="F40" s="115" t="s">
        <v>274</v>
      </c>
      <c r="G40" s="56"/>
      <c r="H40" s="56"/>
      <c r="J40" s="36"/>
    </row>
    <row r="41" spans="1:10" x14ac:dyDescent="0.3">
      <c r="A41" s="36" t="s">
        <v>275</v>
      </c>
      <c r="B41" s="36"/>
      <c r="C41" s="36"/>
      <c r="D41" s="53">
        <v>20</v>
      </c>
      <c r="E41" s="54" t="s">
        <v>276</v>
      </c>
      <c r="F41" s="115" t="s">
        <v>277</v>
      </c>
      <c r="G41" s="56"/>
      <c r="H41" s="56"/>
      <c r="J41" s="36"/>
    </row>
    <row r="42" spans="1:10" x14ac:dyDescent="0.3">
      <c r="A42" s="36" t="s">
        <v>278</v>
      </c>
      <c r="B42" s="36"/>
      <c r="C42" s="36"/>
      <c r="D42" s="53">
        <v>21</v>
      </c>
      <c r="E42" s="54" t="s">
        <v>279</v>
      </c>
      <c r="F42" s="115" t="s">
        <v>280</v>
      </c>
      <c r="G42" s="56"/>
      <c r="H42" s="56"/>
      <c r="J42" s="36"/>
    </row>
    <row r="43" spans="1:10" x14ac:dyDescent="0.3">
      <c r="A43" s="36" t="s">
        <v>281</v>
      </c>
      <c r="B43" s="36"/>
      <c r="C43" s="36"/>
      <c r="D43" s="53">
        <v>22</v>
      </c>
      <c r="E43" s="54" t="s">
        <v>282</v>
      </c>
      <c r="F43" s="115" t="s">
        <v>283</v>
      </c>
      <c r="G43" s="56">
        <v>118840863</v>
      </c>
      <c r="H43" s="56">
        <v>98447279</v>
      </c>
      <c r="J43" s="36"/>
    </row>
    <row r="44" spans="1:10" x14ac:dyDescent="0.3">
      <c r="A44" s="46" t="s">
        <v>284</v>
      </c>
      <c r="B44" s="36"/>
      <c r="C44" s="36"/>
      <c r="D44" s="47">
        <v>23</v>
      </c>
      <c r="E44" s="59" t="s">
        <v>285</v>
      </c>
      <c r="F44" s="121" t="s">
        <v>286</v>
      </c>
      <c r="G44" s="50"/>
      <c r="H44" s="50"/>
      <c r="J44" s="36"/>
    </row>
    <row r="45" spans="1:10" x14ac:dyDescent="0.3">
      <c r="A45" s="36" t="s">
        <v>287</v>
      </c>
      <c r="B45" s="36"/>
      <c r="C45" s="36"/>
      <c r="D45" s="53">
        <v>24</v>
      </c>
      <c r="E45" s="61" t="s">
        <v>288</v>
      </c>
      <c r="F45" s="122" t="s">
        <v>289</v>
      </c>
      <c r="G45" s="56"/>
      <c r="H45" s="56"/>
      <c r="J45" s="36"/>
    </row>
    <row r="46" spans="1:10" x14ac:dyDescent="0.3">
      <c r="A46" s="36" t="s">
        <v>290</v>
      </c>
      <c r="B46" s="36"/>
      <c r="C46" s="36"/>
      <c r="D46" s="53">
        <v>25</v>
      </c>
      <c r="E46" s="61" t="s">
        <v>291</v>
      </c>
      <c r="F46" s="122" t="s">
        <v>292</v>
      </c>
      <c r="G46" s="56"/>
      <c r="H46" s="56"/>
      <c r="J46" s="36"/>
    </row>
    <row r="47" spans="1:10" x14ac:dyDescent="0.3">
      <c r="A47" s="36" t="s">
        <v>293</v>
      </c>
      <c r="B47" s="36"/>
      <c r="C47" s="36"/>
      <c r="D47" s="42">
        <v>26</v>
      </c>
      <c r="E47" s="63" t="s">
        <v>294</v>
      </c>
      <c r="F47" s="123" t="s">
        <v>295</v>
      </c>
      <c r="G47" s="45">
        <f>1*G45+1*G46</f>
        <v>0</v>
      </c>
      <c r="H47" s="45">
        <f>1*H45+1*H46</f>
        <v>0</v>
      </c>
      <c r="J47" s="36"/>
    </row>
    <row r="48" spans="1:10" ht="28.8" x14ac:dyDescent="0.3">
      <c r="A48" s="46" t="s">
        <v>296</v>
      </c>
      <c r="B48" s="36"/>
      <c r="C48" s="36"/>
      <c r="D48" s="42">
        <v>27</v>
      </c>
      <c r="E48" s="57" t="s">
        <v>297</v>
      </c>
      <c r="F48" s="124" t="s">
        <v>298</v>
      </c>
      <c r="G48" s="45">
        <f>1*G24+1*G25+1*G26+1*G27+1*G28+1*G29+1*G30+1*G31+1*G32+1*G33+1*G34+1*G35+1*G36+1*G37+1*G38+1*G39+1*G40+1*G41+1*G42+1*G43+1*G47</f>
        <v>1048084091</v>
      </c>
      <c r="H48" s="45">
        <f>1*H24+1*H25+1*H26+1*H27+1*H28+1*H29+1*H30+1*H31+1*H32+1*H33+1*H34+1*H35+1*H36+1*H37+1*H38+1*H39+1*H40+1*H41+1*H42+1*H43+1*H47</f>
        <v>773861906</v>
      </c>
      <c r="J48" s="36"/>
    </row>
    <row r="49" spans="1:10" ht="28.8" x14ac:dyDescent="0.3">
      <c r="A49" s="36" t="s">
        <v>299</v>
      </c>
      <c r="B49" s="36"/>
      <c r="C49" s="36"/>
      <c r="D49" s="53">
        <v>28</v>
      </c>
      <c r="E49" s="54" t="s">
        <v>300</v>
      </c>
      <c r="F49" s="115" t="s">
        <v>301</v>
      </c>
      <c r="G49" s="56"/>
      <c r="H49" s="56">
        <v>31450029</v>
      </c>
      <c r="J49" s="36"/>
    </row>
    <row r="50" spans="1:10" x14ac:dyDescent="0.3">
      <c r="A50" s="36" t="s">
        <v>302</v>
      </c>
      <c r="B50" s="36"/>
      <c r="C50" s="36"/>
      <c r="D50" s="42">
        <v>29</v>
      </c>
      <c r="E50" s="57" t="s">
        <v>303</v>
      </c>
      <c r="F50" s="124" t="s">
        <v>304</v>
      </c>
      <c r="G50" s="45">
        <f>1*G48+1*G49</f>
        <v>1048084091</v>
      </c>
      <c r="H50" s="45">
        <f>1*H48+1*H49</f>
        <v>805311935</v>
      </c>
      <c r="J50" s="36"/>
    </row>
    <row r="51" spans="1:10" x14ac:dyDescent="0.3">
      <c r="A51" s="46" t="s">
        <v>305</v>
      </c>
      <c r="B51" s="36"/>
      <c r="C51" s="36"/>
      <c r="D51" s="47">
        <v>30</v>
      </c>
      <c r="E51" s="51" t="s">
        <v>306</v>
      </c>
      <c r="F51" s="119" t="s">
        <v>307</v>
      </c>
      <c r="G51" s="50"/>
      <c r="H51" s="50"/>
      <c r="J51" s="36"/>
    </row>
    <row r="52" spans="1:10" x14ac:dyDescent="0.3">
      <c r="A52" s="36" t="s">
        <v>308</v>
      </c>
      <c r="B52" s="36"/>
      <c r="C52" s="36"/>
      <c r="D52" s="53">
        <v>31</v>
      </c>
      <c r="E52" s="54" t="s">
        <v>309</v>
      </c>
      <c r="F52" s="115" t="s">
        <v>310</v>
      </c>
      <c r="G52" s="56"/>
      <c r="H52" s="56"/>
      <c r="J52" s="36"/>
    </row>
    <row r="53" spans="1:10" x14ac:dyDescent="0.3">
      <c r="A53" s="36" t="s">
        <v>311</v>
      </c>
      <c r="B53" s="36"/>
      <c r="C53" s="36"/>
      <c r="D53" s="53">
        <v>32</v>
      </c>
      <c r="E53" s="54" t="s">
        <v>312</v>
      </c>
      <c r="F53" s="115" t="s">
        <v>313</v>
      </c>
      <c r="G53" s="56"/>
      <c r="H53" s="56"/>
      <c r="J53" s="36"/>
    </row>
    <row r="54" spans="1:10" x14ac:dyDescent="0.3">
      <c r="A54" s="36" t="s">
        <v>314</v>
      </c>
      <c r="B54" s="36"/>
      <c r="C54" s="36"/>
      <c r="D54" s="53">
        <v>33</v>
      </c>
      <c r="E54" s="54" t="s">
        <v>315</v>
      </c>
      <c r="F54" s="115" t="s">
        <v>316</v>
      </c>
      <c r="G54" s="56"/>
      <c r="H54" s="56"/>
      <c r="J54" s="36"/>
    </row>
    <row r="55" spans="1:10" x14ac:dyDescent="0.3">
      <c r="A55" s="36" t="s">
        <v>317</v>
      </c>
      <c r="B55" s="36"/>
      <c r="C55" s="36"/>
      <c r="D55" s="53">
        <v>34</v>
      </c>
      <c r="E55" s="54" t="s">
        <v>318</v>
      </c>
      <c r="F55" s="115" t="s">
        <v>319</v>
      </c>
      <c r="G55" s="56"/>
      <c r="H55" s="56"/>
      <c r="J55" s="36"/>
    </row>
    <row r="56" spans="1:10" x14ac:dyDescent="0.3">
      <c r="A56" s="36" t="s">
        <v>320</v>
      </c>
      <c r="B56" s="36"/>
      <c r="C56" s="36"/>
      <c r="D56" s="53">
        <v>35</v>
      </c>
      <c r="E56" s="54" t="s">
        <v>321</v>
      </c>
      <c r="F56" s="115" t="s">
        <v>322</v>
      </c>
      <c r="G56" s="56"/>
      <c r="H56" s="56"/>
      <c r="J56" s="36"/>
    </row>
    <row r="57" spans="1:10" x14ac:dyDescent="0.3">
      <c r="A57" s="36" t="s">
        <v>323</v>
      </c>
      <c r="B57" s="36"/>
      <c r="C57" s="36"/>
      <c r="D57" s="53">
        <v>36</v>
      </c>
      <c r="E57" s="54" t="s">
        <v>324</v>
      </c>
      <c r="F57" s="115" t="s">
        <v>325</v>
      </c>
      <c r="G57" s="56"/>
      <c r="H57" s="56"/>
      <c r="J57" s="36"/>
    </row>
    <row r="58" spans="1:10" x14ac:dyDescent="0.3">
      <c r="A58" s="36" t="s">
        <v>326</v>
      </c>
      <c r="B58" s="36"/>
      <c r="C58" s="36"/>
      <c r="D58" s="53">
        <v>37</v>
      </c>
      <c r="E58" s="54" t="s">
        <v>327</v>
      </c>
      <c r="F58" s="115" t="s">
        <v>328</v>
      </c>
      <c r="G58" s="56">
        <v>53724373</v>
      </c>
      <c r="H58" s="56">
        <v>42710103</v>
      </c>
      <c r="J58" s="36"/>
    </row>
    <row r="59" spans="1:10" x14ac:dyDescent="0.3">
      <c r="A59" s="36" t="s">
        <v>329</v>
      </c>
      <c r="B59" s="36"/>
      <c r="C59" s="36"/>
      <c r="D59" s="53">
        <v>38</v>
      </c>
      <c r="E59" s="54" t="s">
        <v>330</v>
      </c>
      <c r="F59" s="115" t="s">
        <v>331</v>
      </c>
      <c r="G59" s="56"/>
      <c r="H59" s="56"/>
      <c r="J59" s="36"/>
    </row>
    <row r="60" spans="1:10" x14ac:dyDescent="0.3">
      <c r="A60" s="36" t="s">
        <v>332</v>
      </c>
      <c r="B60" s="36"/>
      <c r="C60" s="36"/>
      <c r="D60" s="53">
        <v>39</v>
      </c>
      <c r="E60" s="54" t="s">
        <v>333</v>
      </c>
      <c r="F60" s="115" t="s">
        <v>334</v>
      </c>
      <c r="G60" s="56"/>
      <c r="H60" s="56"/>
      <c r="J60" s="36"/>
    </row>
    <row r="61" spans="1:10" x14ac:dyDescent="0.3">
      <c r="A61" s="36" t="s">
        <v>335</v>
      </c>
      <c r="B61" s="36"/>
      <c r="C61" s="36"/>
      <c r="D61" s="53">
        <v>40</v>
      </c>
      <c r="E61" s="54" t="s">
        <v>336</v>
      </c>
      <c r="F61" s="115" t="s">
        <v>337</v>
      </c>
      <c r="G61" s="56"/>
      <c r="H61" s="56"/>
      <c r="J61" s="36"/>
    </row>
    <row r="62" spans="1:10" x14ac:dyDescent="0.3">
      <c r="A62" s="36" t="s">
        <v>338</v>
      </c>
      <c r="B62" s="36"/>
      <c r="C62" s="36"/>
      <c r="D62" s="53">
        <v>41</v>
      </c>
      <c r="E62" s="54" t="s">
        <v>339</v>
      </c>
      <c r="F62" s="115" t="s">
        <v>340</v>
      </c>
      <c r="G62" s="56"/>
      <c r="H62" s="56"/>
      <c r="J62" s="36"/>
    </row>
    <row r="63" spans="1:10" x14ac:dyDescent="0.3">
      <c r="A63" s="36" t="s">
        <v>341</v>
      </c>
      <c r="B63" s="36"/>
      <c r="C63" s="36"/>
      <c r="D63" s="53">
        <v>42</v>
      </c>
      <c r="E63" s="54" t="s">
        <v>342</v>
      </c>
      <c r="F63" s="115" t="s">
        <v>343</v>
      </c>
      <c r="G63" s="56"/>
      <c r="H63" s="56"/>
      <c r="J63" s="36"/>
    </row>
    <row r="64" spans="1:10" x14ac:dyDescent="0.3">
      <c r="A64" s="36" t="s">
        <v>344</v>
      </c>
      <c r="B64" s="36"/>
      <c r="C64" s="36"/>
      <c r="D64" s="53">
        <v>43</v>
      </c>
      <c r="E64" s="54" t="s">
        <v>345</v>
      </c>
      <c r="F64" s="115" t="s">
        <v>346</v>
      </c>
      <c r="G64" s="56">
        <v>157298</v>
      </c>
      <c r="H64" s="56">
        <v>206249</v>
      </c>
      <c r="J64" s="36"/>
    </row>
    <row r="65" spans="1:10" x14ac:dyDescent="0.3">
      <c r="A65" s="36" t="s">
        <v>347</v>
      </c>
      <c r="B65" s="36"/>
      <c r="C65" s="36"/>
      <c r="D65" s="53">
        <v>44</v>
      </c>
      <c r="E65" s="54" t="s">
        <v>348</v>
      </c>
      <c r="F65" s="115" t="s">
        <v>349</v>
      </c>
      <c r="G65" s="56"/>
      <c r="H65" s="56"/>
      <c r="J65" s="36"/>
    </row>
    <row r="66" spans="1:10" x14ac:dyDescent="0.3">
      <c r="A66" s="36" t="s">
        <v>350</v>
      </c>
      <c r="B66" s="36"/>
      <c r="C66" s="36"/>
      <c r="D66" s="53">
        <v>45</v>
      </c>
      <c r="E66" s="54" t="s">
        <v>351</v>
      </c>
      <c r="F66" s="115" t="s">
        <v>352</v>
      </c>
      <c r="G66" s="56"/>
      <c r="H66" s="56"/>
      <c r="J66" s="36"/>
    </row>
    <row r="67" spans="1:10" x14ac:dyDescent="0.3">
      <c r="A67" s="36" t="s">
        <v>353</v>
      </c>
      <c r="B67" s="36"/>
      <c r="C67" s="36"/>
      <c r="D67" s="53">
        <v>46</v>
      </c>
      <c r="E67" s="54" t="s">
        <v>354</v>
      </c>
      <c r="F67" s="115" t="s">
        <v>355</v>
      </c>
      <c r="G67" s="56"/>
      <c r="H67" s="56"/>
      <c r="J67" s="36"/>
    </row>
    <row r="68" spans="1:10" x14ac:dyDescent="0.3">
      <c r="A68" s="36" t="s">
        <v>356</v>
      </c>
      <c r="B68" s="36"/>
      <c r="C68" s="36"/>
      <c r="D68" s="53">
        <v>47</v>
      </c>
      <c r="E68" s="54" t="s">
        <v>357</v>
      </c>
      <c r="F68" s="115" t="s">
        <v>358</v>
      </c>
      <c r="G68" s="56"/>
      <c r="H68" s="56"/>
      <c r="J68" s="36"/>
    </row>
    <row r="69" spans="1:10" x14ac:dyDescent="0.3">
      <c r="A69" s="36" t="s">
        <v>359</v>
      </c>
      <c r="B69" s="36"/>
      <c r="C69" s="36"/>
      <c r="D69" s="53">
        <v>48</v>
      </c>
      <c r="E69" s="54" t="s">
        <v>360</v>
      </c>
      <c r="F69" s="115" t="s">
        <v>361</v>
      </c>
      <c r="G69" s="56"/>
      <c r="H69" s="56"/>
      <c r="J69" s="36"/>
    </row>
    <row r="70" spans="1:10" ht="28.8" x14ac:dyDescent="0.3">
      <c r="A70" s="36" t="s">
        <v>362</v>
      </c>
      <c r="B70" s="36"/>
      <c r="C70" s="36"/>
      <c r="D70" s="53">
        <v>49</v>
      </c>
      <c r="E70" s="54" t="s">
        <v>363</v>
      </c>
      <c r="F70" s="115" t="s">
        <v>364</v>
      </c>
      <c r="G70" s="56"/>
      <c r="H70" s="56"/>
      <c r="J70" s="36"/>
    </row>
    <row r="71" spans="1:10" x14ac:dyDescent="0.3">
      <c r="A71" s="36" t="s">
        <v>365</v>
      </c>
      <c r="B71" s="36"/>
      <c r="C71" s="36"/>
      <c r="D71" s="53">
        <v>50</v>
      </c>
      <c r="E71" s="54" t="s">
        <v>366</v>
      </c>
      <c r="F71" s="115" t="s">
        <v>367</v>
      </c>
      <c r="G71" s="56"/>
      <c r="H71" s="56"/>
      <c r="J71" s="36"/>
    </row>
    <row r="72" spans="1:10" x14ac:dyDescent="0.3">
      <c r="A72" s="36" t="s">
        <v>368</v>
      </c>
      <c r="B72" s="36"/>
      <c r="C72" s="36"/>
      <c r="D72" s="53">
        <v>51</v>
      </c>
      <c r="E72" s="54" t="s">
        <v>369</v>
      </c>
      <c r="F72" s="115" t="s">
        <v>370</v>
      </c>
      <c r="G72" s="56"/>
      <c r="H72" s="56"/>
      <c r="J72" s="36"/>
    </row>
    <row r="73" spans="1:10" x14ac:dyDescent="0.3">
      <c r="A73" s="36" t="s">
        <v>371</v>
      </c>
      <c r="B73" s="36"/>
      <c r="C73" s="36"/>
      <c r="D73" s="53">
        <v>52</v>
      </c>
      <c r="E73" s="54" t="s">
        <v>372</v>
      </c>
      <c r="F73" s="115" t="s">
        <v>373</v>
      </c>
      <c r="G73" s="56"/>
      <c r="H73" s="56"/>
      <c r="J73" s="36"/>
    </row>
    <row r="74" spans="1:10" x14ac:dyDescent="0.3">
      <c r="A74" s="36" t="s">
        <v>374</v>
      </c>
      <c r="B74" s="36"/>
      <c r="C74" s="36"/>
      <c r="D74" s="53">
        <v>53</v>
      </c>
      <c r="E74" s="54" t="s">
        <v>375</v>
      </c>
      <c r="F74" s="115" t="s">
        <v>376</v>
      </c>
      <c r="G74" s="56"/>
      <c r="H74" s="56"/>
      <c r="J74" s="36"/>
    </row>
    <row r="75" spans="1:10" x14ac:dyDescent="0.3">
      <c r="A75" s="36" t="s">
        <v>377</v>
      </c>
      <c r="B75" s="36"/>
      <c r="C75" s="36"/>
      <c r="D75" s="53">
        <v>54</v>
      </c>
      <c r="E75" s="54" t="s">
        <v>378</v>
      </c>
      <c r="F75" s="115" t="s">
        <v>379</v>
      </c>
      <c r="G75" s="56">
        <v>2083248</v>
      </c>
      <c r="H75" s="56">
        <v>2766682</v>
      </c>
      <c r="J75" s="36"/>
    </row>
    <row r="76" spans="1:10" x14ac:dyDescent="0.3">
      <c r="A76" s="36" t="s">
        <v>380</v>
      </c>
      <c r="B76" s="36"/>
      <c r="C76" s="36"/>
      <c r="D76" s="42">
        <v>55</v>
      </c>
      <c r="E76" s="57" t="s">
        <v>381</v>
      </c>
      <c r="F76" s="124" t="s">
        <v>382</v>
      </c>
      <c r="G76" s="45">
        <f>1*G52+1*G53+1*G54+1*G55+1*G56+1*G57+1*G58+1*G59+1*G60+1*G61+1*G62+1*G63+1*G64+1*G65+1*G66+1*G67+1*G68+1*G69+1*G70+1*G71+1*G72+1*G73+1*G74+1*G75</f>
        <v>55964919</v>
      </c>
      <c r="H76" s="45">
        <f>1*H52+1*H53+1*H54+1*H55+1*H56+1*H57+1*H58+1*H59+1*H60+1*H61+1*H62+1*H63+1*H64+1*H65+1*H66+1*H67+1*H68+1*H69+1*H70+1*H71+1*H72+1*H73+1*H74+1*H75</f>
        <v>45683034</v>
      </c>
      <c r="J76" s="36"/>
    </row>
    <row r="77" spans="1:10" x14ac:dyDescent="0.3">
      <c r="A77" s="36" t="s">
        <v>383</v>
      </c>
      <c r="B77" s="36"/>
      <c r="C77" s="36"/>
      <c r="D77" s="42">
        <v>56</v>
      </c>
      <c r="E77" s="65" t="s">
        <v>384</v>
      </c>
      <c r="F77" s="125" t="s">
        <v>385</v>
      </c>
      <c r="G77" s="45">
        <f>1*G50+1*G76</f>
        <v>1104049010</v>
      </c>
      <c r="H77" s="45">
        <f>1*H50+1*H76</f>
        <v>850994969</v>
      </c>
      <c r="J77" s="36"/>
    </row>
    <row r="78" spans="1:10" x14ac:dyDescent="0.3">
      <c r="A78" s="46" t="s">
        <v>386</v>
      </c>
      <c r="B78" s="36"/>
      <c r="C78" s="36"/>
      <c r="D78" s="47">
        <v>57</v>
      </c>
      <c r="E78" s="48" t="s">
        <v>387</v>
      </c>
      <c r="F78" s="118" t="s">
        <v>388</v>
      </c>
      <c r="G78" s="50"/>
      <c r="H78" s="50"/>
      <c r="J78" s="36"/>
    </row>
    <row r="79" spans="1:10" x14ac:dyDescent="0.3">
      <c r="A79" s="46" t="s">
        <v>389</v>
      </c>
      <c r="B79" s="36"/>
      <c r="C79" s="36"/>
      <c r="D79" s="47">
        <v>58</v>
      </c>
      <c r="E79" s="51" t="s">
        <v>390</v>
      </c>
      <c r="F79" s="119" t="s">
        <v>391</v>
      </c>
      <c r="G79" s="50"/>
      <c r="H79" s="50"/>
      <c r="J79" s="36"/>
    </row>
    <row r="80" spans="1:10" x14ac:dyDescent="0.3">
      <c r="A80" s="46" t="s">
        <v>392</v>
      </c>
      <c r="B80" s="36"/>
      <c r="C80" s="36"/>
      <c r="D80" s="47">
        <v>59</v>
      </c>
      <c r="E80" s="59" t="s">
        <v>393</v>
      </c>
      <c r="F80" s="121" t="s">
        <v>394</v>
      </c>
      <c r="G80" s="50"/>
      <c r="H80" s="50"/>
      <c r="J80" s="36"/>
    </row>
    <row r="81" spans="1:10" x14ac:dyDescent="0.3">
      <c r="A81" s="36" t="s">
        <v>395</v>
      </c>
      <c r="B81" s="36"/>
      <c r="C81" s="36"/>
      <c r="D81" s="53">
        <v>60</v>
      </c>
      <c r="E81" s="61" t="s">
        <v>396</v>
      </c>
      <c r="F81" s="122" t="s">
        <v>397</v>
      </c>
      <c r="G81" s="56">
        <v>3013154</v>
      </c>
      <c r="H81" s="56">
        <v>2884859</v>
      </c>
      <c r="J81" s="36"/>
    </row>
    <row r="82" spans="1:10" x14ac:dyDescent="0.3">
      <c r="A82" s="36" t="s">
        <v>398</v>
      </c>
      <c r="B82" s="36"/>
      <c r="C82" s="36"/>
      <c r="D82" s="53">
        <v>61</v>
      </c>
      <c r="E82" s="61" t="s">
        <v>399</v>
      </c>
      <c r="F82" s="122" t="s">
        <v>400</v>
      </c>
      <c r="G82" s="56">
        <v>76680883</v>
      </c>
      <c r="H82" s="56">
        <v>72963628</v>
      </c>
      <c r="J82" s="36"/>
    </row>
    <row r="83" spans="1:10" x14ac:dyDescent="0.3">
      <c r="A83" s="36" t="s">
        <v>401</v>
      </c>
      <c r="B83" s="36"/>
      <c r="C83" s="36"/>
      <c r="D83" s="42">
        <v>62</v>
      </c>
      <c r="E83" s="63" t="s">
        <v>402</v>
      </c>
      <c r="F83" s="123" t="s">
        <v>403</v>
      </c>
      <c r="G83" s="45">
        <f>1*G81+1*G82</f>
        <v>79694037</v>
      </c>
      <c r="H83" s="45">
        <f>1*H81+1*H82</f>
        <v>75848487</v>
      </c>
      <c r="J83" s="36"/>
    </row>
    <row r="84" spans="1:10" x14ac:dyDescent="0.3">
      <c r="A84" s="36" t="s">
        <v>404</v>
      </c>
      <c r="B84" s="36"/>
      <c r="C84" s="36"/>
      <c r="D84" s="53">
        <v>63</v>
      </c>
      <c r="E84" s="61" t="s">
        <v>405</v>
      </c>
      <c r="F84" s="122" t="s">
        <v>406</v>
      </c>
      <c r="G84" s="56"/>
      <c r="H84" s="56"/>
      <c r="J84" s="36"/>
    </row>
    <row r="85" spans="1:10" x14ac:dyDescent="0.3">
      <c r="A85" s="36" t="s">
        <v>407</v>
      </c>
      <c r="B85" s="36"/>
      <c r="C85" s="36"/>
      <c r="D85" s="53">
        <v>64</v>
      </c>
      <c r="E85" s="61" t="s">
        <v>408</v>
      </c>
      <c r="F85" s="122" t="s">
        <v>409</v>
      </c>
      <c r="G85" s="56"/>
      <c r="H85" s="56"/>
      <c r="J85" s="36"/>
    </row>
    <row r="86" spans="1:10" x14ac:dyDescent="0.3">
      <c r="A86" s="36" t="s">
        <v>410</v>
      </c>
      <c r="B86" s="36"/>
      <c r="C86" s="36"/>
      <c r="D86" s="53">
        <v>65</v>
      </c>
      <c r="E86" s="61" t="s">
        <v>411</v>
      </c>
      <c r="F86" s="122" t="s">
        <v>412</v>
      </c>
      <c r="G86" s="56"/>
      <c r="H86" s="56"/>
      <c r="J86" s="36"/>
    </row>
    <row r="87" spans="1:10" x14ac:dyDescent="0.3">
      <c r="A87" s="36" t="s">
        <v>413</v>
      </c>
      <c r="B87" s="36"/>
      <c r="C87" s="36"/>
      <c r="D87" s="53">
        <v>66</v>
      </c>
      <c r="E87" s="61" t="s">
        <v>414</v>
      </c>
      <c r="F87" s="122" t="s">
        <v>415</v>
      </c>
      <c r="G87" s="56"/>
      <c r="H87" s="56"/>
      <c r="J87" s="36"/>
    </row>
    <row r="88" spans="1:10" x14ac:dyDescent="0.3">
      <c r="A88" s="36" t="s">
        <v>416</v>
      </c>
      <c r="B88" s="36"/>
      <c r="C88" s="36"/>
      <c r="D88" s="53">
        <v>67</v>
      </c>
      <c r="E88" s="61" t="s">
        <v>417</v>
      </c>
      <c r="F88" s="122" t="s">
        <v>418</v>
      </c>
      <c r="G88" s="56"/>
      <c r="H88" s="56"/>
      <c r="J88" s="36"/>
    </row>
    <row r="89" spans="1:10" x14ac:dyDescent="0.3">
      <c r="A89" s="36" t="s">
        <v>419</v>
      </c>
      <c r="B89" s="36"/>
      <c r="C89" s="36"/>
      <c r="D89" s="53">
        <v>68</v>
      </c>
      <c r="E89" s="61" t="s">
        <v>420</v>
      </c>
      <c r="F89" s="122" t="s">
        <v>421</v>
      </c>
      <c r="G89" s="56"/>
      <c r="H89" s="56"/>
      <c r="J89" s="36"/>
    </row>
    <row r="90" spans="1:10" x14ac:dyDescent="0.3">
      <c r="A90" s="36" t="s">
        <v>422</v>
      </c>
      <c r="B90" s="36"/>
      <c r="C90" s="36"/>
      <c r="D90" s="53">
        <v>69</v>
      </c>
      <c r="E90" s="61" t="s">
        <v>423</v>
      </c>
      <c r="F90" s="122" t="s">
        <v>424</v>
      </c>
      <c r="G90" s="56">
        <v>55924093</v>
      </c>
      <c r="H90" s="56">
        <v>74440816</v>
      </c>
      <c r="J90" s="36"/>
    </row>
    <row r="91" spans="1:10" x14ac:dyDescent="0.3">
      <c r="A91" s="36" t="s">
        <v>425</v>
      </c>
      <c r="B91" s="36"/>
      <c r="C91" s="36"/>
      <c r="D91" s="53">
        <v>70</v>
      </c>
      <c r="E91" s="61" t="s">
        <v>426</v>
      </c>
      <c r="F91" s="122" t="s">
        <v>427</v>
      </c>
      <c r="G91" s="56"/>
      <c r="H91" s="56"/>
      <c r="J91" s="36"/>
    </row>
    <row r="92" spans="1:10" x14ac:dyDescent="0.3">
      <c r="A92" s="36" t="s">
        <v>428</v>
      </c>
      <c r="B92" s="36"/>
      <c r="C92" s="36"/>
      <c r="D92" s="53">
        <v>71</v>
      </c>
      <c r="E92" s="61" t="s">
        <v>429</v>
      </c>
      <c r="F92" s="122" t="s">
        <v>430</v>
      </c>
      <c r="G92" s="56">
        <v>202256721</v>
      </c>
      <c r="H92" s="56">
        <v>178563560</v>
      </c>
      <c r="J92" s="36"/>
    </row>
    <row r="93" spans="1:10" x14ac:dyDescent="0.3">
      <c r="A93" s="36" t="s">
        <v>431</v>
      </c>
      <c r="B93" s="36"/>
      <c r="C93" s="36"/>
      <c r="D93" s="53">
        <v>72</v>
      </c>
      <c r="E93" s="61" t="s">
        <v>432</v>
      </c>
      <c r="F93" s="122" t="s">
        <v>433</v>
      </c>
      <c r="G93" s="56"/>
      <c r="H93" s="56"/>
      <c r="J93" s="36"/>
    </row>
    <row r="94" spans="1:10" x14ac:dyDescent="0.3">
      <c r="A94" s="36" t="s">
        <v>434</v>
      </c>
      <c r="B94" s="36"/>
      <c r="C94" s="36"/>
      <c r="D94" s="53">
        <v>73</v>
      </c>
      <c r="E94" s="61" t="s">
        <v>435</v>
      </c>
      <c r="F94" s="122" t="s">
        <v>436</v>
      </c>
      <c r="G94" s="56">
        <v>254983386</v>
      </c>
      <c r="H94" s="56">
        <v>169008882</v>
      </c>
      <c r="J94" s="36"/>
    </row>
    <row r="95" spans="1:10" x14ac:dyDescent="0.3">
      <c r="A95" s="36" t="s">
        <v>437</v>
      </c>
      <c r="B95" s="36"/>
      <c r="C95" s="36"/>
      <c r="D95" s="53">
        <v>74</v>
      </c>
      <c r="E95" s="61" t="s">
        <v>438</v>
      </c>
      <c r="F95" s="122" t="s">
        <v>439</v>
      </c>
      <c r="G95" s="56"/>
      <c r="H95" s="56"/>
      <c r="J95" s="36"/>
    </row>
    <row r="96" spans="1:10" x14ac:dyDescent="0.3">
      <c r="A96" s="36" t="s">
        <v>440</v>
      </c>
      <c r="B96" s="36"/>
      <c r="C96" s="36"/>
      <c r="D96" s="53">
        <v>75</v>
      </c>
      <c r="E96" s="61" t="s">
        <v>441</v>
      </c>
      <c r="F96" s="122" t="s">
        <v>442</v>
      </c>
      <c r="G96" s="56"/>
      <c r="H96" s="56"/>
      <c r="J96" s="36"/>
    </row>
    <row r="97" spans="1:10" x14ac:dyDescent="0.3">
      <c r="A97" s="36" t="s">
        <v>443</v>
      </c>
      <c r="B97" s="36"/>
      <c r="C97" s="36"/>
      <c r="D97" s="53">
        <v>76</v>
      </c>
      <c r="E97" s="61" t="s">
        <v>444</v>
      </c>
      <c r="F97" s="122" t="s">
        <v>445</v>
      </c>
      <c r="G97" s="56"/>
      <c r="H97" s="56"/>
      <c r="J97" s="36"/>
    </row>
    <row r="98" spans="1:10" x14ac:dyDescent="0.3">
      <c r="A98" s="36" t="s">
        <v>446</v>
      </c>
      <c r="B98" s="36"/>
      <c r="C98" s="36"/>
      <c r="D98" s="53">
        <v>77</v>
      </c>
      <c r="E98" s="61" t="s">
        <v>447</v>
      </c>
      <c r="F98" s="122" t="s">
        <v>448</v>
      </c>
      <c r="G98" s="56"/>
      <c r="H98" s="56"/>
      <c r="J98" s="36"/>
    </row>
    <row r="99" spans="1:10" x14ac:dyDescent="0.3">
      <c r="A99" s="36" t="s">
        <v>449</v>
      </c>
      <c r="B99" s="36"/>
      <c r="C99" s="36"/>
      <c r="D99" s="53">
        <v>78</v>
      </c>
      <c r="E99" s="61" t="s">
        <v>450</v>
      </c>
      <c r="F99" s="122" t="s">
        <v>451</v>
      </c>
      <c r="G99" s="56"/>
      <c r="H99" s="56"/>
      <c r="J99" s="36"/>
    </row>
    <row r="100" spans="1:10" x14ac:dyDescent="0.3">
      <c r="A100" s="36" t="s">
        <v>452</v>
      </c>
      <c r="B100" s="36"/>
      <c r="C100" s="36"/>
      <c r="D100" s="53">
        <v>79</v>
      </c>
      <c r="E100" s="61" t="s">
        <v>453</v>
      </c>
      <c r="F100" s="122" t="s">
        <v>454</v>
      </c>
      <c r="G100" s="56"/>
      <c r="H100" s="56"/>
      <c r="J100" s="36"/>
    </row>
    <row r="101" spans="1:10" x14ac:dyDescent="0.3">
      <c r="A101" s="36" t="s">
        <v>455</v>
      </c>
      <c r="B101" s="36"/>
      <c r="C101" s="36"/>
      <c r="D101" s="53">
        <v>80</v>
      </c>
      <c r="E101" s="61" t="s">
        <v>456</v>
      </c>
      <c r="F101" s="122" t="s">
        <v>457</v>
      </c>
      <c r="G101" s="56"/>
      <c r="H101" s="56"/>
      <c r="J101" s="36"/>
    </row>
    <row r="102" spans="1:10" x14ac:dyDescent="0.3">
      <c r="A102" s="36" t="s">
        <v>458</v>
      </c>
      <c r="B102" s="36"/>
      <c r="C102" s="36"/>
      <c r="D102" s="53">
        <v>81</v>
      </c>
      <c r="E102" s="61" t="s">
        <v>459</v>
      </c>
      <c r="F102" s="122" t="s">
        <v>460</v>
      </c>
      <c r="G102" s="56">
        <v>47964305</v>
      </c>
      <c r="H102" s="56">
        <v>45187522</v>
      </c>
      <c r="J102" s="36"/>
    </row>
    <row r="103" spans="1:10" x14ac:dyDescent="0.3">
      <c r="A103" s="36" t="s">
        <v>461</v>
      </c>
      <c r="B103" s="36"/>
      <c r="C103" s="36"/>
      <c r="D103" s="53">
        <v>82</v>
      </c>
      <c r="E103" s="61" t="s">
        <v>462</v>
      </c>
      <c r="F103" s="122" t="s">
        <v>463</v>
      </c>
      <c r="G103" s="56">
        <v>192452685</v>
      </c>
      <c r="H103" s="56">
        <v>184839015</v>
      </c>
      <c r="J103" s="36"/>
    </row>
    <row r="104" spans="1:10" x14ac:dyDescent="0.3">
      <c r="A104" s="46" t="s">
        <v>464</v>
      </c>
      <c r="B104" s="36"/>
      <c r="C104" s="36"/>
      <c r="D104" s="47">
        <v>83</v>
      </c>
      <c r="E104" s="126" t="s">
        <v>465</v>
      </c>
      <c r="F104" s="127" t="s">
        <v>466</v>
      </c>
      <c r="G104" s="50"/>
      <c r="H104" s="50"/>
      <c r="J104" s="36"/>
    </row>
    <row r="105" spans="1:10" x14ac:dyDescent="0.3">
      <c r="A105" s="36" t="s">
        <v>467</v>
      </c>
      <c r="B105" s="36"/>
      <c r="C105" s="36"/>
      <c r="D105" s="53">
        <v>84</v>
      </c>
      <c r="E105" s="128" t="s">
        <v>468</v>
      </c>
      <c r="F105" s="129" t="s">
        <v>469</v>
      </c>
      <c r="G105" s="56">
        <v>12104915</v>
      </c>
      <c r="H105" s="56">
        <v>6265570</v>
      </c>
      <c r="J105" s="36"/>
    </row>
    <row r="106" spans="1:10" x14ac:dyDescent="0.3">
      <c r="A106" s="36" t="s">
        <v>470</v>
      </c>
      <c r="B106" s="36"/>
      <c r="C106" s="36"/>
      <c r="D106" s="53">
        <v>85</v>
      </c>
      <c r="E106" s="128" t="s">
        <v>471</v>
      </c>
      <c r="F106" s="129" t="s">
        <v>472</v>
      </c>
      <c r="G106" s="56">
        <v>12766851</v>
      </c>
      <c r="H106" s="56">
        <v>11048421</v>
      </c>
      <c r="J106" s="36"/>
    </row>
    <row r="107" spans="1:10" x14ac:dyDescent="0.3">
      <c r="A107" s="36" t="s">
        <v>473</v>
      </c>
      <c r="B107" s="36"/>
      <c r="C107" s="36"/>
      <c r="D107" s="42">
        <v>86</v>
      </c>
      <c r="E107" s="130" t="s">
        <v>474</v>
      </c>
      <c r="F107" s="131" t="s">
        <v>475</v>
      </c>
      <c r="G107" s="45">
        <f>1*G105+1*G106</f>
        <v>24871766</v>
      </c>
      <c r="H107" s="45">
        <f>1*H105+1*H106</f>
        <v>17313991</v>
      </c>
      <c r="J107" s="36"/>
    </row>
    <row r="108" spans="1:10" ht="28.8" x14ac:dyDescent="0.3">
      <c r="A108" s="46" t="s">
        <v>476</v>
      </c>
      <c r="B108" s="36"/>
      <c r="C108" s="36"/>
      <c r="D108" s="42">
        <v>87</v>
      </c>
      <c r="E108" s="63" t="s">
        <v>477</v>
      </c>
      <c r="F108" s="123" t="s">
        <v>478</v>
      </c>
      <c r="G108" s="45">
        <f>1*G83+1*G84+1*G85+1*G86+1*G87+1*G88+1*G89+1*G90+1*G91+1*G92+1*G93+1*G94+1*G95+1*G96+1*G97+1*G98+1*G99+1*G100+1*G101+1*G102+1*G103+1*G107</f>
        <v>858146993</v>
      </c>
      <c r="H108" s="45">
        <f>1*H83+1*H84+1*H85+1*H86+1*H87+1*H88+1*H89+1*H90+1*H91+1*H92+1*H93+1*H94+1*H95+1*H96+1*H97+1*H98+1*H99+1*H100+1*H101+1*H102+1*H103+1*H107</f>
        <v>745202273</v>
      </c>
      <c r="J108" s="36"/>
    </row>
    <row r="109" spans="1:10" ht="28.8" x14ac:dyDescent="0.3">
      <c r="A109" s="36" t="s">
        <v>479</v>
      </c>
      <c r="B109" s="36"/>
      <c r="C109" s="36"/>
      <c r="D109" s="53">
        <v>88</v>
      </c>
      <c r="E109" s="61" t="s">
        <v>480</v>
      </c>
      <c r="F109" s="122" t="s">
        <v>481</v>
      </c>
      <c r="G109" s="56"/>
      <c r="H109" s="56"/>
      <c r="J109" s="36"/>
    </row>
    <row r="110" spans="1:10" x14ac:dyDescent="0.3">
      <c r="A110" s="36" t="s">
        <v>482</v>
      </c>
      <c r="B110" s="36"/>
      <c r="C110" s="36"/>
      <c r="D110" s="42">
        <v>89</v>
      </c>
      <c r="E110" s="63" t="s">
        <v>483</v>
      </c>
      <c r="F110" s="123" t="s">
        <v>484</v>
      </c>
      <c r="G110" s="45">
        <f>1*G108+1*G109</f>
        <v>858146993</v>
      </c>
      <c r="H110" s="45">
        <f>1*H108+1*H109</f>
        <v>745202273</v>
      </c>
      <c r="J110" s="36"/>
    </row>
    <row r="111" spans="1:10" x14ac:dyDescent="0.3">
      <c r="A111" s="46" t="s">
        <v>485</v>
      </c>
      <c r="B111" s="36"/>
      <c r="C111" s="36"/>
      <c r="D111" s="47">
        <v>90</v>
      </c>
      <c r="E111" s="59" t="s">
        <v>486</v>
      </c>
      <c r="F111" s="121" t="s">
        <v>487</v>
      </c>
      <c r="G111" s="50"/>
      <c r="H111" s="50"/>
      <c r="J111" s="36"/>
    </row>
    <row r="112" spans="1:10" x14ac:dyDescent="0.3">
      <c r="A112" s="36" t="s">
        <v>488</v>
      </c>
      <c r="B112" s="36"/>
      <c r="C112" s="36"/>
      <c r="D112" s="53">
        <v>91</v>
      </c>
      <c r="E112" s="61" t="s">
        <v>489</v>
      </c>
      <c r="F112" s="122" t="s">
        <v>490</v>
      </c>
      <c r="G112" s="56">
        <v>60890737</v>
      </c>
      <c r="H112" s="56">
        <v>59138547</v>
      </c>
      <c r="J112" s="36"/>
    </row>
    <row r="113" spans="1:10" x14ac:dyDescent="0.3">
      <c r="A113" s="36" t="s">
        <v>491</v>
      </c>
      <c r="B113" s="36"/>
      <c r="C113" s="36"/>
      <c r="D113" s="53">
        <v>92</v>
      </c>
      <c r="E113" s="61" t="s">
        <v>492</v>
      </c>
      <c r="F113" s="122" t="s">
        <v>493</v>
      </c>
      <c r="G113" s="56"/>
      <c r="H113" s="56"/>
      <c r="J113" s="36"/>
    </row>
    <row r="114" spans="1:10" x14ac:dyDescent="0.3">
      <c r="A114" s="36" t="s">
        <v>494</v>
      </c>
      <c r="B114" s="36"/>
      <c r="C114" s="36"/>
      <c r="D114" s="42">
        <v>93</v>
      </c>
      <c r="E114" s="63" t="s">
        <v>495</v>
      </c>
      <c r="F114" s="123" t="s">
        <v>496</v>
      </c>
      <c r="G114" s="45">
        <f>1*G112+1*G113</f>
        <v>60890737</v>
      </c>
      <c r="H114" s="45">
        <f>1*H112+1*H113</f>
        <v>59138547</v>
      </c>
      <c r="J114" s="36"/>
    </row>
    <row r="115" spans="1:10" x14ac:dyDescent="0.3">
      <c r="A115" s="36" t="s">
        <v>497</v>
      </c>
      <c r="B115" s="36"/>
      <c r="C115" s="36"/>
      <c r="D115" s="53">
        <v>94</v>
      </c>
      <c r="E115" s="61" t="s">
        <v>498</v>
      </c>
      <c r="F115" s="122" t="s">
        <v>499</v>
      </c>
      <c r="G115" s="56"/>
      <c r="H115" s="56"/>
      <c r="J115" s="36"/>
    </row>
    <row r="116" spans="1:10" x14ac:dyDescent="0.3">
      <c r="A116" s="36" t="s">
        <v>500</v>
      </c>
      <c r="B116" s="36"/>
      <c r="C116" s="36"/>
      <c r="D116" s="53">
        <v>95</v>
      </c>
      <c r="E116" s="61" t="s">
        <v>501</v>
      </c>
      <c r="F116" s="122" t="s">
        <v>502</v>
      </c>
      <c r="G116" s="56"/>
      <c r="H116" s="56"/>
      <c r="J116" s="36"/>
    </row>
    <row r="117" spans="1:10" x14ac:dyDescent="0.3">
      <c r="A117" s="36" t="s">
        <v>503</v>
      </c>
      <c r="B117" s="36"/>
      <c r="C117" s="36"/>
      <c r="D117" s="53">
        <v>96</v>
      </c>
      <c r="E117" s="61" t="s">
        <v>504</v>
      </c>
      <c r="F117" s="122" t="s">
        <v>505</v>
      </c>
      <c r="G117" s="56"/>
      <c r="H117" s="56"/>
      <c r="J117" s="36"/>
    </row>
    <row r="118" spans="1:10" x14ac:dyDescent="0.3">
      <c r="A118" s="36" t="s">
        <v>506</v>
      </c>
      <c r="B118" s="36"/>
      <c r="C118" s="36"/>
      <c r="D118" s="53">
        <v>97</v>
      </c>
      <c r="E118" s="61" t="s">
        <v>507</v>
      </c>
      <c r="F118" s="122" t="s">
        <v>508</v>
      </c>
      <c r="G118" s="56"/>
      <c r="H118" s="56"/>
      <c r="J118" s="36"/>
    </row>
    <row r="119" spans="1:10" x14ac:dyDescent="0.3">
      <c r="A119" s="36" t="s">
        <v>509</v>
      </c>
      <c r="B119" s="36"/>
      <c r="C119" s="36"/>
      <c r="D119" s="53">
        <v>98</v>
      </c>
      <c r="E119" s="61" t="s">
        <v>510</v>
      </c>
      <c r="F119" s="122" t="s">
        <v>511</v>
      </c>
      <c r="G119" s="56"/>
      <c r="H119" s="56"/>
      <c r="J119" s="36"/>
    </row>
    <row r="120" spans="1:10" x14ac:dyDescent="0.3">
      <c r="A120" s="36" t="s">
        <v>512</v>
      </c>
      <c r="B120" s="36"/>
      <c r="C120" s="36"/>
      <c r="D120" s="53">
        <v>99</v>
      </c>
      <c r="E120" s="61" t="s">
        <v>513</v>
      </c>
      <c r="F120" s="122" t="s">
        <v>514</v>
      </c>
      <c r="G120" s="56"/>
      <c r="H120" s="56"/>
      <c r="J120" s="36"/>
    </row>
    <row r="121" spans="1:10" x14ac:dyDescent="0.3">
      <c r="A121" s="36" t="s">
        <v>515</v>
      </c>
      <c r="B121" s="36"/>
      <c r="C121" s="36"/>
      <c r="D121" s="53">
        <v>100</v>
      </c>
      <c r="E121" s="61" t="s">
        <v>516</v>
      </c>
      <c r="F121" s="122" t="s">
        <v>517</v>
      </c>
      <c r="G121" s="56"/>
      <c r="H121" s="56"/>
      <c r="J121" s="36"/>
    </row>
    <row r="122" spans="1:10" x14ac:dyDescent="0.3">
      <c r="A122" s="36" t="s">
        <v>518</v>
      </c>
      <c r="B122" s="36"/>
      <c r="C122" s="36"/>
      <c r="D122" s="53">
        <v>101</v>
      </c>
      <c r="E122" s="61" t="s">
        <v>519</v>
      </c>
      <c r="F122" s="122" t="s">
        <v>520</v>
      </c>
      <c r="G122" s="56"/>
      <c r="H122" s="56"/>
      <c r="J122" s="36"/>
    </row>
    <row r="123" spans="1:10" x14ac:dyDescent="0.3">
      <c r="A123" s="36" t="s">
        <v>521</v>
      </c>
      <c r="B123" s="36"/>
      <c r="C123" s="36"/>
      <c r="D123" s="53">
        <v>102</v>
      </c>
      <c r="E123" s="61" t="s">
        <v>522</v>
      </c>
      <c r="F123" s="122" t="s">
        <v>523</v>
      </c>
      <c r="G123" s="56"/>
      <c r="H123" s="56"/>
      <c r="J123" s="36"/>
    </row>
    <row r="124" spans="1:10" x14ac:dyDescent="0.3">
      <c r="A124" s="36" t="s">
        <v>524</v>
      </c>
      <c r="B124" s="36"/>
      <c r="C124" s="36"/>
      <c r="D124" s="53">
        <v>103</v>
      </c>
      <c r="E124" s="61" t="s">
        <v>525</v>
      </c>
      <c r="F124" s="122" t="s">
        <v>526</v>
      </c>
      <c r="G124" s="56"/>
      <c r="H124" s="56"/>
      <c r="J124" s="36"/>
    </row>
    <row r="125" spans="1:10" x14ac:dyDescent="0.3">
      <c r="A125" s="36" t="s">
        <v>527</v>
      </c>
      <c r="B125" s="36"/>
      <c r="C125" s="36"/>
      <c r="D125" s="53">
        <v>104</v>
      </c>
      <c r="E125" s="61" t="s">
        <v>528</v>
      </c>
      <c r="F125" s="122" t="s">
        <v>529</v>
      </c>
      <c r="G125" s="56"/>
      <c r="H125" s="56"/>
      <c r="J125" s="36"/>
    </row>
    <row r="126" spans="1:10" x14ac:dyDescent="0.3">
      <c r="A126" s="36" t="s">
        <v>530</v>
      </c>
      <c r="B126" s="36"/>
      <c r="C126" s="36"/>
      <c r="D126" s="53">
        <v>105</v>
      </c>
      <c r="E126" s="61" t="s">
        <v>531</v>
      </c>
      <c r="F126" s="122" t="s">
        <v>532</v>
      </c>
      <c r="G126" s="56"/>
      <c r="H126" s="56"/>
      <c r="J126" s="36"/>
    </row>
    <row r="127" spans="1:10" x14ac:dyDescent="0.3">
      <c r="A127" s="36" t="s">
        <v>533</v>
      </c>
      <c r="B127" s="36"/>
      <c r="C127" s="36"/>
      <c r="D127" s="53">
        <v>106</v>
      </c>
      <c r="E127" s="61" t="s">
        <v>534</v>
      </c>
      <c r="F127" s="122" t="s">
        <v>535</v>
      </c>
      <c r="G127" s="56"/>
      <c r="H127" s="56"/>
      <c r="J127" s="36"/>
    </row>
    <row r="128" spans="1:10" x14ac:dyDescent="0.3">
      <c r="A128" s="36" t="s">
        <v>536</v>
      </c>
      <c r="B128" s="36"/>
      <c r="C128" s="36"/>
      <c r="D128" s="53">
        <v>107</v>
      </c>
      <c r="E128" s="61" t="s">
        <v>537</v>
      </c>
      <c r="F128" s="122" t="s">
        <v>538</v>
      </c>
      <c r="G128" s="56">
        <v>1507307</v>
      </c>
      <c r="H128" s="56">
        <v>2127997</v>
      </c>
      <c r="J128" s="36"/>
    </row>
    <row r="129" spans="1:10" x14ac:dyDescent="0.3">
      <c r="A129" s="36" t="s">
        <v>539</v>
      </c>
      <c r="B129" s="36"/>
      <c r="C129" s="36"/>
      <c r="D129" s="42">
        <v>108</v>
      </c>
      <c r="E129" s="63" t="s">
        <v>540</v>
      </c>
      <c r="F129" s="123" t="s">
        <v>541</v>
      </c>
      <c r="G129" s="45">
        <f>1*G114+1*G115+1*G116+1*G117+1*G118+1*G119+1*G120+1*G121+1*G122+1*G123+1*G124+1*G125+1*G126+1*G127+1*G128</f>
        <v>62398044</v>
      </c>
      <c r="H129" s="45">
        <f>1*H114+1*H115+1*H116+1*H117+1*H118+1*H119+1*H120+1*H121+1*H122+1*H123+1*H124+1*H125+1*H126+1*H127+1*H128</f>
        <v>61266544</v>
      </c>
      <c r="J129" s="36"/>
    </row>
    <row r="130" spans="1:10" x14ac:dyDescent="0.3">
      <c r="A130" s="36" t="s">
        <v>542</v>
      </c>
      <c r="B130" s="36"/>
      <c r="C130" s="36"/>
      <c r="D130" s="42">
        <v>109</v>
      </c>
      <c r="E130" s="57" t="s">
        <v>543</v>
      </c>
      <c r="F130" s="124" t="s">
        <v>544</v>
      </c>
      <c r="G130" s="45">
        <f>1*G110+1*G129</f>
        <v>920545037</v>
      </c>
      <c r="H130" s="45">
        <f>1*H110+1*H129</f>
        <v>806468817</v>
      </c>
      <c r="J130" s="36"/>
    </row>
    <row r="131" spans="1:10" x14ac:dyDescent="0.3">
      <c r="A131" s="46" t="s">
        <v>545</v>
      </c>
      <c r="B131" s="36"/>
      <c r="C131" s="36"/>
      <c r="D131" s="47">
        <v>110</v>
      </c>
      <c r="E131" s="51" t="s">
        <v>546</v>
      </c>
      <c r="F131" s="119" t="s">
        <v>547</v>
      </c>
      <c r="G131" s="50"/>
      <c r="H131" s="50"/>
      <c r="J131" s="36"/>
    </row>
    <row r="132" spans="1:10" x14ac:dyDescent="0.3">
      <c r="A132" s="36" t="s">
        <v>548</v>
      </c>
      <c r="B132" s="36"/>
      <c r="C132" s="36"/>
      <c r="D132" s="53">
        <v>111</v>
      </c>
      <c r="E132" s="54" t="s">
        <v>549</v>
      </c>
      <c r="F132" s="115" t="s">
        <v>550</v>
      </c>
      <c r="G132" s="56">
        <v>181000000</v>
      </c>
      <c r="H132" s="56">
        <v>181000000</v>
      </c>
      <c r="J132" s="36"/>
    </row>
    <row r="133" spans="1:10" x14ac:dyDescent="0.3">
      <c r="A133" s="36" t="s">
        <v>551</v>
      </c>
      <c r="B133" s="36"/>
      <c r="C133" s="36"/>
      <c r="D133" s="53">
        <v>112</v>
      </c>
      <c r="E133" s="54" t="s">
        <v>552</v>
      </c>
      <c r="F133" s="115" t="s">
        <v>553</v>
      </c>
      <c r="G133" s="56"/>
      <c r="H133" s="56"/>
      <c r="J133" s="36"/>
    </row>
    <row r="134" spans="1:10" x14ac:dyDescent="0.3">
      <c r="A134" s="36" t="s">
        <v>554</v>
      </c>
      <c r="B134" s="36"/>
      <c r="C134" s="36"/>
      <c r="D134" s="53">
        <v>113</v>
      </c>
      <c r="E134" s="54" t="s">
        <v>555</v>
      </c>
      <c r="F134" s="115" t="s">
        <v>556</v>
      </c>
      <c r="G134" s="56"/>
      <c r="H134" s="56"/>
      <c r="J134" s="36"/>
    </row>
    <row r="135" spans="1:10" x14ac:dyDescent="0.3">
      <c r="A135" s="36" t="s">
        <v>557</v>
      </c>
      <c r="B135" s="36"/>
      <c r="C135" s="36"/>
      <c r="D135" s="53">
        <v>114</v>
      </c>
      <c r="E135" s="54" t="s">
        <v>558</v>
      </c>
      <c r="F135" s="115" t="s">
        <v>559</v>
      </c>
      <c r="G135" s="56">
        <v>250397</v>
      </c>
      <c r="H135" s="56"/>
      <c r="J135" s="36"/>
    </row>
    <row r="136" spans="1:10" x14ac:dyDescent="0.3">
      <c r="A136" s="36" t="s">
        <v>560</v>
      </c>
      <c r="B136" s="36"/>
      <c r="C136" s="36"/>
      <c r="D136" s="53">
        <v>115</v>
      </c>
      <c r="E136" s="54" t="s">
        <v>561</v>
      </c>
      <c r="F136" s="115" t="s">
        <v>562</v>
      </c>
      <c r="G136" s="56"/>
      <c r="H136" s="56"/>
      <c r="J136" s="36"/>
    </row>
    <row r="137" spans="1:10" x14ac:dyDescent="0.3">
      <c r="A137" s="36" t="s">
        <v>563</v>
      </c>
      <c r="B137" s="36"/>
      <c r="C137" s="36"/>
      <c r="D137" s="53">
        <v>116</v>
      </c>
      <c r="E137" s="54" t="s">
        <v>564</v>
      </c>
      <c r="F137" s="115" t="s">
        <v>565</v>
      </c>
      <c r="G137" s="56">
        <v>-450508924</v>
      </c>
      <c r="H137" s="56">
        <v>-535736348</v>
      </c>
      <c r="J137" s="36"/>
    </row>
    <row r="138" spans="1:10" x14ac:dyDescent="0.3">
      <c r="A138" s="36" t="s">
        <v>566</v>
      </c>
      <c r="B138" s="36"/>
      <c r="C138" s="36"/>
      <c r="D138" s="53">
        <v>117</v>
      </c>
      <c r="E138" s="54" t="s">
        <v>567</v>
      </c>
      <c r="F138" s="115" t="s">
        <v>568</v>
      </c>
      <c r="G138" s="56">
        <v>452762500</v>
      </c>
      <c r="H138" s="56">
        <v>399262500</v>
      </c>
      <c r="J138" s="36"/>
    </row>
    <row r="139" spans="1:10" x14ac:dyDescent="0.3">
      <c r="A139" s="36" t="s">
        <v>569</v>
      </c>
      <c r="B139" s="36"/>
      <c r="C139" s="36"/>
      <c r="D139" s="53">
        <v>118</v>
      </c>
      <c r="E139" s="54" t="s">
        <v>570</v>
      </c>
      <c r="F139" s="115" t="s">
        <v>571</v>
      </c>
      <c r="G139" s="56"/>
      <c r="H139" s="56"/>
      <c r="J139" s="36"/>
    </row>
    <row r="140" spans="1:10" x14ac:dyDescent="0.3">
      <c r="A140" s="46" t="s">
        <v>572</v>
      </c>
      <c r="B140" s="36"/>
      <c r="C140" s="36"/>
      <c r="D140" s="47">
        <v>119</v>
      </c>
      <c r="E140" s="59" t="s">
        <v>573</v>
      </c>
      <c r="F140" s="121" t="s">
        <v>574</v>
      </c>
      <c r="G140" s="50"/>
      <c r="H140" s="50"/>
      <c r="J140" s="36"/>
    </row>
    <row r="141" spans="1:10" x14ac:dyDescent="0.3">
      <c r="A141" s="36" t="s">
        <v>575</v>
      </c>
      <c r="B141" s="36"/>
      <c r="C141" s="36"/>
      <c r="D141" s="53">
        <v>120</v>
      </c>
      <c r="E141" s="61" t="s">
        <v>576</v>
      </c>
      <c r="F141" s="122" t="s">
        <v>577</v>
      </c>
      <c r="G141" s="56"/>
      <c r="H141" s="56"/>
      <c r="J141" s="36"/>
    </row>
    <row r="142" spans="1:10" x14ac:dyDescent="0.3">
      <c r="A142" s="36" t="s">
        <v>578</v>
      </c>
      <c r="B142" s="36"/>
      <c r="C142" s="36"/>
      <c r="D142" s="53">
        <v>121</v>
      </c>
      <c r="E142" s="61" t="s">
        <v>579</v>
      </c>
      <c r="F142" s="122" t="s">
        <v>580</v>
      </c>
      <c r="G142" s="56"/>
      <c r="H142" s="56"/>
      <c r="J142" s="36"/>
    </row>
    <row r="143" spans="1:10" x14ac:dyDescent="0.3">
      <c r="A143" s="36" t="s">
        <v>581</v>
      </c>
      <c r="B143" s="36"/>
      <c r="C143" s="36"/>
      <c r="D143" s="53">
        <v>122</v>
      </c>
      <c r="E143" s="61" t="s">
        <v>582</v>
      </c>
      <c r="F143" s="122" t="s">
        <v>583</v>
      </c>
      <c r="G143" s="56"/>
      <c r="H143" s="56"/>
      <c r="J143" s="36"/>
    </row>
    <row r="144" spans="1:10" x14ac:dyDescent="0.3">
      <c r="A144" s="36" t="s">
        <v>584</v>
      </c>
      <c r="B144" s="36"/>
      <c r="C144" s="36"/>
      <c r="D144" s="53">
        <v>123</v>
      </c>
      <c r="E144" s="61" t="s">
        <v>585</v>
      </c>
      <c r="F144" s="122" t="s">
        <v>586</v>
      </c>
      <c r="G144" s="56"/>
      <c r="H144" s="56"/>
      <c r="J144" s="36"/>
    </row>
    <row r="145" spans="1:10" x14ac:dyDescent="0.3">
      <c r="A145" s="36" t="s">
        <v>587</v>
      </c>
      <c r="B145" s="36"/>
      <c r="C145" s="36"/>
      <c r="D145" s="53">
        <v>124</v>
      </c>
      <c r="E145" s="61" t="s">
        <v>588</v>
      </c>
      <c r="F145" s="122" t="s">
        <v>589</v>
      </c>
      <c r="G145" s="56"/>
      <c r="H145" s="56"/>
      <c r="J145" s="36"/>
    </row>
    <row r="146" spans="1:10" x14ac:dyDescent="0.3">
      <c r="A146" s="36" t="s">
        <v>590</v>
      </c>
      <c r="B146" s="36"/>
      <c r="C146" s="36"/>
      <c r="D146" s="53">
        <v>125</v>
      </c>
      <c r="E146" s="61" t="s">
        <v>591</v>
      </c>
      <c r="F146" s="122" t="s">
        <v>592</v>
      </c>
      <c r="G146" s="56"/>
      <c r="H146" s="56"/>
      <c r="J146" s="36"/>
    </row>
    <row r="147" spans="1:10" ht="28.8" x14ac:dyDescent="0.3">
      <c r="A147" s="36" t="s">
        <v>593</v>
      </c>
      <c r="B147" s="36"/>
      <c r="C147" s="36"/>
      <c r="D147" s="53">
        <v>126</v>
      </c>
      <c r="E147" s="61" t="s">
        <v>594</v>
      </c>
      <c r="F147" s="122" t="s">
        <v>595</v>
      </c>
      <c r="G147" s="56"/>
      <c r="H147" s="56"/>
      <c r="J147" s="36"/>
    </row>
    <row r="148" spans="1:10" x14ac:dyDescent="0.3">
      <c r="A148" s="36" t="s">
        <v>596</v>
      </c>
      <c r="B148" s="36"/>
      <c r="C148" s="36"/>
      <c r="D148" s="53">
        <v>127</v>
      </c>
      <c r="E148" s="61" t="s">
        <v>597</v>
      </c>
      <c r="F148" s="122" t="s">
        <v>598</v>
      </c>
      <c r="G148" s="56"/>
      <c r="H148" s="56"/>
      <c r="J148" s="36"/>
    </row>
    <row r="149" spans="1:10" x14ac:dyDescent="0.3">
      <c r="A149" s="36" t="s">
        <v>599</v>
      </c>
      <c r="B149" s="36"/>
      <c r="C149" s="36"/>
      <c r="D149" s="42">
        <v>128</v>
      </c>
      <c r="E149" s="63" t="s">
        <v>600</v>
      </c>
      <c r="F149" s="123" t="s">
        <v>601</v>
      </c>
      <c r="G149" s="45">
        <f>1*G141+1*G142+1*G143+1*G144+1*G145+1*G146+1*G147+1*G148</f>
        <v>0</v>
      </c>
      <c r="H149" s="45">
        <f>1*H141+1*H142+1*H143+1*H144+1*H145+1*H146+1*H147+1*H148</f>
        <v>0</v>
      </c>
      <c r="J149" s="36"/>
    </row>
    <row r="150" spans="1:10" x14ac:dyDescent="0.3">
      <c r="A150" s="36" t="s">
        <v>602</v>
      </c>
      <c r="B150" s="36"/>
      <c r="C150" s="36"/>
      <c r="D150" s="42">
        <v>129</v>
      </c>
      <c r="E150" s="57" t="s">
        <v>603</v>
      </c>
      <c r="F150" s="124" t="s">
        <v>604</v>
      </c>
      <c r="G150" s="45">
        <f>1*G132+1*G133+-1*G134+1*G135+1*G136+1*G137+1*G138+1*G139+1*G149</f>
        <v>183503973</v>
      </c>
      <c r="H150" s="45">
        <f>1*H132+1*H133+-1*H134+1*H135+1*H136+1*H137+1*H138+1*H139+1*H149</f>
        <v>44526152</v>
      </c>
      <c r="J150" s="36"/>
    </row>
    <row r="151" spans="1:10" x14ac:dyDescent="0.3">
      <c r="A151" s="36" t="s">
        <v>605</v>
      </c>
      <c r="B151" s="36"/>
      <c r="C151" s="36"/>
      <c r="D151" s="42">
        <v>130</v>
      </c>
      <c r="E151" s="65" t="s">
        <v>606</v>
      </c>
      <c r="F151" s="125" t="s">
        <v>607</v>
      </c>
      <c r="G151" s="45">
        <f>1*G130+1*G150</f>
        <v>1104049010</v>
      </c>
      <c r="H151" s="45">
        <f>1*H130+1*H150</f>
        <v>850994969</v>
      </c>
      <c r="J151" s="36"/>
    </row>
    <row r="152" spans="1:10" x14ac:dyDescent="0.3">
      <c r="A152" s="36"/>
      <c r="B152" s="36"/>
      <c r="C152" s="36" t="s">
        <v>16</v>
      </c>
      <c r="J152" s="36"/>
    </row>
    <row r="153" spans="1:10" x14ac:dyDescent="0.3">
      <c r="A153" s="36"/>
      <c r="B153" s="36"/>
      <c r="C153" s="36" t="s">
        <v>115</v>
      </c>
      <c r="D153" s="36"/>
      <c r="E153" s="36"/>
      <c r="F153" s="36"/>
      <c r="G153" s="36"/>
      <c r="H153" s="36"/>
      <c r="I153" s="36"/>
      <c r="J153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132:H139 G112:H130 G141:H151 G24:H43 G45:H50 G52:H77 G105:H110 G81:H103" xr:uid="{92BBB67B-49C0-C44E-A400-5290BB10768A}">
      <formula1>-999999999999999</formula1>
      <formula2>999999999999999</formula2>
    </dataValidation>
  </dataValidations>
  <hyperlinks>
    <hyperlink ref="A48" r:id="rId1" xr:uid="{443F71B3-07F2-7641-B31E-53A402A910B9}"/>
    <hyperlink ref="A108" r:id="rId2" xr:uid="{7E5DB800-2130-7947-A6DE-8C6FB94C190A}"/>
    <hyperlink ref="A22" r:id="rId3" xr:uid="{68E30498-CFDB-2141-9793-48C7D9F9DED6}"/>
    <hyperlink ref="A23" r:id="rId4" xr:uid="{EC2D6EB1-DEFA-EF4C-B78E-69623A7B6A66}"/>
    <hyperlink ref="A44" r:id="rId5" xr:uid="{35736140-39A7-3E46-8236-488F8F02E731}"/>
    <hyperlink ref="A51" r:id="rId6" xr:uid="{854D6217-63E9-4E4D-B5BD-1B0B920A7804}"/>
    <hyperlink ref="A78" r:id="rId7" xr:uid="{6ED8C8BC-EB33-784C-A7B0-9FD23BCEE361}"/>
    <hyperlink ref="A79" r:id="rId8" xr:uid="{9AF3257A-95AB-7B45-9DE8-6401C10D959A}"/>
    <hyperlink ref="A80" r:id="rId9" xr:uid="{3199FDDB-64F2-2149-B39D-EC058E4CC30A}"/>
    <hyperlink ref="A104" r:id="rId10" xr:uid="{437E97AE-9F6C-2243-848D-006CCE558CB5}"/>
    <hyperlink ref="A111" r:id="rId11" xr:uid="{7B668A37-A388-AF42-9F22-C97701DCC6E1}"/>
    <hyperlink ref="A131" r:id="rId12" xr:uid="{370E562E-6221-BB41-8D33-8043075C11F0}"/>
    <hyperlink ref="A140" r:id="rId13" xr:uid="{8EC9F997-DE4F-3342-8D99-F2D544D9CA38}"/>
  </hyperlinks>
  <pageMargins left="0.7" right="0.7" top="0.75" bottom="0.75" header="0.3" footer="0.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9E-D6C9-9246-95D8-219F8935D8E8}">
  <dimension ref="A1:J82"/>
  <sheetViews>
    <sheetView rightToLeft="1" tabSelected="1" topLeftCell="D51" workbookViewId="0">
      <selection activeCell="K65" sqref="K65"/>
    </sheetView>
  </sheetViews>
  <sheetFormatPr defaultColWidth="8.796875" defaultRowHeight="15.6" x14ac:dyDescent="0.3"/>
  <cols>
    <col min="1" max="1" width="9.796875" hidden="1" customWidth="1"/>
    <col min="2" max="2" width="5.796875" hidden="1" customWidth="1"/>
    <col min="3" max="3" width="7.69921875" hidden="1" customWidth="1"/>
    <col min="4" max="4" width="8.69921875" customWidth="1"/>
    <col min="5" max="5" width="60.69921875" hidden="1" customWidth="1"/>
    <col min="6" max="6" width="60.69921875" customWidth="1"/>
    <col min="7" max="8" width="20.69921875" customWidth="1"/>
  </cols>
  <sheetData>
    <row r="1" spans="1:10" ht="75" customHeight="1" x14ac:dyDescent="0.35">
      <c r="A1" s="1" t="s">
        <v>608</v>
      </c>
      <c r="D1" s="2"/>
      <c r="E1" s="143"/>
      <c r="F1" s="143"/>
      <c r="G1" s="143"/>
      <c r="H1" s="143"/>
      <c r="I1" s="143"/>
      <c r="J1" s="144"/>
    </row>
    <row r="3" spans="1:10" ht="34.950000000000003" customHeight="1" x14ac:dyDescent="0.3">
      <c r="E3" s="133" t="s">
        <v>6</v>
      </c>
      <c r="F3" s="145"/>
      <c r="G3" s="145"/>
      <c r="H3" s="145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"/>
      <c r="B14" s="3"/>
      <c r="C14" s="3" t="s">
        <v>609</v>
      </c>
      <c r="D14" s="3"/>
      <c r="E14" s="3"/>
      <c r="F14" s="3"/>
      <c r="G14" s="3"/>
      <c r="H14" s="3"/>
      <c r="I14" s="3"/>
      <c r="J14" s="3"/>
    </row>
    <row r="15" spans="1:10" hidden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idden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/>
      <c r="I17" s="3" t="s">
        <v>16</v>
      </c>
      <c r="J17" s="3" t="s">
        <v>17</v>
      </c>
    </row>
    <row r="18" spans="1:10" ht="19.95" hidden="1" customHeight="1" x14ac:dyDescent="0.3">
      <c r="A18" s="3"/>
      <c r="B18" s="3"/>
      <c r="C18" s="3" t="s">
        <v>215</v>
      </c>
      <c r="D18" s="11" t="s">
        <v>19</v>
      </c>
      <c r="E18" s="11"/>
      <c r="F18" s="11"/>
      <c r="G18" s="12" t="str">
        <f>[1]StartUp!$D$8</f>
        <v>01-Jan-2023</v>
      </c>
      <c r="H18" s="12" t="str">
        <f>[1]StartUp!$D$10</f>
        <v>01-Jan-2022</v>
      </c>
      <c r="J18" s="3"/>
    </row>
    <row r="19" spans="1:10" ht="19.95" hidden="1" customHeight="1" x14ac:dyDescent="0.3">
      <c r="A19" s="3"/>
      <c r="B19" s="3"/>
      <c r="C19" s="3" t="s">
        <v>216</v>
      </c>
      <c r="D19" s="11" t="s">
        <v>19</v>
      </c>
      <c r="E19" s="11"/>
      <c r="F19" s="11"/>
      <c r="G19" s="12" t="str">
        <f>[1]StartUp!$D$9</f>
        <v>31-Dec-2023</v>
      </c>
      <c r="H19" s="12" t="str">
        <f>[1]StartUp!$D$11</f>
        <v>31-Dec-2022</v>
      </c>
      <c r="J19" s="3"/>
    </row>
    <row r="20" spans="1:10" x14ac:dyDescent="0.3">
      <c r="A20" s="3"/>
      <c r="B20" s="3"/>
      <c r="C20" s="3" t="s">
        <v>18</v>
      </c>
      <c r="D20" s="4" t="s">
        <v>19</v>
      </c>
      <c r="E20" s="4" t="s">
        <v>610</v>
      </c>
      <c r="F20" s="4" t="s">
        <v>6</v>
      </c>
      <c r="G20" s="13" t="str">
        <f>MID([1]StartUp!$O$9,7,11)</f>
        <v>2023</v>
      </c>
      <c r="H20" s="13" t="str">
        <f>MID([1]StartUp!$O$11,7,11)</f>
        <v>2022</v>
      </c>
      <c r="J20" s="3"/>
    </row>
    <row r="21" spans="1:10" ht="18.75" hidden="1" customHeight="1" x14ac:dyDescent="0.3">
      <c r="A21" s="3"/>
      <c r="B21" s="3"/>
      <c r="C21" s="3" t="s">
        <v>16</v>
      </c>
      <c r="D21" s="5"/>
      <c r="E21" s="5"/>
      <c r="F21" s="5"/>
      <c r="J21" s="3"/>
    </row>
    <row r="22" spans="1:10" x14ac:dyDescent="0.3">
      <c r="A22" s="6" t="s">
        <v>611</v>
      </c>
      <c r="B22" s="3"/>
      <c r="C22" s="3"/>
      <c r="D22" s="7">
        <v>1</v>
      </c>
      <c r="E22" s="18" t="s">
        <v>612</v>
      </c>
      <c r="F22" s="19" t="s">
        <v>613</v>
      </c>
      <c r="G22" s="14"/>
      <c r="H22" s="14"/>
      <c r="J22" s="3"/>
    </row>
    <row r="23" spans="1:10" x14ac:dyDescent="0.3">
      <c r="A23" s="6" t="s">
        <v>614</v>
      </c>
      <c r="B23" s="3"/>
      <c r="C23" s="3"/>
      <c r="D23" s="7">
        <v>2</v>
      </c>
      <c r="E23" s="8" t="s">
        <v>615</v>
      </c>
      <c r="F23" s="20" t="s">
        <v>616</v>
      </c>
      <c r="G23" s="14"/>
      <c r="H23" s="14"/>
      <c r="J23" s="3"/>
    </row>
    <row r="24" spans="1:10" x14ac:dyDescent="0.3">
      <c r="A24" s="3" t="s">
        <v>617</v>
      </c>
      <c r="B24" s="3"/>
      <c r="C24" s="3"/>
      <c r="D24" s="9">
        <v>3</v>
      </c>
      <c r="E24" s="10" t="s">
        <v>618</v>
      </c>
      <c r="F24" s="21" t="s">
        <v>619</v>
      </c>
      <c r="G24" s="15"/>
      <c r="H24" s="15"/>
      <c r="J24" s="3"/>
    </row>
    <row r="25" spans="1:10" x14ac:dyDescent="0.3">
      <c r="A25" s="3" t="s">
        <v>620</v>
      </c>
      <c r="B25" s="3"/>
      <c r="C25" s="3"/>
      <c r="D25" s="9">
        <v>4</v>
      </c>
      <c r="E25" s="10" t="s">
        <v>621</v>
      </c>
      <c r="F25" s="21" t="s">
        <v>622</v>
      </c>
      <c r="G25" s="15">
        <v>1030690336</v>
      </c>
      <c r="H25" s="15">
        <v>733345958</v>
      </c>
      <c r="J25" s="3"/>
    </row>
    <row r="26" spans="1:10" x14ac:dyDescent="0.3">
      <c r="A26" s="3" t="s">
        <v>623</v>
      </c>
      <c r="B26" s="3"/>
      <c r="C26" s="3"/>
      <c r="D26" s="9">
        <v>5</v>
      </c>
      <c r="E26" s="10" t="s">
        <v>624</v>
      </c>
      <c r="F26" s="21" t="s">
        <v>625</v>
      </c>
      <c r="G26" s="15"/>
      <c r="H26" s="15"/>
      <c r="J26" s="3"/>
    </row>
    <row r="27" spans="1:10" x14ac:dyDescent="0.3">
      <c r="A27" s="3" t="s">
        <v>626</v>
      </c>
      <c r="B27" s="3"/>
      <c r="C27" s="3"/>
      <c r="D27" s="9">
        <v>6</v>
      </c>
      <c r="E27" s="10" t="s">
        <v>627</v>
      </c>
      <c r="F27" s="21" t="s">
        <v>628</v>
      </c>
      <c r="G27" s="15"/>
      <c r="H27" s="15"/>
      <c r="J27" s="3"/>
    </row>
    <row r="28" spans="1:10" x14ac:dyDescent="0.3">
      <c r="A28" s="3" t="s">
        <v>629</v>
      </c>
      <c r="B28" s="3"/>
      <c r="C28" s="3"/>
      <c r="D28" s="9">
        <v>7</v>
      </c>
      <c r="E28" s="10" t="s">
        <v>630</v>
      </c>
      <c r="F28" s="21" t="s">
        <v>631</v>
      </c>
      <c r="G28" s="15"/>
      <c r="H28" s="15"/>
      <c r="J28" s="3"/>
    </row>
    <row r="29" spans="1:10" x14ac:dyDescent="0.3">
      <c r="A29" s="3" t="s">
        <v>632</v>
      </c>
      <c r="B29" s="3"/>
      <c r="C29" s="3"/>
      <c r="D29" s="9">
        <v>8</v>
      </c>
      <c r="E29" s="10" t="s">
        <v>633</v>
      </c>
      <c r="F29" s="21" t="s">
        <v>634</v>
      </c>
      <c r="G29" s="15"/>
      <c r="H29" s="15"/>
      <c r="J29" s="3"/>
    </row>
    <row r="30" spans="1:10" x14ac:dyDescent="0.3">
      <c r="A30" s="3" t="s">
        <v>635</v>
      </c>
      <c r="B30" s="3"/>
      <c r="C30" s="3"/>
      <c r="D30" s="16">
        <v>9</v>
      </c>
      <c r="E30" s="22" t="s">
        <v>636</v>
      </c>
      <c r="F30" s="23" t="s">
        <v>637</v>
      </c>
      <c r="G30" s="17">
        <f>1*G24+1*G25+1*G26+1*G27+1*G28+1*G29</f>
        <v>1030690336</v>
      </c>
      <c r="H30" s="17">
        <f>1*H24+1*H25+1*H26+1*H27+1*H28+1*H29</f>
        <v>733345958</v>
      </c>
      <c r="J30" s="3"/>
    </row>
    <row r="31" spans="1:10" x14ac:dyDescent="0.3">
      <c r="A31" s="3" t="s">
        <v>638</v>
      </c>
      <c r="B31" s="3"/>
      <c r="C31" s="3"/>
      <c r="D31" s="9">
        <v>10</v>
      </c>
      <c r="E31" s="24" t="s">
        <v>639</v>
      </c>
      <c r="F31" s="25" t="s">
        <v>640</v>
      </c>
      <c r="G31" s="15">
        <v>830073533</v>
      </c>
      <c r="H31" s="15">
        <v>646269007</v>
      </c>
      <c r="J31" s="3"/>
    </row>
    <row r="32" spans="1:10" x14ac:dyDescent="0.3">
      <c r="A32" s="3" t="s">
        <v>641</v>
      </c>
      <c r="B32" s="3"/>
      <c r="C32" s="3"/>
      <c r="D32" s="16">
        <v>11</v>
      </c>
      <c r="E32" s="26" t="s">
        <v>642</v>
      </c>
      <c r="F32" s="27" t="s">
        <v>643</v>
      </c>
      <c r="G32" s="17">
        <f>1*G30+-1*G31</f>
        <v>200616803</v>
      </c>
      <c r="H32" s="17">
        <f>1*H30+-1*H31</f>
        <v>87076951</v>
      </c>
      <c r="J32" s="3"/>
    </row>
    <row r="33" spans="1:10" x14ac:dyDescent="0.3">
      <c r="A33" s="3" t="s">
        <v>644</v>
      </c>
      <c r="B33" s="3"/>
      <c r="C33" s="3"/>
      <c r="D33" s="9">
        <v>12</v>
      </c>
      <c r="E33" s="24" t="s">
        <v>645</v>
      </c>
      <c r="F33" s="25" t="s">
        <v>646</v>
      </c>
      <c r="G33" s="15">
        <v>61652383</v>
      </c>
      <c r="H33" s="15">
        <v>4068454</v>
      </c>
      <c r="J33" s="3"/>
    </row>
    <row r="34" spans="1:10" x14ac:dyDescent="0.3">
      <c r="A34" s="3" t="s">
        <v>647</v>
      </c>
      <c r="B34" s="3"/>
      <c r="C34" s="3"/>
      <c r="D34" s="16">
        <v>13</v>
      </c>
      <c r="E34" s="26" t="s">
        <v>648</v>
      </c>
      <c r="F34" s="27" t="s">
        <v>649</v>
      </c>
      <c r="G34" s="17">
        <f>1*G32+1*G33</f>
        <v>262269186</v>
      </c>
      <c r="H34" s="17">
        <f>1*H32+1*H33</f>
        <v>91145405</v>
      </c>
      <c r="J34" s="3"/>
    </row>
    <row r="35" spans="1:10" x14ac:dyDescent="0.3">
      <c r="A35" s="6" t="s">
        <v>650</v>
      </c>
      <c r="B35" s="3"/>
      <c r="C35" s="3"/>
      <c r="D35" s="7">
        <v>14</v>
      </c>
      <c r="E35" s="8" t="s">
        <v>651</v>
      </c>
      <c r="F35" s="20" t="s">
        <v>652</v>
      </c>
      <c r="G35" s="14"/>
      <c r="H35" s="14"/>
      <c r="J35" s="3"/>
    </row>
    <row r="36" spans="1:10" x14ac:dyDescent="0.3">
      <c r="A36" s="3" t="s">
        <v>653</v>
      </c>
      <c r="B36" s="3"/>
      <c r="C36" s="3"/>
      <c r="D36" s="9">
        <v>15</v>
      </c>
      <c r="E36" s="10" t="s">
        <v>654</v>
      </c>
      <c r="F36" s="21" t="s">
        <v>655</v>
      </c>
      <c r="G36" s="15">
        <v>1907314</v>
      </c>
      <c r="H36" s="15">
        <v>796532</v>
      </c>
      <c r="J36" s="3"/>
    </row>
    <row r="37" spans="1:10" x14ac:dyDescent="0.3">
      <c r="A37" s="3" t="s">
        <v>656</v>
      </c>
      <c r="B37" s="3"/>
      <c r="C37" s="3"/>
      <c r="D37" s="9">
        <v>16</v>
      </c>
      <c r="E37" s="10" t="s">
        <v>657</v>
      </c>
      <c r="F37" s="21" t="s">
        <v>658</v>
      </c>
      <c r="G37" s="15">
        <v>161641401</v>
      </c>
      <c r="H37" s="15">
        <v>149651808</v>
      </c>
      <c r="J37" s="3"/>
    </row>
    <row r="38" spans="1:10" x14ac:dyDescent="0.3">
      <c r="A38" s="3" t="s">
        <v>659</v>
      </c>
      <c r="B38" s="3"/>
      <c r="C38" s="3"/>
      <c r="D38" s="9">
        <v>17</v>
      </c>
      <c r="E38" s="10" t="s">
        <v>660</v>
      </c>
      <c r="F38" s="21" t="s">
        <v>661</v>
      </c>
      <c r="G38" s="15">
        <v>1061377</v>
      </c>
      <c r="H38" s="15">
        <v>15784903</v>
      </c>
      <c r="J38" s="3"/>
    </row>
    <row r="39" spans="1:10" x14ac:dyDescent="0.3">
      <c r="A39" s="3" t="s">
        <v>662</v>
      </c>
      <c r="B39" s="3"/>
      <c r="C39" s="3"/>
      <c r="D39" s="16">
        <v>18</v>
      </c>
      <c r="E39" s="22" t="s">
        <v>663</v>
      </c>
      <c r="F39" s="23" t="s">
        <v>664</v>
      </c>
      <c r="G39" s="17">
        <f>1*G36+1*G37+1*G38</f>
        <v>164610092</v>
      </c>
      <c r="H39" s="17">
        <f>1*H36+1*H37+1*H38</f>
        <v>166233243</v>
      </c>
      <c r="J39" s="3"/>
    </row>
    <row r="40" spans="1:10" x14ac:dyDescent="0.3">
      <c r="A40" s="3" t="s">
        <v>665</v>
      </c>
      <c r="B40" s="3"/>
      <c r="C40" s="3"/>
      <c r="D40" s="16">
        <v>19</v>
      </c>
      <c r="E40" s="26" t="s">
        <v>666</v>
      </c>
      <c r="F40" s="27" t="s">
        <v>667</v>
      </c>
      <c r="G40" s="17">
        <f>1*G34+-1*G39</f>
        <v>97659094</v>
      </c>
      <c r="H40" s="17">
        <f>1*H34+-1*H39</f>
        <v>-75087838</v>
      </c>
      <c r="J40" s="3"/>
    </row>
    <row r="41" spans="1:10" x14ac:dyDescent="0.3">
      <c r="A41" s="3" t="s">
        <v>668</v>
      </c>
      <c r="B41" s="3"/>
      <c r="C41" s="3"/>
      <c r="D41" s="9">
        <v>20</v>
      </c>
      <c r="E41" s="24" t="s">
        <v>669</v>
      </c>
      <c r="F41" s="25" t="s">
        <v>670</v>
      </c>
      <c r="G41" s="15">
        <v>98670</v>
      </c>
      <c r="H41" s="15">
        <v>186902</v>
      </c>
      <c r="J41" s="3"/>
    </row>
    <row r="42" spans="1:10" x14ac:dyDescent="0.3">
      <c r="A42" s="3" t="s">
        <v>671</v>
      </c>
      <c r="B42" s="3"/>
      <c r="C42" s="3"/>
      <c r="D42" s="9">
        <v>21</v>
      </c>
      <c r="E42" s="24" t="s">
        <v>672</v>
      </c>
      <c r="F42" s="25" t="s">
        <v>673</v>
      </c>
      <c r="G42" s="15"/>
      <c r="H42" s="15"/>
      <c r="J42" s="3"/>
    </row>
    <row r="43" spans="1:10" x14ac:dyDescent="0.3">
      <c r="A43" s="6" t="s">
        <v>674</v>
      </c>
      <c r="B43" s="3"/>
      <c r="C43" s="3"/>
      <c r="D43" s="9">
        <v>22</v>
      </c>
      <c r="E43" s="24" t="s">
        <v>675</v>
      </c>
      <c r="F43" s="25" t="s">
        <v>676</v>
      </c>
      <c r="G43" s="15"/>
      <c r="H43" s="15"/>
      <c r="J43" s="3"/>
    </row>
    <row r="44" spans="1:10" x14ac:dyDescent="0.3">
      <c r="A44" s="3" t="s">
        <v>677</v>
      </c>
      <c r="B44" s="3"/>
      <c r="C44" s="3"/>
      <c r="D44" s="9">
        <v>23</v>
      </c>
      <c r="E44" s="24" t="s">
        <v>678</v>
      </c>
      <c r="F44" s="25" t="s">
        <v>679</v>
      </c>
      <c r="G44" s="15"/>
      <c r="H44" s="15"/>
      <c r="J44" s="3"/>
    </row>
    <row r="45" spans="1:10" x14ac:dyDescent="0.3">
      <c r="A45" s="3" t="s">
        <v>680</v>
      </c>
      <c r="B45" s="3"/>
      <c r="C45" s="3"/>
      <c r="D45" s="9">
        <v>24</v>
      </c>
      <c r="E45" s="24" t="s">
        <v>681</v>
      </c>
      <c r="F45" s="25" t="s">
        <v>682</v>
      </c>
      <c r="G45" s="15"/>
      <c r="H45" s="15"/>
      <c r="J45" s="3"/>
    </row>
    <row r="46" spans="1:10" x14ac:dyDescent="0.3">
      <c r="A46" s="3" t="s">
        <v>683</v>
      </c>
      <c r="B46" s="3"/>
      <c r="C46" s="3"/>
      <c r="D46" s="9">
        <v>25</v>
      </c>
      <c r="E46" s="24" t="s">
        <v>684</v>
      </c>
      <c r="F46" s="25" t="s">
        <v>685</v>
      </c>
      <c r="G46" s="15"/>
      <c r="H46" s="15"/>
      <c r="J46" s="3"/>
    </row>
    <row r="47" spans="1:10" ht="28.8" x14ac:dyDescent="0.3">
      <c r="A47" s="3" t="s">
        <v>686</v>
      </c>
      <c r="B47" s="3"/>
      <c r="C47" s="3"/>
      <c r="D47" s="9">
        <v>26</v>
      </c>
      <c r="E47" s="24" t="s">
        <v>687</v>
      </c>
      <c r="F47" s="25" t="s">
        <v>688</v>
      </c>
      <c r="G47" s="15"/>
      <c r="H47" s="15"/>
      <c r="J47" s="3"/>
    </row>
    <row r="48" spans="1:10" ht="28.8" x14ac:dyDescent="0.3">
      <c r="A48" s="3" t="s">
        <v>689</v>
      </c>
      <c r="B48" s="3"/>
      <c r="C48" s="3"/>
      <c r="D48" s="9">
        <v>27</v>
      </c>
      <c r="E48" s="24" t="s">
        <v>690</v>
      </c>
      <c r="F48" s="25" t="s">
        <v>691</v>
      </c>
      <c r="G48" s="15"/>
      <c r="H48" s="15"/>
      <c r="J48" s="3"/>
    </row>
    <row r="49" spans="1:10" x14ac:dyDescent="0.3">
      <c r="A49" s="3" t="s">
        <v>692</v>
      </c>
      <c r="B49" s="3"/>
      <c r="C49" s="3"/>
      <c r="D49" s="9">
        <v>28</v>
      </c>
      <c r="E49" s="24" t="s">
        <v>693</v>
      </c>
      <c r="F49" s="25" t="s">
        <v>694</v>
      </c>
      <c r="G49" s="15"/>
      <c r="H49" s="15"/>
      <c r="J49" s="3"/>
    </row>
    <row r="50" spans="1:10" x14ac:dyDescent="0.3">
      <c r="A50" s="3" t="s">
        <v>695</v>
      </c>
      <c r="B50" s="3"/>
      <c r="C50" s="3"/>
      <c r="D50" s="9">
        <v>29</v>
      </c>
      <c r="E50" s="24" t="s">
        <v>696</v>
      </c>
      <c r="F50" s="25" t="s">
        <v>697</v>
      </c>
      <c r="G50" s="15"/>
      <c r="H50" s="15"/>
      <c r="J50" s="3"/>
    </row>
    <row r="51" spans="1:10" x14ac:dyDescent="0.3">
      <c r="A51" s="3" t="s">
        <v>698</v>
      </c>
      <c r="B51" s="3"/>
      <c r="C51" s="3"/>
      <c r="D51" s="9">
        <v>30</v>
      </c>
      <c r="E51" s="24" t="s">
        <v>699</v>
      </c>
      <c r="F51" s="25" t="s">
        <v>700</v>
      </c>
      <c r="G51" s="15"/>
      <c r="H51" s="15"/>
      <c r="J51" s="3"/>
    </row>
    <row r="52" spans="1:10" x14ac:dyDescent="0.3">
      <c r="A52" s="3" t="s">
        <v>701</v>
      </c>
      <c r="B52" s="3"/>
      <c r="C52" s="3"/>
      <c r="D52" s="9">
        <v>31</v>
      </c>
      <c r="E52" s="24" t="s">
        <v>702</v>
      </c>
      <c r="F52" s="25" t="s">
        <v>703</v>
      </c>
      <c r="G52" s="15"/>
      <c r="H52" s="15"/>
      <c r="J52" s="3"/>
    </row>
    <row r="53" spans="1:10" x14ac:dyDescent="0.3">
      <c r="A53" s="3" t="s">
        <v>704</v>
      </c>
      <c r="B53" s="3"/>
      <c r="C53" s="3"/>
      <c r="D53" s="9">
        <v>32</v>
      </c>
      <c r="E53" s="24" t="s">
        <v>705</v>
      </c>
      <c r="F53" s="25" t="s">
        <v>706</v>
      </c>
      <c r="G53" s="15"/>
      <c r="H53" s="15"/>
      <c r="J53" s="3"/>
    </row>
    <row r="54" spans="1:10" x14ac:dyDescent="0.3">
      <c r="A54" s="3" t="s">
        <v>707</v>
      </c>
      <c r="B54" s="3"/>
      <c r="C54" s="3"/>
      <c r="D54" s="9">
        <v>33</v>
      </c>
      <c r="E54" s="24" t="s">
        <v>708</v>
      </c>
      <c r="F54" s="25" t="s">
        <v>709</v>
      </c>
      <c r="G54" s="15"/>
      <c r="H54" s="15"/>
      <c r="J54" s="3"/>
    </row>
    <row r="55" spans="1:10" x14ac:dyDescent="0.3">
      <c r="A55" s="3" t="s">
        <v>710</v>
      </c>
      <c r="B55" s="3"/>
      <c r="C55" s="3"/>
      <c r="D55" s="9">
        <v>34</v>
      </c>
      <c r="E55" s="24" t="s">
        <v>711</v>
      </c>
      <c r="F55" s="25" t="s">
        <v>712</v>
      </c>
      <c r="G55" s="15"/>
      <c r="H55" s="15"/>
      <c r="J55" s="3"/>
    </row>
    <row r="56" spans="1:10" x14ac:dyDescent="0.3">
      <c r="A56" s="3" t="s">
        <v>713</v>
      </c>
      <c r="B56" s="3"/>
      <c r="C56" s="3"/>
      <c r="D56" s="9">
        <v>35</v>
      </c>
      <c r="E56" s="24" t="s">
        <v>714</v>
      </c>
      <c r="F56" s="25" t="s">
        <v>715</v>
      </c>
      <c r="G56" s="15"/>
      <c r="H56" s="15"/>
      <c r="J56" s="3"/>
    </row>
    <row r="57" spans="1:10" x14ac:dyDescent="0.3">
      <c r="A57" s="3" t="s">
        <v>716</v>
      </c>
      <c r="B57" s="3"/>
      <c r="C57" s="3"/>
      <c r="D57" s="9">
        <v>36</v>
      </c>
      <c r="E57" s="24" t="s">
        <v>717</v>
      </c>
      <c r="F57" s="25" t="s">
        <v>718</v>
      </c>
      <c r="G57" s="15"/>
      <c r="H57" s="15"/>
      <c r="J57" s="3"/>
    </row>
    <row r="58" spans="1:10" x14ac:dyDescent="0.3">
      <c r="A58" s="3" t="s">
        <v>719</v>
      </c>
      <c r="B58" s="3"/>
      <c r="C58" s="3"/>
      <c r="D58" s="9">
        <v>37</v>
      </c>
      <c r="E58" s="24" t="s">
        <v>720</v>
      </c>
      <c r="F58" s="25" t="s">
        <v>721</v>
      </c>
      <c r="G58" s="15"/>
      <c r="H58" s="15"/>
      <c r="J58" s="3"/>
    </row>
    <row r="59" spans="1:10" x14ac:dyDescent="0.3">
      <c r="A59" s="3" t="s">
        <v>722</v>
      </c>
      <c r="B59" s="3"/>
      <c r="C59" s="3"/>
      <c r="D59" s="16">
        <v>38</v>
      </c>
      <c r="E59" s="26" t="s">
        <v>723</v>
      </c>
      <c r="F59" s="27" t="s">
        <v>724</v>
      </c>
      <c r="G59" s="17">
        <f>1*G40+-1*G41+1*G42+1*G43+1*G44+-1*G45+1*G46+-1*G47+-1*G48+-1*G49+1*G50+1*G51+1*G52+1*G53+1*G54+1*G55+1*G56+1*G57+1*G58</f>
        <v>97560424</v>
      </c>
      <c r="H59" s="17">
        <f>1*H40+-1*H41+1*H42+1*H43+1*H44+-1*H45+1*H46+-1*H47+-1*H48+-1*H49+1*H50+1*H51+1*H52+1*H53+1*H54+1*H55+1*H56+1*H57+1*H58</f>
        <v>-75274740</v>
      </c>
      <c r="J59" s="3"/>
    </row>
    <row r="60" spans="1:10" x14ac:dyDescent="0.3">
      <c r="A60" s="3" t="s">
        <v>725</v>
      </c>
      <c r="B60" s="3"/>
      <c r="C60" s="3"/>
      <c r="D60" s="9">
        <v>39</v>
      </c>
      <c r="E60" s="24" t="s">
        <v>726</v>
      </c>
      <c r="F60" s="25" t="s">
        <v>727</v>
      </c>
      <c r="G60" s="15">
        <v>8369987</v>
      </c>
      <c r="H60" s="15">
        <v>1955269</v>
      </c>
      <c r="J60" s="3"/>
    </row>
    <row r="61" spans="1:10" x14ac:dyDescent="0.3">
      <c r="A61" s="3" t="s">
        <v>728</v>
      </c>
      <c r="B61" s="3"/>
      <c r="C61" s="3"/>
      <c r="D61" s="9">
        <v>40</v>
      </c>
      <c r="E61" s="24" t="s">
        <v>729</v>
      </c>
      <c r="F61" s="25" t="s">
        <v>730</v>
      </c>
      <c r="G61" s="15">
        <v>903480</v>
      </c>
      <c r="H61" s="15">
        <v>1294941</v>
      </c>
      <c r="J61" s="3"/>
    </row>
    <row r="62" spans="1:10" x14ac:dyDescent="0.3">
      <c r="A62" s="3" t="s">
        <v>731</v>
      </c>
      <c r="B62" s="3"/>
      <c r="C62" s="3"/>
      <c r="D62" s="16">
        <v>41</v>
      </c>
      <c r="E62" s="26" t="s">
        <v>732</v>
      </c>
      <c r="F62" s="27" t="s">
        <v>733</v>
      </c>
      <c r="G62" s="17">
        <f>1*G59+-1*G60+-1*G61</f>
        <v>88286957</v>
      </c>
      <c r="H62" s="17">
        <f>1*H59+-1*H60+-1*H61</f>
        <v>-78524950</v>
      </c>
      <c r="J62" s="3"/>
    </row>
    <row r="63" spans="1:10" x14ac:dyDescent="0.3">
      <c r="A63" s="6" t="s">
        <v>734</v>
      </c>
      <c r="B63" s="3"/>
      <c r="C63" s="3"/>
      <c r="D63" s="7">
        <v>42</v>
      </c>
      <c r="E63" s="18" t="s">
        <v>735</v>
      </c>
      <c r="F63" s="19" t="s">
        <v>736</v>
      </c>
      <c r="G63" s="14"/>
      <c r="H63" s="14"/>
      <c r="J63" s="3"/>
    </row>
    <row r="64" spans="1:10" x14ac:dyDescent="0.3">
      <c r="A64" s="3" t="s">
        <v>737</v>
      </c>
      <c r="B64" s="3"/>
      <c r="C64" s="3"/>
      <c r="D64" s="9">
        <v>43</v>
      </c>
      <c r="E64" s="24" t="s">
        <v>738</v>
      </c>
      <c r="F64" s="25" t="s">
        <v>739</v>
      </c>
      <c r="G64" s="15"/>
      <c r="H64" s="15">
        <v>13596516</v>
      </c>
      <c r="J64" s="3"/>
    </row>
    <row r="65" spans="1:10" x14ac:dyDescent="0.3">
      <c r="A65" s="3" t="s">
        <v>740</v>
      </c>
      <c r="B65" s="3"/>
      <c r="C65" s="3"/>
      <c r="D65" s="9">
        <v>44</v>
      </c>
      <c r="E65" s="24" t="s">
        <v>741</v>
      </c>
      <c r="F65" s="25" t="s">
        <v>742</v>
      </c>
      <c r="G65" s="15"/>
      <c r="H65" s="15"/>
      <c r="J65" s="3"/>
    </row>
    <row r="66" spans="1:10" x14ac:dyDescent="0.3">
      <c r="A66" s="3" t="s">
        <v>743</v>
      </c>
      <c r="B66" s="3"/>
      <c r="C66" s="3"/>
      <c r="D66" s="9">
        <v>45</v>
      </c>
      <c r="E66" s="24" t="s">
        <v>744</v>
      </c>
      <c r="F66" s="25" t="s">
        <v>745</v>
      </c>
      <c r="G66" s="15"/>
      <c r="H66" s="15"/>
      <c r="J66" s="3"/>
    </row>
    <row r="67" spans="1:10" x14ac:dyDescent="0.3">
      <c r="A67" s="3" t="s">
        <v>746</v>
      </c>
      <c r="B67" s="3"/>
      <c r="C67" s="3"/>
      <c r="D67" s="16">
        <v>46</v>
      </c>
      <c r="E67" s="26" t="s">
        <v>747</v>
      </c>
      <c r="F67" s="27" t="s">
        <v>748</v>
      </c>
      <c r="G67" s="17">
        <f>1*G64+-1*G65+-1*G66</f>
        <v>0</v>
      </c>
      <c r="H67" s="17">
        <f>1*H64+-1*H65+-1*H66</f>
        <v>13596516</v>
      </c>
      <c r="J67" s="3"/>
    </row>
    <row r="68" spans="1:10" x14ac:dyDescent="0.3">
      <c r="A68" s="3" t="s">
        <v>749</v>
      </c>
      <c r="B68" s="3"/>
      <c r="C68" s="3"/>
      <c r="D68" s="16">
        <v>47</v>
      </c>
      <c r="E68" s="28" t="s">
        <v>750</v>
      </c>
      <c r="F68" s="29" t="s">
        <v>751</v>
      </c>
      <c r="G68" s="17">
        <f>1*G62+1*G67</f>
        <v>88286957</v>
      </c>
      <c r="H68" s="17">
        <f>1*H62+1*H67</f>
        <v>-64928434</v>
      </c>
      <c r="J68" s="3"/>
    </row>
    <row r="69" spans="1:10" x14ac:dyDescent="0.3">
      <c r="A69" s="6" t="s">
        <v>752</v>
      </c>
      <c r="B69" s="3"/>
      <c r="C69" s="3"/>
      <c r="D69" s="30">
        <v>48</v>
      </c>
      <c r="E69" s="18" t="s">
        <v>753</v>
      </c>
      <c r="F69" s="19" t="s">
        <v>754</v>
      </c>
      <c r="G69" s="14"/>
      <c r="H69" s="14"/>
      <c r="J69" s="3"/>
    </row>
    <row r="70" spans="1:10" x14ac:dyDescent="0.3">
      <c r="A70" s="6" t="s">
        <v>755</v>
      </c>
      <c r="B70" s="3"/>
      <c r="C70" s="3"/>
      <c r="D70" s="30">
        <v>49</v>
      </c>
      <c r="E70" s="8" t="s">
        <v>756</v>
      </c>
      <c r="F70" s="20" t="s">
        <v>757</v>
      </c>
      <c r="G70" s="14"/>
      <c r="H70" s="14"/>
      <c r="J70" s="3"/>
    </row>
    <row r="71" spans="1:10" x14ac:dyDescent="0.3">
      <c r="A71" s="3" t="s">
        <v>758</v>
      </c>
      <c r="B71" s="3"/>
      <c r="C71" s="3"/>
      <c r="D71" s="31">
        <v>50</v>
      </c>
      <c r="E71" s="10" t="s">
        <v>759</v>
      </c>
      <c r="F71" s="21" t="s">
        <v>760</v>
      </c>
      <c r="G71" s="15"/>
      <c r="H71" s="15"/>
      <c r="J71" s="3"/>
    </row>
    <row r="72" spans="1:10" x14ac:dyDescent="0.3">
      <c r="A72" s="3" t="s">
        <v>761</v>
      </c>
      <c r="B72" s="3"/>
      <c r="C72" s="3"/>
      <c r="D72" s="31">
        <v>51</v>
      </c>
      <c r="E72" s="10" t="s">
        <v>762</v>
      </c>
      <c r="F72" s="21" t="s">
        <v>763</v>
      </c>
      <c r="G72" s="15"/>
      <c r="H72" s="15"/>
      <c r="J72" s="3"/>
    </row>
    <row r="73" spans="1:10" x14ac:dyDescent="0.3">
      <c r="A73" s="3" t="s">
        <v>764</v>
      </c>
      <c r="B73" s="3"/>
      <c r="C73" s="3"/>
      <c r="D73" s="32">
        <v>52</v>
      </c>
      <c r="E73" s="22" t="s">
        <v>765</v>
      </c>
      <c r="F73" s="23" t="s">
        <v>766</v>
      </c>
      <c r="G73" s="17">
        <f>1*G71+1*G72</f>
        <v>0</v>
      </c>
      <c r="H73" s="17">
        <f>1*H71+1*H72</f>
        <v>0</v>
      </c>
      <c r="J73" s="3"/>
    </row>
    <row r="74" spans="1:10" x14ac:dyDescent="0.3">
      <c r="A74" s="6" t="s">
        <v>767</v>
      </c>
      <c r="B74" s="3"/>
      <c r="C74" s="3"/>
      <c r="D74" s="30">
        <v>53</v>
      </c>
      <c r="E74" s="8" t="s">
        <v>768</v>
      </c>
      <c r="F74" s="20" t="s">
        <v>769</v>
      </c>
      <c r="G74" s="14"/>
      <c r="H74" s="14"/>
      <c r="J74" s="3"/>
    </row>
    <row r="75" spans="1:10" x14ac:dyDescent="0.3">
      <c r="A75" s="3" t="s">
        <v>770</v>
      </c>
      <c r="B75" s="3"/>
      <c r="C75" s="3"/>
      <c r="D75" s="31">
        <v>54</v>
      </c>
      <c r="E75" s="10" t="s">
        <v>771</v>
      </c>
      <c r="F75" s="21" t="s">
        <v>772</v>
      </c>
      <c r="G75" s="15"/>
      <c r="H75" s="15"/>
      <c r="J75" s="3"/>
    </row>
    <row r="76" spans="1:10" x14ac:dyDescent="0.3">
      <c r="A76" s="3" t="s">
        <v>773</v>
      </c>
      <c r="B76" s="3"/>
      <c r="C76" s="3"/>
      <c r="D76" s="31">
        <v>55</v>
      </c>
      <c r="E76" s="10" t="s">
        <v>774</v>
      </c>
      <c r="F76" s="21" t="s">
        <v>775</v>
      </c>
      <c r="G76" s="15"/>
      <c r="H76" s="15"/>
      <c r="J76" s="3"/>
    </row>
    <row r="77" spans="1:10" x14ac:dyDescent="0.3">
      <c r="A77" s="3" t="s">
        <v>776</v>
      </c>
      <c r="B77" s="3"/>
      <c r="C77" s="3"/>
      <c r="D77" s="32">
        <v>56</v>
      </c>
      <c r="E77" s="22" t="s">
        <v>777</v>
      </c>
      <c r="F77" s="23" t="s">
        <v>778</v>
      </c>
      <c r="G77" s="17">
        <f>1*G75+1*G76</f>
        <v>0</v>
      </c>
      <c r="H77" s="17">
        <f>1*H75+1*H76</f>
        <v>0</v>
      </c>
      <c r="J77" s="3"/>
    </row>
    <row r="78" spans="1:10" x14ac:dyDescent="0.3">
      <c r="A78" s="6" t="s">
        <v>779</v>
      </c>
      <c r="B78" s="3"/>
      <c r="C78" s="3"/>
      <c r="D78" s="30">
        <v>57</v>
      </c>
      <c r="E78" s="18" t="s">
        <v>780</v>
      </c>
      <c r="F78" s="19" t="s">
        <v>781</v>
      </c>
      <c r="G78" s="14"/>
      <c r="H78" s="14"/>
      <c r="J78" s="3"/>
    </row>
    <row r="79" spans="1:10" x14ac:dyDescent="0.3">
      <c r="A79" s="3" t="s">
        <v>782</v>
      </c>
      <c r="B79" s="3"/>
      <c r="C79" s="3"/>
      <c r="D79" s="31">
        <v>58</v>
      </c>
      <c r="E79" s="24" t="s">
        <v>783</v>
      </c>
      <c r="F79" s="25" t="s">
        <v>784</v>
      </c>
      <c r="G79" s="15"/>
      <c r="H79" s="15"/>
      <c r="J79" s="3"/>
    </row>
    <row r="80" spans="1:10" x14ac:dyDescent="0.3">
      <c r="A80" s="3" t="s">
        <v>785</v>
      </c>
      <c r="B80" s="3"/>
      <c r="C80" s="3"/>
      <c r="D80" s="31">
        <v>59</v>
      </c>
      <c r="E80" s="24" t="s">
        <v>786</v>
      </c>
      <c r="F80" s="25" t="s">
        <v>787</v>
      </c>
      <c r="G80" s="15"/>
      <c r="H80" s="15"/>
      <c r="J80" s="3"/>
    </row>
    <row r="81" spans="1:10" x14ac:dyDescent="0.3">
      <c r="A81" s="3"/>
      <c r="B81" s="3"/>
      <c r="C81" s="3" t="s">
        <v>16</v>
      </c>
      <c r="J81" s="3"/>
    </row>
    <row r="82" spans="1:10" x14ac:dyDescent="0.3">
      <c r="A82" s="3"/>
      <c r="B82" s="3"/>
      <c r="C82" s="3" t="s">
        <v>115</v>
      </c>
      <c r="D82" s="3"/>
      <c r="E82" s="3"/>
      <c r="F82" s="3"/>
      <c r="G82" s="3"/>
      <c r="H82" s="3"/>
      <c r="I82" s="3"/>
      <c r="J82" s="3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5:H77 G71:H73 G79:H80 G24:H34 G64:H68 G36:H62" xr:uid="{10AF8D0A-5A92-384C-855F-33944632C774}">
      <formula1>-999999999999999</formula1>
      <formula2>999999999999999</formula2>
    </dataValidation>
  </dataValidations>
  <hyperlinks>
    <hyperlink ref="A43" r:id="rId1" xr:uid="{452E7F48-7A7C-5E4A-B4E0-9BC24187756B}"/>
    <hyperlink ref="A22" r:id="rId2" xr:uid="{DD5EDCEE-839D-9D43-9A87-180F6A0CC7A1}"/>
    <hyperlink ref="A23" r:id="rId3" xr:uid="{F8F4F7E8-BDB2-C94D-801B-0662DAE3A1D2}"/>
    <hyperlink ref="A35" r:id="rId4" xr:uid="{B07AA725-DCA4-CC40-B2EB-B854FEC6EC6F}"/>
    <hyperlink ref="A63" r:id="rId5" xr:uid="{80220B38-9755-F146-8D8E-0EE302D93C86}"/>
    <hyperlink ref="A69" r:id="rId6" xr:uid="{79ED131F-119A-E442-B1E7-EB689B56C700}"/>
    <hyperlink ref="A70" r:id="rId7" xr:uid="{A424033B-C8D3-204B-A760-4321F2920C4B}"/>
    <hyperlink ref="A74" r:id="rId8" xr:uid="{0EE78758-15D4-4242-AA64-AD6270A639C0}"/>
    <hyperlink ref="A78" r:id="rId9" xr:uid="{243C115D-F3F8-E54C-BDB3-8BE6314AFB34}"/>
  </hyperlinks>
  <pageMargins left="0.7" right="0.7" top="0.75" bottom="0.75" header="0.3" footer="0.3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7A58-B796-6540-B99A-2B773C1D0F8E}">
  <dimension ref="A1:J55"/>
  <sheetViews>
    <sheetView rightToLeft="1" topLeftCell="F31" workbookViewId="0">
      <selection activeCell="K40" sqref="K40"/>
    </sheetView>
  </sheetViews>
  <sheetFormatPr defaultColWidth="8.796875" defaultRowHeight="14.4" x14ac:dyDescent="0.3"/>
  <cols>
    <col min="1" max="2" width="3.5" style="34" hidden="1" customWidth="1"/>
    <col min="3" max="3" width="5.796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788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7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789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790</v>
      </c>
      <c r="F20" s="39" t="s">
        <v>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36" t="s">
        <v>749</v>
      </c>
      <c r="B22" s="36"/>
      <c r="C22" s="36"/>
      <c r="D22" s="42">
        <v>1</v>
      </c>
      <c r="E22" s="43" t="s">
        <v>750</v>
      </c>
      <c r="F22" s="44" t="s">
        <v>751</v>
      </c>
      <c r="G22" s="45">
        <f>IF(OR('[1]بيانات الادخال'!$G$41 = "Function of expense",'[1]بيانات الادخال'!$G$41 = "وظيفة المصاريف"),'[1]ربح وخسارة حسب الوظيفه'!G68,'[1]ربح وخسارة حسب الطبيعة'!G66)</f>
        <v>88286957</v>
      </c>
      <c r="H22" s="45">
        <f>IF(OR('[1]بيانات الادخال'!$G$41 = "Function of expense",'[1]بيانات الادخال'!$G$41 = "وظيفة المصاريف"),'[1]ربح وخسارة حسب الوظيفه'!H68,'[1]ربح وخسارة حسب الطبيعة'!H66)</f>
        <v>-64928434</v>
      </c>
      <c r="J22" s="36"/>
    </row>
    <row r="23" spans="1:10" x14ac:dyDescent="0.3">
      <c r="A23" s="46" t="s">
        <v>791</v>
      </c>
      <c r="B23" s="36"/>
      <c r="C23" s="36"/>
      <c r="D23" s="47">
        <v>2</v>
      </c>
      <c r="E23" s="48" t="s">
        <v>792</v>
      </c>
      <c r="F23" s="49" t="s">
        <v>793</v>
      </c>
      <c r="G23" s="50"/>
      <c r="H23" s="50"/>
      <c r="J23" s="36"/>
    </row>
    <row r="24" spans="1:10" ht="28.8" x14ac:dyDescent="0.3">
      <c r="A24" s="46" t="s">
        <v>794</v>
      </c>
      <c r="B24" s="36"/>
      <c r="C24" s="36"/>
      <c r="D24" s="47">
        <v>3</v>
      </c>
      <c r="E24" s="51" t="s">
        <v>795</v>
      </c>
      <c r="F24" s="52" t="s">
        <v>796</v>
      </c>
      <c r="G24" s="50"/>
      <c r="H24" s="50"/>
      <c r="J24" s="36"/>
    </row>
    <row r="25" spans="1:10" x14ac:dyDescent="0.3">
      <c r="A25" s="36" t="s">
        <v>797</v>
      </c>
      <c r="B25" s="36"/>
      <c r="C25" s="36"/>
      <c r="D25" s="53">
        <v>4</v>
      </c>
      <c r="E25" s="54" t="s">
        <v>798</v>
      </c>
      <c r="F25" s="55" t="s">
        <v>799</v>
      </c>
      <c r="G25" s="56"/>
      <c r="H25" s="56"/>
      <c r="J25" s="36"/>
    </row>
    <row r="26" spans="1:10" x14ac:dyDescent="0.3">
      <c r="A26" s="36" t="s">
        <v>800</v>
      </c>
      <c r="B26" s="36"/>
      <c r="C26" s="36"/>
      <c r="D26" s="53">
        <v>5</v>
      </c>
      <c r="E26" s="54" t="s">
        <v>801</v>
      </c>
      <c r="F26" s="55" t="s">
        <v>802</v>
      </c>
      <c r="G26" s="56"/>
      <c r="H26" s="56"/>
      <c r="J26" s="36"/>
    </row>
    <row r="27" spans="1:10" x14ac:dyDescent="0.3">
      <c r="A27" s="36" t="s">
        <v>803</v>
      </c>
      <c r="B27" s="36"/>
      <c r="C27" s="36"/>
      <c r="D27" s="53">
        <v>6</v>
      </c>
      <c r="E27" s="54" t="s">
        <v>804</v>
      </c>
      <c r="F27" s="55" t="s">
        <v>805</v>
      </c>
      <c r="G27" s="56">
        <v>-2809136</v>
      </c>
      <c r="H27" s="56">
        <v>3169055</v>
      </c>
      <c r="J27" s="36"/>
    </row>
    <row r="28" spans="1:10" ht="43.2" x14ac:dyDescent="0.3">
      <c r="A28" s="36" t="s">
        <v>806</v>
      </c>
      <c r="B28" s="36"/>
      <c r="C28" s="36"/>
      <c r="D28" s="53">
        <v>7</v>
      </c>
      <c r="E28" s="54" t="s">
        <v>807</v>
      </c>
      <c r="F28" s="55" t="s">
        <v>808</v>
      </c>
      <c r="G28" s="56"/>
      <c r="H28" s="56"/>
      <c r="J28" s="36"/>
    </row>
    <row r="29" spans="1:10" ht="28.8" x14ac:dyDescent="0.3">
      <c r="A29" s="36" t="s">
        <v>809</v>
      </c>
      <c r="B29" s="36"/>
      <c r="C29" s="36"/>
      <c r="D29" s="53">
        <v>8</v>
      </c>
      <c r="E29" s="54" t="s">
        <v>810</v>
      </c>
      <c r="F29" s="55" t="s">
        <v>811</v>
      </c>
      <c r="G29" s="56"/>
      <c r="H29" s="56"/>
      <c r="J29" s="36"/>
    </row>
    <row r="30" spans="1:10" ht="28.8" x14ac:dyDescent="0.3">
      <c r="A30" s="36" t="s">
        <v>812</v>
      </c>
      <c r="B30" s="36"/>
      <c r="C30" s="36"/>
      <c r="D30" s="42">
        <v>9</v>
      </c>
      <c r="E30" s="57" t="s">
        <v>813</v>
      </c>
      <c r="F30" s="58" t="s">
        <v>814</v>
      </c>
      <c r="G30" s="45">
        <f>1*G25+1*G26+1*G27+1*G28+1*G29</f>
        <v>-2809136</v>
      </c>
      <c r="H30" s="45">
        <f>1*H25+1*H26+1*H27+1*H28+1*H29</f>
        <v>3169055</v>
      </c>
      <c r="J30" s="36"/>
    </row>
    <row r="31" spans="1:10" ht="28.8" x14ac:dyDescent="0.3">
      <c r="A31" s="46" t="s">
        <v>815</v>
      </c>
      <c r="B31" s="36"/>
      <c r="C31" s="36"/>
      <c r="D31" s="47">
        <v>10</v>
      </c>
      <c r="E31" s="51" t="s">
        <v>816</v>
      </c>
      <c r="F31" s="52" t="s">
        <v>817</v>
      </c>
      <c r="G31" s="50"/>
      <c r="H31" s="50"/>
      <c r="J31" s="36"/>
    </row>
    <row r="32" spans="1:10" x14ac:dyDescent="0.3">
      <c r="A32" s="46" t="s">
        <v>818</v>
      </c>
      <c r="B32" s="36"/>
      <c r="C32" s="36"/>
      <c r="D32" s="47">
        <v>11</v>
      </c>
      <c r="E32" s="59" t="s">
        <v>819</v>
      </c>
      <c r="F32" s="60" t="s">
        <v>820</v>
      </c>
      <c r="G32" s="50"/>
      <c r="H32" s="50"/>
      <c r="J32" s="36"/>
    </row>
    <row r="33" spans="1:10" x14ac:dyDescent="0.3">
      <c r="A33" s="36" t="s">
        <v>821</v>
      </c>
      <c r="B33" s="36"/>
      <c r="C33" s="36"/>
      <c r="D33" s="53">
        <v>12</v>
      </c>
      <c r="E33" s="61" t="s">
        <v>822</v>
      </c>
      <c r="F33" s="62" t="s">
        <v>823</v>
      </c>
      <c r="G33" s="56"/>
      <c r="H33" s="56"/>
      <c r="J33" s="36"/>
    </row>
    <row r="34" spans="1:10" ht="28.8" x14ac:dyDescent="0.3">
      <c r="A34" s="36" t="s">
        <v>824</v>
      </c>
      <c r="B34" s="36"/>
      <c r="C34" s="36"/>
      <c r="D34" s="53">
        <v>13</v>
      </c>
      <c r="E34" s="61" t="s">
        <v>825</v>
      </c>
      <c r="F34" s="62" t="s">
        <v>826</v>
      </c>
      <c r="G34" s="56"/>
      <c r="H34" s="56"/>
      <c r="J34" s="36"/>
    </row>
    <row r="35" spans="1:10" ht="28.8" x14ac:dyDescent="0.3">
      <c r="A35" s="36" t="s">
        <v>827</v>
      </c>
      <c r="B35" s="36"/>
      <c r="C35" s="36"/>
      <c r="D35" s="42">
        <v>14</v>
      </c>
      <c r="E35" s="63" t="s">
        <v>828</v>
      </c>
      <c r="F35" s="64" t="s">
        <v>829</v>
      </c>
      <c r="G35" s="45">
        <f>1*G33+-1*G34</f>
        <v>0</v>
      </c>
      <c r="H35" s="45">
        <f>1*H33+-1*H34</f>
        <v>0</v>
      </c>
      <c r="J35" s="36"/>
    </row>
    <row r="36" spans="1:10" x14ac:dyDescent="0.3">
      <c r="A36" s="46" t="s">
        <v>830</v>
      </c>
      <c r="B36" s="36"/>
      <c r="C36" s="36"/>
      <c r="D36" s="47">
        <v>15</v>
      </c>
      <c r="E36" s="59" t="s">
        <v>831</v>
      </c>
      <c r="F36" s="60" t="s">
        <v>832</v>
      </c>
      <c r="G36" s="50"/>
      <c r="H36" s="50"/>
      <c r="J36" s="36"/>
    </row>
    <row r="37" spans="1:10" x14ac:dyDescent="0.3">
      <c r="A37" s="36" t="s">
        <v>833</v>
      </c>
      <c r="B37" s="36"/>
      <c r="C37" s="36"/>
      <c r="D37" s="53">
        <v>16</v>
      </c>
      <c r="E37" s="61" t="s">
        <v>834</v>
      </c>
      <c r="F37" s="62" t="s">
        <v>835</v>
      </c>
      <c r="G37" s="56"/>
      <c r="H37" s="56"/>
      <c r="J37" s="36"/>
    </row>
    <row r="38" spans="1:10" ht="28.8" x14ac:dyDescent="0.3">
      <c r="A38" s="36" t="s">
        <v>836</v>
      </c>
      <c r="B38" s="36"/>
      <c r="C38" s="36"/>
      <c r="D38" s="53">
        <v>17</v>
      </c>
      <c r="E38" s="61" t="s">
        <v>837</v>
      </c>
      <c r="F38" s="62" t="s">
        <v>838</v>
      </c>
      <c r="G38" s="56"/>
      <c r="H38" s="56"/>
      <c r="J38" s="36"/>
    </row>
    <row r="39" spans="1:10" ht="28.8" x14ac:dyDescent="0.3">
      <c r="A39" s="36" t="s">
        <v>839</v>
      </c>
      <c r="B39" s="36"/>
      <c r="C39" s="36"/>
      <c r="D39" s="53">
        <v>18</v>
      </c>
      <c r="E39" s="61" t="s">
        <v>840</v>
      </c>
      <c r="F39" s="62" t="s">
        <v>841</v>
      </c>
      <c r="G39" s="56"/>
      <c r="H39" s="56"/>
      <c r="J39" s="36"/>
    </row>
    <row r="40" spans="1:10" ht="28.8" x14ac:dyDescent="0.3">
      <c r="A40" s="36" t="s">
        <v>842</v>
      </c>
      <c r="B40" s="36"/>
      <c r="C40" s="36"/>
      <c r="D40" s="42">
        <v>19</v>
      </c>
      <c r="E40" s="63" t="s">
        <v>843</v>
      </c>
      <c r="F40" s="64" t="s">
        <v>844</v>
      </c>
      <c r="G40" s="45">
        <f>1*G37+-1*G38+-1*G39</f>
        <v>0</v>
      </c>
      <c r="H40" s="45">
        <f>1*H37+-1*H38+-1*H39</f>
        <v>0</v>
      </c>
      <c r="J40" s="36"/>
    </row>
    <row r="41" spans="1:10" x14ac:dyDescent="0.3">
      <c r="A41" s="46" t="s">
        <v>845</v>
      </c>
      <c r="B41" s="36"/>
      <c r="C41" s="36"/>
      <c r="D41" s="47">
        <v>20</v>
      </c>
      <c r="E41" s="59" t="s">
        <v>846</v>
      </c>
      <c r="F41" s="60" t="s">
        <v>847</v>
      </c>
      <c r="G41" s="50"/>
      <c r="H41" s="50"/>
      <c r="J41" s="36"/>
    </row>
    <row r="42" spans="1:10" x14ac:dyDescent="0.3">
      <c r="A42" s="36" t="s">
        <v>848</v>
      </c>
      <c r="B42" s="36"/>
      <c r="C42" s="36"/>
      <c r="D42" s="53">
        <v>21</v>
      </c>
      <c r="E42" s="61" t="s">
        <v>849</v>
      </c>
      <c r="F42" s="62" t="s">
        <v>850</v>
      </c>
      <c r="G42" s="56"/>
      <c r="H42" s="56"/>
      <c r="J42" s="36"/>
    </row>
    <row r="43" spans="1:10" x14ac:dyDescent="0.3">
      <c r="A43" s="36" t="s">
        <v>851</v>
      </c>
      <c r="B43" s="36"/>
      <c r="C43" s="36"/>
      <c r="D43" s="53">
        <v>22</v>
      </c>
      <c r="E43" s="61" t="s">
        <v>852</v>
      </c>
      <c r="F43" s="62" t="s">
        <v>853</v>
      </c>
      <c r="G43" s="56"/>
      <c r="H43" s="56"/>
      <c r="J43" s="36"/>
    </row>
    <row r="44" spans="1:10" x14ac:dyDescent="0.3">
      <c r="A44" s="36" t="s">
        <v>854</v>
      </c>
      <c r="B44" s="36"/>
      <c r="C44" s="36"/>
      <c r="D44" s="42">
        <v>23</v>
      </c>
      <c r="E44" s="63" t="s">
        <v>855</v>
      </c>
      <c r="F44" s="64" t="s">
        <v>856</v>
      </c>
      <c r="G44" s="45">
        <f>1*G42+-1*G43</f>
        <v>0</v>
      </c>
      <c r="H44" s="45">
        <f>1*H42+-1*H43</f>
        <v>0</v>
      </c>
      <c r="J44" s="36"/>
    </row>
    <row r="45" spans="1:10" x14ac:dyDescent="0.3">
      <c r="A45" s="46" t="s">
        <v>857</v>
      </c>
      <c r="B45" s="36"/>
      <c r="C45" s="36"/>
      <c r="D45" s="47">
        <v>24</v>
      </c>
      <c r="E45" s="59" t="s">
        <v>858</v>
      </c>
      <c r="F45" s="60" t="s">
        <v>859</v>
      </c>
      <c r="G45" s="50"/>
      <c r="H45" s="50"/>
      <c r="J45" s="36"/>
    </row>
    <row r="46" spans="1:10" x14ac:dyDescent="0.3">
      <c r="A46" s="36" t="s">
        <v>860</v>
      </c>
      <c r="B46" s="36"/>
      <c r="C46" s="36"/>
      <c r="D46" s="53">
        <v>25</v>
      </c>
      <c r="E46" s="61" t="s">
        <v>861</v>
      </c>
      <c r="F46" s="62" t="s">
        <v>862</v>
      </c>
      <c r="G46" s="56"/>
      <c r="H46" s="56"/>
      <c r="J46" s="36"/>
    </row>
    <row r="47" spans="1:10" ht="28.8" x14ac:dyDescent="0.3">
      <c r="A47" s="36" t="s">
        <v>863</v>
      </c>
      <c r="B47" s="36"/>
      <c r="C47" s="36"/>
      <c r="D47" s="53">
        <v>26</v>
      </c>
      <c r="E47" s="61" t="s">
        <v>864</v>
      </c>
      <c r="F47" s="62" t="s">
        <v>865</v>
      </c>
      <c r="G47" s="56"/>
      <c r="H47" s="56"/>
      <c r="J47" s="36"/>
    </row>
    <row r="48" spans="1:10" ht="28.8" x14ac:dyDescent="0.3">
      <c r="A48" s="36" t="s">
        <v>866</v>
      </c>
      <c r="B48" s="36"/>
      <c r="C48" s="36"/>
      <c r="D48" s="42">
        <v>27</v>
      </c>
      <c r="E48" s="63" t="s">
        <v>867</v>
      </c>
      <c r="F48" s="64" t="s">
        <v>868</v>
      </c>
      <c r="G48" s="45">
        <f>1*G46+-1*G47</f>
        <v>0</v>
      </c>
      <c r="H48" s="45">
        <f>1*H46+-1*H47</f>
        <v>0</v>
      </c>
      <c r="J48" s="36"/>
    </row>
    <row r="49" spans="1:10" ht="43.2" x14ac:dyDescent="0.3">
      <c r="A49" s="36" t="s">
        <v>869</v>
      </c>
      <c r="B49" s="36"/>
      <c r="C49" s="36"/>
      <c r="D49" s="53">
        <v>28</v>
      </c>
      <c r="E49" s="54" t="s">
        <v>870</v>
      </c>
      <c r="F49" s="55" t="s">
        <v>871</v>
      </c>
      <c r="G49" s="56"/>
      <c r="H49" s="56"/>
      <c r="J49" s="36"/>
    </row>
    <row r="50" spans="1:10" ht="28.8" x14ac:dyDescent="0.3">
      <c r="A50" s="36" t="s">
        <v>872</v>
      </c>
      <c r="B50" s="36"/>
      <c r="C50" s="36"/>
      <c r="D50" s="53">
        <v>29</v>
      </c>
      <c r="E50" s="54" t="s">
        <v>873</v>
      </c>
      <c r="F50" s="55" t="s">
        <v>874</v>
      </c>
      <c r="G50" s="56"/>
      <c r="H50" s="56"/>
      <c r="J50" s="36"/>
    </row>
    <row r="51" spans="1:10" ht="28.8" x14ac:dyDescent="0.3">
      <c r="A51" s="36" t="s">
        <v>875</v>
      </c>
      <c r="B51" s="36"/>
      <c r="C51" s="36"/>
      <c r="D51" s="42">
        <v>30</v>
      </c>
      <c r="E51" s="57" t="s">
        <v>876</v>
      </c>
      <c r="F51" s="58" t="s">
        <v>877</v>
      </c>
      <c r="G51" s="45">
        <f>1*G35+1*G40+1*G44+1*G48+1*G49+1*G50</f>
        <v>0</v>
      </c>
      <c r="H51" s="45">
        <f>1*H35+1*H40+1*H44+1*H48+1*H49+1*H50</f>
        <v>0</v>
      </c>
      <c r="J51" s="36"/>
    </row>
    <row r="52" spans="1:10" x14ac:dyDescent="0.3">
      <c r="A52" s="36" t="s">
        <v>878</v>
      </c>
      <c r="B52" s="36"/>
      <c r="C52" s="36"/>
      <c r="D52" s="42">
        <v>31</v>
      </c>
      <c r="E52" s="65" t="s">
        <v>879</v>
      </c>
      <c r="F52" s="66" t="s">
        <v>880</v>
      </c>
      <c r="G52" s="45">
        <f>1*G30+1*G51</f>
        <v>-2809136</v>
      </c>
      <c r="H52" s="45">
        <f>1*H30+1*H51</f>
        <v>3169055</v>
      </c>
      <c r="J52" s="36"/>
    </row>
    <row r="53" spans="1:10" x14ac:dyDescent="0.3">
      <c r="A53" s="36" t="s">
        <v>881</v>
      </c>
      <c r="B53" s="36"/>
      <c r="C53" s="36"/>
      <c r="D53" s="42">
        <v>32</v>
      </c>
      <c r="E53" s="43" t="s">
        <v>882</v>
      </c>
      <c r="F53" s="44" t="s">
        <v>883</v>
      </c>
      <c r="G53" s="45">
        <f>1*G22+1*G52</f>
        <v>85477821</v>
      </c>
      <c r="H53" s="45">
        <f>1*H22+1*H52</f>
        <v>-61759379</v>
      </c>
      <c r="J53" s="36"/>
    </row>
    <row r="54" spans="1:10" x14ac:dyDescent="0.3">
      <c r="A54" s="36"/>
      <c r="B54" s="36"/>
      <c r="C54" s="36" t="s">
        <v>16</v>
      </c>
      <c r="J54" s="36"/>
    </row>
    <row r="55" spans="1:10" x14ac:dyDescent="0.3">
      <c r="A55" s="36"/>
      <c r="B55" s="36"/>
      <c r="C55" s="36" t="s">
        <v>115</v>
      </c>
      <c r="D55" s="36"/>
      <c r="E55" s="36"/>
      <c r="F55" s="36"/>
      <c r="G55" s="36"/>
      <c r="H55" s="36"/>
      <c r="I55" s="36"/>
      <c r="J55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46:H53 G42:H44 G25:H30 G33:H35 G37:H40 G22:H22" xr:uid="{6EB03A8C-4AB6-8546-9840-B8D995BE7485}">
      <formula1>-999999999999999</formula1>
      <formula2>999999999999999</formula2>
    </dataValidation>
  </dataValidations>
  <hyperlinks>
    <hyperlink ref="A23" r:id="rId1" xr:uid="{E924CA34-E7CB-434C-B45A-4227CD71177D}"/>
    <hyperlink ref="A24" r:id="rId2" xr:uid="{5D8833ED-45DE-6043-BB29-CC305ACC3745}"/>
    <hyperlink ref="A31" r:id="rId3" xr:uid="{11689E2D-69E0-0441-9F45-7FF3096BBFA1}"/>
    <hyperlink ref="A32" r:id="rId4" xr:uid="{FC413338-B72A-2343-A3CA-ABF331CC847C}"/>
    <hyperlink ref="A36" r:id="rId5" xr:uid="{BDA5255A-E4C1-A444-AA45-C2D3CB4F45BC}"/>
    <hyperlink ref="A41" r:id="rId6" xr:uid="{DB724809-FF5C-4843-9137-8570326AA898}"/>
    <hyperlink ref="A45" r:id="rId7" xr:uid="{85EC75F7-F142-B947-88C2-8C8C13A2544C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FEC2-B448-664B-9AEA-5AC52745B2F7}">
  <dimension ref="A1:J122"/>
  <sheetViews>
    <sheetView rightToLeft="1" topLeftCell="D54" workbookViewId="0">
      <selection activeCell="K51" sqref="K51"/>
    </sheetView>
  </sheetViews>
  <sheetFormatPr defaultColWidth="8.796875" defaultRowHeight="14.4" x14ac:dyDescent="0.3"/>
  <cols>
    <col min="1" max="1" width="8.69921875" style="34" hidden="1" customWidth="1"/>
    <col min="2" max="2" width="12.19921875" style="34" hidden="1" customWidth="1"/>
    <col min="3" max="3" width="13.6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884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8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885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886</v>
      </c>
      <c r="F20" s="39" t="s">
        <v>887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888</v>
      </c>
      <c r="B22" s="36"/>
      <c r="C22" s="36"/>
      <c r="D22" s="47">
        <v>1</v>
      </c>
      <c r="E22" s="48" t="s">
        <v>889</v>
      </c>
      <c r="F22" s="49" t="s">
        <v>890</v>
      </c>
      <c r="G22" s="50"/>
      <c r="H22" s="50"/>
      <c r="J22" s="36"/>
    </row>
    <row r="23" spans="1:10" x14ac:dyDescent="0.3">
      <c r="A23" s="46" t="s">
        <v>891</v>
      </c>
      <c r="B23" s="36"/>
      <c r="C23" s="36"/>
      <c r="D23" s="47">
        <v>2</v>
      </c>
      <c r="E23" s="51" t="s">
        <v>892</v>
      </c>
      <c r="F23" s="52" t="s">
        <v>893</v>
      </c>
      <c r="G23" s="50"/>
      <c r="H23" s="50"/>
      <c r="J23" s="36"/>
    </row>
    <row r="24" spans="1:10" x14ac:dyDescent="0.3">
      <c r="A24" s="36" t="s">
        <v>894</v>
      </c>
      <c r="B24" s="36"/>
      <c r="C24" s="36"/>
      <c r="D24" s="42">
        <v>3</v>
      </c>
      <c r="E24" s="57" t="s">
        <v>723</v>
      </c>
      <c r="F24" s="58" t="s">
        <v>724</v>
      </c>
      <c r="G24" s="45">
        <f>IF(OR('[1]بيانات الادخال'!$G$41 = "Function of expense",'[1]بيانات الادخال'!$G$41 = "وظيفة المصاريف"),'[1]ربح وخسارة حسب الوظيفه'!G59,'[1]ربح وخسارة حسب الطبيعة'!G57)</f>
        <v>97560424</v>
      </c>
      <c r="H24" s="45">
        <f>IF(OR('[1]بيانات الادخال'!$G$41 = "Function of expense",'[1]بيانات الادخال'!$G$41 = "وظيفة المصاريف"),'[1]ربح وخسارة حسب الوظيفه'!H59,'[1]ربح وخسارة حسب الطبيعة'!H57)</f>
        <v>-75274740</v>
      </c>
      <c r="J24" s="36"/>
    </row>
    <row r="25" spans="1:10" x14ac:dyDescent="0.3">
      <c r="A25" s="36" t="s">
        <v>737</v>
      </c>
      <c r="B25" s="36"/>
      <c r="C25" s="36"/>
      <c r="D25" s="67">
        <v>4</v>
      </c>
      <c r="E25" s="68" t="s">
        <v>738</v>
      </c>
      <c r="F25" s="69" t="s">
        <v>739</v>
      </c>
      <c r="G25" s="70"/>
      <c r="H25" s="70">
        <v>13596516</v>
      </c>
      <c r="J25" s="36"/>
    </row>
    <row r="26" spans="1:10" x14ac:dyDescent="0.3">
      <c r="A26" s="36" t="s">
        <v>895</v>
      </c>
      <c r="B26" s="36"/>
      <c r="C26" s="36"/>
      <c r="D26" s="42">
        <v>5</v>
      </c>
      <c r="E26" s="57" t="s">
        <v>892</v>
      </c>
      <c r="F26" s="58" t="s">
        <v>893</v>
      </c>
      <c r="G26" s="45">
        <f>1*G24+1*G25</f>
        <v>97560424</v>
      </c>
      <c r="H26" s="45">
        <f>1*H24+1*H25</f>
        <v>-61678224</v>
      </c>
      <c r="J26" s="36"/>
    </row>
    <row r="27" spans="1:10" x14ac:dyDescent="0.3">
      <c r="A27" s="46" t="s">
        <v>896</v>
      </c>
      <c r="B27" s="36"/>
      <c r="C27" s="36"/>
      <c r="D27" s="47">
        <v>6</v>
      </c>
      <c r="E27" s="51" t="s">
        <v>897</v>
      </c>
      <c r="F27" s="52" t="s">
        <v>898</v>
      </c>
      <c r="G27" s="50"/>
      <c r="H27" s="50"/>
      <c r="J27" s="36"/>
    </row>
    <row r="28" spans="1:10" x14ac:dyDescent="0.3">
      <c r="A28" s="46" t="s">
        <v>899</v>
      </c>
      <c r="B28" s="36"/>
      <c r="C28" s="36"/>
      <c r="D28" s="47">
        <v>7</v>
      </c>
      <c r="E28" s="59" t="s">
        <v>900</v>
      </c>
      <c r="F28" s="60" t="s">
        <v>901</v>
      </c>
      <c r="G28" s="50"/>
      <c r="H28" s="50"/>
      <c r="J28" s="36"/>
    </row>
    <row r="29" spans="1:10" ht="28.8" x14ac:dyDescent="0.3">
      <c r="A29" s="36" t="s">
        <v>902</v>
      </c>
      <c r="B29" s="36"/>
      <c r="C29" s="36"/>
      <c r="D29" s="53">
        <v>8</v>
      </c>
      <c r="E29" s="61" t="s">
        <v>903</v>
      </c>
      <c r="F29" s="62" t="s">
        <v>904</v>
      </c>
      <c r="G29" s="56"/>
      <c r="H29" s="56"/>
      <c r="J29" s="36"/>
    </row>
    <row r="30" spans="1:10" ht="28.8" x14ac:dyDescent="0.3">
      <c r="A30" s="36" t="s">
        <v>905</v>
      </c>
      <c r="B30" s="36"/>
      <c r="C30" s="36"/>
      <c r="D30" s="53">
        <v>9</v>
      </c>
      <c r="E30" s="61" t="s">
        <v>906</v>
      </c>
      <c r="F30" s="62" t="s">
        <v>907</v>
      </c>
      <c r="G30" s="56"/>
      <c r="H30" s="56"/>
      <c r="J30" s="36"/>
    </row>
    <row r="31" spans="1:10" x14ac:dyDescent="0.3">
      <c r="A31" s="36" t="s">
        <v>908</v>
      </c>
      <c r="B31" s="36"/>
      <c r="C31" s="36"/>
      <c r="D31" s="53">
        <v>10</v>
      </c>
      <c r="E31" s="61" t="s">
        <v>909</v>
      </c>
      <c r="F31" s="62" t="s">
        <v>910</v>
      </c>
      <c r="G31" s="56">
        <v>9811111</v>
      </c>
      <c r="H31" s="56">
        <v>12014291</v>
      </c>
      <c r="J31" s="36"/>
    </row>
    <row r="32" spans="1:10" x14ac:dyDescent="0.3">
      <c r="A32" s="36" t="s">
        <v>911</v>
      </c>
      <c r="B32" s="36"/>
      <c r="C32" s="36"/>
      <c r="D32" s="42">
        <v>11</v>
      </c>
      <c r="E32" s="63" t="s">
        <v>912</v>
      </c>
      <c r="F32" s="64" t="s">
        <v>913</v>
      </c>
      <c r="G32" s="45">
        <f>1*G29+1*G30+1*G31</f>
        <v>9811111</v>
      </c>
      <c r="H32" s="45">
        <f>1*H29+1*H30+1*H31</f>
        <v>12014291</v>
      </c>
      <c r="J32" s="36"/>
    </row>
    <row r="33" spans="1:10" x14ac:dyDescent="0.3">
      <c r="A33" s="46" t="s">
        <v>914</v>
      </c>
      <c r="B33" s="36"/>
      <c r="C33" s="36"/>
      <c r="D33" s="47">
        <v>12</v>
      </c>
      <c r="E33" s="59" t="s">
        <v>915</v>
      </c>
      <c r="F33" s="60" t="s">
        <v>916</v>
      </c>
      <c r="G33" s="50"/>
      <c r="H33" s="50"/>
      <c r="J33" s="36"/>
    </row>
    <row r="34" spans="1:10" x14ac:dyDescent="0.3">
      <c r="A34" s="36" t="s">
        <v>917</v>
      </c>
      <c r="B34" s="36"/>
      <c r="C34" s="36"/>
      <c r="D34" s="53">
        <v>13</v>
      </c>
      <c r="E34" s="61" t="s">
        <v>918</v>
      </c>
      <c r="F34" s="62" t="s">
        <v>919</v>
      </c>
      <c r="G34" s="56">
        <v>-38986432</v>
      </c>
      <c r="H34" s="56">
        <v>-33516</v>
      </c>
      <c r="J34" s="36"/>
    </row>
    <row r="35" spans="1:10" x14ac:dyDescent="0.3">
      <c r="A35" s="36" t="s">
        <v>920</v>
      </c>
      <c r="B35" s="36"/>
      <c r="C35" s="36"/>
      <c r="D35" s="53">
        <v>14</v>
      </c>
      <c r="E35" s="61" t="s">
        <v>921</v>
      </c>
      <c r="F35" s="62" t="s">
        <v>922</v>
      </c>
      <c r="G35" s="56"/>
      <c r="H35" s="56">
        <v>58431</v>
      </c>
      <c r="J35" s="36"/>
    </row>
    <row r="36" spans="1:10" ht="28.8" x14ac:dyDescent="0.3">
      <c r="A36" s="36" t="s">
        <v>923</v>
      </c>
      <c r="B36" s="36"/>
      <c r="C36" s="36"/>
      <c r="D36" s="53">
        <v>15</v>
      </c>
      <c r="E36" s="61" t="s">
        <v>924</v>
      </c>
      <c r="F36" s="62" t="s">
        <v>925</v>
      </c>
      <c r="G36" s="56"/>
      <c r="H36" s="56">
        <v>7442233</v>
      </c>
      <c r="J36" s="36"/>
    </row>
    <row r="37" spans="1:10" x14ac:dyDescent="0.3">
      <c r="A37" s="36" t="s">
        <v>926</v>
      </c>
      <c r="B37" s="36"/>
      <c r="C37" s="36"/>
      <c r="D37" s="42">
        <v>16</v>
      </c>
      <c r="E37" s="63" t="s">
        <v>927</v>
      </c>
      <c r="F37" s="64" t="s">
        <v>928</v>
      </c>
      <c r="G37" s="45">
        <f>1*G34+1*G35+1*G36</f>
        <v>-38986432</v>
      </c>
      <c r="H37" s="45">
        <f>1*H34+1*H35+1*H36</f>
        <v>7467148</v>
      </c>
      <c r="J37" s="36"/>
    </row>
    <row r="38" spans="1:10" ht="28.8" x14ac:dyDescent="0.3">
      <c r="A38" s="46" t="s">
        <v>929</v>
      </c>
      <c r="B38" s="36"/>
      <c r="C38" s="36"/>
      <c r="D38" s="47">
        <v>17</v>
      </c>
      <c r="E38" s="59" t="s">
        <v>930</v>
      </c>
      <c r="F38" s="60" t="s">
        <v>931</v>
      </c>
      <c r="G38" s="50"/>
      <c r="H38" s="50"/>
      <c r="J38" s="36"/>
    </row>
    <row r="39" spans="1:10" ht="28.8" x14ac:dyDescent="0.3">
      <c r="A39" s="36" t="s">
        <v>932</v>
      </c>
      <c r="B39" s="36"/>
      <c r="C39" s="36"/>
      <c r="D39" s="53">
        <v>18</v>
      </c>
      <c r="E39" s="61" t="s">
        <v>933</v>
      </c>
      <c r="F39" s="62" t="s">
        <v>934</v>
      </c>
      <c r="G39" s="56"/>
      <c r="H39" s="56"/>
      <c r="J39" s="36"/>
    </row>
    <row r="40" spans="1:10" ht="28.8" x14ac:dyDescent="0.3">
      <c r="A40" s="36" t="s">
        <v>935</v>
      </c>
      <c r="B40" s="36"/>
      <c r="C40" s="36"/>
      <c r="D40" s="53">
        <v>19</v>
      </c>
      <c r="E40" s="61" t="s">
        <v>936</v>
      </c>
      <c r="F40" s="62" t="s">
        <v>937</v>
      </c>
      <c r="G40" s="56"/>
      <c r="H40" s="56"/>
      <c r="J40" s="36"/>
    </row>
    <row r="41" spans="1:10" ht="28.8" x14ac:dyDescent="0.3">
      <c r="A41" s="36" t="s">
        <v>938</v>
      </c>
      <c r="B41" s="36"/>
      <c r="C41" s="36"/>
      <c r="D41" s="53">
        <v>20</v>
      </c>
      <c r="E41" s="61" t="s">
        <v>939</v>
      </c>
      <c r="F41" s="62" t="s">
        <v>940</v>
      </c>
      <c r="G41" s="56"/>
      <c r="H41" s="56"/>
      <c r="J41" s="36"/>
    </row>
    <row r="42" spans="1:10" ht="28.8" x14ac:dyDescent="0.3">
      <c r="A42" s="36" t="s">
        <v>941</v>
      </c>
      <c r="B42" s="36"/>
      <c r="C42" s="36"/>
      <c r="D42" s="42">
        <v>21</v>
      </c>
      <c r="E42" s="63" t="s">
        <v>942</v>
      </c>
      <c r="F42" s="64" t="s">
        <v>943</v>
      </c>
      <c r="G42" s="45">
        <f>1*G39+1*G40+1*G41</f>
        <v>0</v>
      </c>
      <c r="H42" s="45">
        <f>1*H39+1*H40+1*H41</f>
        <v>0</v>
      </c>
      <c r="J42" s="36"/>
    </row>
    <row r="43" spans="1:10" x14ac:dyDescent="0.3">
      <c r="A43" s="46" t="s">
        <v>944</v>
      </c>
      <c r="B43" s="36"/>
      <c r="C43" s="36"/>
      <c r="D43" s="47">
        <v>22</v>
      </c>
      <c r="E43" s="59" t="s">
        <v>945</v>
      </c>
      <c r="F43" s="60" t="s">
        <v>946</v>
      </c>
      <c r="G43" s="50"/>
      <c r="H43" s="50"/>
      <c r="J43" s="36"/>
    </row>
    <row r="44" spans="1:10" x14ac:dyDescent="0.3">
      <c r="A44" s="36" t="s">
        <v>947</v>
      </c>
      <c r="B44" s="36"/>
      <c r="C44" s="36"/>
      <c r="D44" s="53">
        <v>23</v>
      </c>
      <c r="E44" s="61" t="s">
        <v>948</v>
      </c>
      <c r="F44" s="62" t="s">
        <v>949</v>
      </c>
      <c r="G44" s="56">
        <v>-16689395</v>
      </c>
      <c r="H44" s="56">
        <v>19790318</v>
      </c>
      <c r="J44" s="36"/>
    </row>
    <row r="45" spans="1:10" x14ac:dyDescent="0.3">
      <c r="A45" s="36" t="s">
        <v>950</v>
      </c>
      <c r="B45" s="36"/>
      <c r="C45" s="36"/>
      <c r="D45" s="53">
        <v>24</v>
      </c>
      <c r="E45" s="61" t="s">
        <v>951</v>
      </c>
      <c r="F45" s="62" t="s">
        <v>952</v>
      </c>
      <c r="G45" s="56"/>
      <c r="H45" s="56"/>
      <c r="J45" s="36"/>
    </row>
    <row r="46" spans="1:10" x14ac:dyDescent="0.3">
      <c r="A46" s="36" t="s">
        <v>953</v>
      </c>
      <c r="B46" s="36"/>
      <c r="C46" s="36"/>
      <c r="D46" s="53">
        <v>25</v>
      </c>
      <c r="E46" s="61" t="s">
        <v>954</v>
      </c>
      <c r="F46" s="62" t="s">
        <v>955</v>
      </c>
      <c r="G46" s="56">
        <v>98670</v>
      </c>
      <c r="H46" s="56">
        <v>186902</v>
      </c>
      <c r="J46" s="36"/>
    </row>
    <row r="47" spans="1:10" x14ac:dyDescent="0.3">
      <c r="A47" s="36" t="s">
        <v>956</v>
      </c>
      <c r="B47" s="36"/>
      <c r="C47" s="36"/>
      <c r="D47" s="53">
        <v>26</v>
      </c>
      <c r="E47" s="61" t="s">
        <v>957</v>
      </c>
      <c r="F47" s="62" t="s">
        <v>958</v>
      </c>
      <c r="G47" s="56">
        <v>15254520</v>
      </c>
      <c r="H47" s="56">
        <v>2418277</v>
      </c>
      <c r="J47" s="36"/>
    </row>
    <row r="48" spans="1:10" x14ac:dyDescent="0.3">
      <c r="A48" s="36" t="s">
        <v>959</v>
      </c>
      <c r="B48" s="36"/>
      <c r="C48" s="36"/>
      <c r="D48" s="53">
        <v>27</v>
      </c>
      <c r="E48" s="61" t="s">
        <v>960</v>
      </c>
      <c r="F48" s="62" t="s">
        <v>961</v>
      </c>
      <c r="G48" s="56"/>
      <c r="H48" s="56"/>
      <c r="J48" s="36"/>
    </row>
    <row r="49" spans="1:10" x14ac:dyDescent="0.3">
      <c r="A49" s="36" t="s">
        <v>962</v>
      </c>
      <c r="B49" s="36"/>
      <c r="C49" s="36"/>
      <c r="D49" s="53">
        <v>28</v>
      </c>
      <c r="E49" s="61" t="s">
        <v>963</v>
      </c>
      <c r="F49" s="62" t="s">
        <v>964</v>
      </c>
      <c r="G49" s="56"/>
      <c r="H49" s="56"/>
      <c r="J49" s="36"/>
    </row>
    <row r="50" spans="1:10" x14ac:dyDescent="0.3">
      <c r="A50" s="36" t="s">
        <v>965</v>
      </c>
      <c r="B50" s="36"/>
      <c r="C50" s="36"/>
      <c r="D50" s="53">
        <v>29</v>
      </c>
      <c r="E50" s="61" t="s">
        <v>966</v>
      </c>
      <c r="F50" s="62" t="s">
        <v>967</v>
      </c>
      <c r="G50" s="56"/>
      <c r="H50" s="56"/>
      <c r="J50" s="36"/>
    </row>
    <row r="51" spans="1:10" x14ac:dyDescent="0.3">
      <c r="A51" s="36" t="s">
        <v>968</v>
      </c>
      <c r="B51" s="36"/>
      <c r="C51" s="36"/>
      <c r="D51" s="53">
        <v>30</v>
      </c>
      <c r="E51" s="61" t="s">
        <v>969</v>
      </c>
      <c r="F51" s="62" t="s">
        <v>970</v>
      </c>
      <c r="G51" s="56"/>
      <c r="H51" s="56"/>
      <c r="J51" s="36"/>
    </row>
    <row r="52" spans="1:10" x14ac:dyDescent="0.3">
      <c r="A52" s="36" t="s">
        <v>971</v>
      </c>
      <c r="B52" s="36"/>
      <c r="C52" s="36"/>
      <c r="D52" s="42">
        <v>31</v>
      </c>
      <c r="E52" s="63" t="s">
        <v>972</v>
      </c>
      <c r="F52" s="64" t="s">
        <v>973</v>
      </c>
      <c r="G52" s="45">
        <f>1*G44+1*G45+1*G46+-1*G47+1*G48+-1*G49+1*G50+1*G51</f>
        <v>-31845245</v>
      </c>
      <c r="H52" s="45">
        <f>1*H44+1*H45+1*H46+-1*H47+1*H48+-1*H49+1*H50+1*H51</f>
        <v>17558943</v>
      </c>
      <c r="J52" s="36"/>
    </row>
    <row r="53" spans="1:10" x14ac:dyDescent="0.3">
      <c r="A53" s="36" t="s">
        <v>974</v>
      </c>
      <c r="B53" s="36"/>
      <c r="C53" s="36"/>
      <c r="D53" s="42">
        <v>32</v>
      </c>
      <c r="E53" s="57" t="s">
        <v>975</v>
      </c>
      <c r="F53" s="58" t="s">
        <v>976</v>
      </c>
      <c r="G53" s="45">
        <f>1*G32+1*G37+1*G42+1*G52</f>
        <v>-61020566</v>
      </c>
      <c r="H53" s="45">
        <f>1*H32+1*H37+1*H42+1*H52</f>
        <v>37040382</v>
      </c>
      <c r="J53" s="36"/>
    </row>
    <row r="54" spans="1:10" x14ac:dyDescent="0.3">
      <c r="A54" s="36" t="s">
        <v>977</v>
      </c>
      <c r="B54" s="36"/>
      <c r="C54" s="36"/>
      <c r="D54" s="42">
        <v>33</v>
      </c>
      <c r="E54" s="65" t="s">
        <v>978</v>
      </c>
      <c r="F54" s="66" t="s">
        <v>979</v>
      </c>
      <c r="G54" s="45">
        <f>1*G26+1*G53</f>
        <v>36539858</v>
      </c>
      <c r="H54" s="45">
        <f>1*H26+1*H53</f>
        <v>-24637842</v>
      </c>
      <c r="J54" s="36"/>
    </row>
    <row r="55" spans="1:10" x14ac:dyDescent="0.3">
      <c r="A55" s="46" t="s">
        <v>980</v>
      </c>
      <c r="B55" s="36"/>
      <c r="C55" s="36"/>
      <c r="D55" s="47">
        <v>34</v>
      </c>
      <c r="E55" s="51" t="s">
        <v>981</v>
      </c>
      <c r="F55" s="52" t="s">
        <v>982</v>
      </c>
      <c r="G55" s="50"/>
      <c r="H55" s="50"/>
      <c r="J55" s="36"/>
    </row>
    <row r="56" spans="1:10" x14ac:dyDescent="0.3">
      <c r="A56" s="36" t="s">
        <v>983</v>
      </c>
      <c r="B56" s="36"/>
      <c r="C56" s="36"/>
      <c r="D56" s="53">
        <v>35</v>
      </c>
      <c r="E56" s="54" t="s">
        <v>984</v>
      </c>
      <c r="F56" s="55" t="s">
        <v>985</v>
      </c>
      <c r="G56" s="56">
        <v>24437453</v>
      </c>
      <c r="H56" s="56">
        <v>9916737</v>
      </c>
      <c r="J56" s="36"/>
    </row>
    <row r="57" spans="1:10" x14ac:dyDescent="0.3">
      <c r="A57" s="36" t="s">
        <v>986</v>
      </c>
      <c r="B57" s="36"/>
      <c r="C57" s="36"/>
      <c r="D57" s="53">
        <v>36</v>
      </c>
      <c r="E57" s="54" t="s">
        <v>987</v>
      </c>
      <c r="F57" s="55" t="s">
        <v>988</v>
      </c>
      <c r="G57" s="56">
        <v>-50732003</v>
      </c>
      <c r="H57" s="56">
        <v>58310036</v>
      </c>
      <c r="J57" s="36"/>
    </row>
    <row r="58" spans="1:10" x14ac:dyDescent="0.3">
      <c r="A58" s="36" t="s">
        <v>989</v>
      </c>
      <c r="B58" s="36"/>
      <c r="C58" s="36"/>
      <c r="D58" s="53">
        <v>37</v>
      </c>
      <c r="E58" s="54" t="s">
        <v>990</v>
      </c>
      <c r="F58" s="55" t="s">
        <v>991</v>
      </c>
      <c r="G58" s="56">
        <v>-18516721</v>
      </c>
      <c r="H58" s="56">
        <v>-32194907</v>
      </c>
      <c r="J58" s="36"/>
    </row>
    <row r="59" spans="1:10" x14ac:dyDescent="0.3">
      <c r="A59" s="36" t="s">
        <v>992</v>
      </c>
      <c r="B59" s="36"/>
      <c r="C59" s="36"/>
      <c r="D59" s="53">
        <v>38</v>
      </c>
      <c r="E59" s="54" t="s">
        <v>993</v>
      </c>
      <c r="F59" s="55" t="s">
        <v>994</v>
      </c>
      <c r="G59" s="56">
        <v>8802178</v>
      </c>
      <c r="H59" s="56">
        <v>-14244544</v>
      </c>
      <c r="J59" s="36"/>
    </row>
    <row r="60" spans="1:10" x14ac:dyDescent="0.3">
      <c r="A60" s="36" t="s">
        <v>995</v>
      </c>
      <c r="B60" s="36"/>
      <c r="C60" s="36"/>
      <c r="D60" s="53">
        <v>39</v>
      </c>
      <c r="E60" s="54" t="s">
        <v>996</v>
      </c>
      <c r="F60" s="55" t="s">
        <v>997</v>
      </c>
      <c r="G60" s="56">
        <v>12251538</v>
      </c>
      <c r="H60" s="56">
        <v>47230131</v>
      </c>
      <c r="J60" s="36"/>
    </row>
    <row r="61" spans="1:10" x14ac:dyDescent="0.3">
      <c r="A61" s="36" t="s">
        <v>998</v>
      </c>
      <c r="B61" s="36"/>
      <c r="C61" s="36"/>
      <c r="D61" s="42">
        <v>40</v>
      </c>
      <c r="E61" s="57" t="s">
        <v>999</v>
      </c>
      <c r="F61" s="58" t="s">
        <v>1000</v>
      </c>
      <c r="G61" s="45">
        <f>1*G56+1*G57+1*G58+1*G59+1*G60</f>
        <v>-23757555</v>
      </c>
      <c r="H61" s="45">
        <f>1*H56+1*H57+1*H58+1*H59+1*H60</f>
        <v>69017453</v>
      </c>
      <c r="J61" s="36"/>
    </row>
    <row r="62" spans="1:10" x14ac:dyDescent="0.3">
      <c r="A62" s="36" t="s">
        <v>1001</v>
      </c>
      <c r="B62" s="36"/>
      <c r="C62" s="36"/>
      <c r="D62" s="42">
        <v>41</v>
      </c>
      <c r="E62" s="65" t="s">
        <v>1002</v>
      </c>
      <c r="F62" s="66" t="s">
        <v>1003</v>
      </c>
      <c r="G62" s="45">
        <f>1*G54+1*G61</f>
        <v>12782303</v>
      </c>
      <c r="H62" s="45">
        <f>1*H54+1*H61</f>
        <v>44379611</v>
      </c>
      <c r="J62" s="36"/>
    </row>
    <row r="63" spans="1:10" x14ac:dyDescent="0.3">
      <c r="A63" s="36" t="s">
        <v>1004</v>
      </c>
      <c r="B63" s="36"/>
      <c r="C63" s="36"/>
      <c r="D63" s="53">
        <v>42</v>
      </c>
      <c r="E63" s="71" t="s">
        <v>1005</v>
      </c>
      <c r="F63" s="72" t="s">
        <v>1006</v>
      </c>
      <c r="G63" s="56"/>
      <c r="H63" s="56"/>
      <c r="J63" s="36"/>
    </row>
    <row r="64" spans="1:10" x14ac:dyDescent="0.3">
      <c r="A64" s="36" t="s">
        <v>1007</v>
      </c>
      <c r="B64" s="36"/>
      <c r="C64" s="36"/>
      <c r="D64" s="53">
        <v>43</v>
      </c>
      <c r="E64" s="71" t="s">
        <v>1008</v>
      </c>
      <c r="F64" s="72" t="s">
        <v>1009</v>
      </c>
      <c r="G64" s="56"/>
      <c r="H64" s="56"/>
      <c r="J64" s="36"/>
    </row>
    <row r="65" spans="1:10" x14ac:dyDescent="0.3">
      <c r="A65" s="36" t="s">
        <v>1010</v>
      </c>
      <c r="B65" s="36"/>
      <c r="C65" s="36"/>
      <c r="D65" s="53">
        <v>44</v>
      </c>
      <c r="E65" s="71" t="s">
        <v>1011</v>
      </c>
      <c r="F65" s="72" t="s">
        <v>1012</v>
      </c>
      <c r="G65" s="56"/>
      <c r="H65" s="56">
        <v>20624</v>
      </c>
      <c r="J65" s="36"/>
    </row>
    <row r="66" spans="1:10" x14ac:dyDescent="0.3">
      <c r="A66" s="36" t="s">
        <v>1013</v>
      </c>
      <c r="B66" s="36"/>
      <c r="C66" s="36"/>
      <c r="D66" s="53">
        <v>45</v>
      </c>
      <c r="E66" s="71" t="s">
        <v>1014</v>
      </c>
      <c r="F66" s="72" t="s">
        <v>1015</v>
      </c>
      <c r="G66" s="56"/>
      <c r="H66" s="56"/>
      <c r="J66" s="36"/>
    </row>
    <row r="67" spans="1:10" x14ac:dyDescent="0.3">
      <c r="A67" s="36" t="s">
        <v>1016</v>
      </c>
      <c r="B67" s="36"/>
      <c r="C67" s="36"/>
      <c r="D67" s="53">
        <v>46</v>
      </c>
      <c r="E67" s="71" t="s">
        <v>1017</v>
      </c>
      <c r="F67" s="72" t="s">
        <v>1018</v>
      </c>
      <c r="G67" s="56">
        <v>1160824</v>
      </c>
      <c r="H67" s="56">
        <v>1160824</v>
      </c>
      <c r="J67" s="36"/>
    </row>
    <row r="68" spans="1:10" x14ac:dyDescent="0.3">
      <c r="A68" s="36" t="s">
        <v>1019</v>
      </c>
      <c r="B68" s="36"/>
      <c r="C68" s="36"/>
      <c r="D68" s="53">
        <v>47</v>
      </c>
      <c r="E68" s="71" t="s">
        <v>1020</v>
      </c>
      <c r="F68" s="72" t="s">
        <v>1021</v>
      </c>
      <c r="G68" s="56">
        <v>554870</v>
      </c>
      <c r="H68" s="56">
        <v>489469</v>
      </c>
      <c r="J68" s="36"/>
    </row>
    <row r="69" spans="1:10" x14ac:dyDescent="0.3">
      <c r="A69" s="36" t="s">
        <v>1022</v>
      </c>
      <c r="B69" s="36"/>
      <c r="C69" s="36"/>
      <c r="D69" s="53">
        <v>48</v>
      </c>
      <c r="E69" s="71" t="s">
        <v>1023</v>
      </c>
      <c r="F69" s="72" t="s">
        <v>1024</v>
      </c>
      <c r="G69" s="56">
        <v>63635893</v>
      </c>
      <c r="H69" s="56">
        <v>63285756</v>
      </c>
      <c r="J69" s="36"/>
    </row>
    <row r="70" spans="1:10" x14ac:dyDescent="0.3">
      <c r="A70" s="36" t="s">
        <v>1025</v>
      </c>
      <c r="B70" s="36"/>
      <c r="C70" s="36"/>
      <c r="D70" s="42">
        <v>49</v>
      </c>
      <c r="E70" s="65" t="s">
        <v>1026</v>
      </c>
      <c r="F70" s="66" t="s">
        <v>1027</v>
      </c>
      <c r="G70" s="45">
        <f>1*G62+-1*G63+1*G64+-1*G65+1*G66+-1*G67+-1*G68+1*G69</f>
        <v>74702502</v>
      </c>
      <c r="H70" s="45">
        <f>1*H62+-1*H63+1*H64+-1*H65+1*H66+-1*H67+-1*H68+1*H69</f>
        <v>105994450</v>
      </c>
      <c r="J70" s="36"/>
    </row>
    <row r="71" spans="1:10" x14ac:dyDescent="0.3">
      <c r="A71" s="46" t="s">
        <v>1028</v>
      </c>
      <c r="B71" s="36"/>
      <c r="C71" s="36"/>
      <c r="D71" s="47">
        <v>50</v>
      </c>
      <c r="E71" s="48" t="s">
        <v>1029</v>
      </c>
      <c r="F71" s="49" t="s">
        <v>1030</v>
      </c>
      <c r="G71" s="50"/>
      <c r="H71" s="50"/>
      <c r="J71" s="36"/>
    </row>
    <row r="72" spans="1:10" x14ac:dyDescent="0.3">
      <c r="A72" s="36" t="s">
        <v>1031</v>
      </c>
      <c r="B72" s="36"/>
      <c r="C72" s="36"/>
      <c r="D72" s="53">
        <v>51</v>
      </c>
      <c r="E72" s="71" t="s">
        <v>1032</v>
      </c>
      <c r="F72" s="72" t="s">
        <v>1033</v>
      </c>
      <c r="G72" s="56"/>
      <c r="H72" s="56"/>
      <c r="J72" s="36"/>
    </row>
    <row r="73" spans="1:10" ht="28.8" x14ac:dyDescent="0.3">
      <c r="A73" s="36" t="s">
        <v>1034</v>
      </c>
      <c r="B73" s="36"/>
      <c r="C73" s="36"/>
      <c r="D73" s="53">
        <v>52</v>
      </c>
      <c r="E73" s="71" t="s">
        <v>1035</v>
      </c>
      <c r="F73" s="72" t="s">
        <v>1036</v>
      </c>
      <c r="G73" s="56"/>
      <c r="H73" s="56"/>
      <c r="J73" s="36"/>
    </row>
    <row r="74" spans="1:10" x14ac:dyDescent="0.3">
      <c r="A74" s="36" t="s">
        <v>1037</v>
      </c>
      <c r="B74" s="36"/>
      <c r="C74" s="36"/>
      <c r="D74" s="53">
        <v>53</v>
      </c>
      <c r="E74" s="71" t="s">
        <v>1038</v>
      </c>
      <c r="F74" s="72" t="s">
        <v>1039</v>
      </c>
      <c r="G74" s="56"/>
      <c r="H74" s="56"/>
      <c r="J74" s="36"/>
    </row>
    <row r="75" spans="1:10" x14ac:dyDescent="0.3">
      <c r="A75" s="36" t="s">
        <v>1040</v>
      </c>
      <c r="B75" s="36"/>
      <c r="C75" s="36"/>
      <c r="D75" s="53">
        <v>54</v>
      </c>
      <c r="E75" s="71" t="s">
        <v>1041</v>
      </c>
      <c r="F75" s="72" t="s">
        <v>1042</v>
      </c>
      <c r="G75" s="56"/>
      <c r="H75" s="56"/>
      <c r="J75" s="36"/>
    </row>
    <row r="76" spans="1:10" x14ac:dyDescent="0.3">
      <c r="A76" s="36" t="s">
        <v>1043</v>
      </c>
      <c r="B76" s="36"/>
      <c r="C76" s="36"/>
      <c r="D76" s="53">
        <v>55</v>
      </c>
      <c r="E76" s="71" t="s">
        <v>1044</v>
      </c>
      <c r="F76" s="72" t="s">
        <v>1045</v>
      </c>
      <c r="G76" s="56"/>
      <c r="H76" s="56"/>
      <c r="J76" s="36"/>
    </row>
    <row r="77" spans="1:10" x14ac:dyDescent="0.3">
      <c r="A77" s="36" t="s">
        <v>1046</v>
      </c>
      <c r="B77" s="36"/>
      <c r="C77" s="36"/>
      <c r="D77" s="53">
        <v>56</v>
      </c>
      <c r="E77" s="71" t="s">
        <v>1047</v>
      </c>
      <c r="F77" s="72" t="s">
        <v>1048</v>
      </c>
      <c r="G77" s="56"/>
      <c r="H77" s="56"/>
      <c r="J77" s="36"/>
    </row>
    <row r="78" spans="1:10" x14ac:dyDescent="0.3">
      <c r="A78" s="36" t="s">
        <v>1049</v>
      </c>
      <c r="B78" s="36"/>
      <c r="C78" s="36"/>
      <c r="D78" s="53">
        <v>57</v>
      </c>
      <c r="E78" s="71" t="s">
        <v>1050</v>
      </c>
      <c r="F78" s="72" t="s">
        <v>1051</v>
      </c>
      <c r="G78" s="56">
        <v>56995665</v>
      </c>
      <c r="H78" s="56">
        <v>448572</v>
      </c>
      <c r="J78" s="36"/>
    </row>
    <row r="79" spans="1:10" x14ac:dyDescent="0.3">
      <c r="A79" s="36" t="s">
        <v>1052</v>
      </c>
      <c r="B79" s="36"/>
      <c r="C79" s="36"/>
      <c r="D79" s="53">
        <v>58</v>
      </c>
      <c r="E79" s="71" t="s">
        <v>1053</v>
      </c>
      <c r="F79" s="72" t="s">
        <v>1054</v>
      </c>
      <c r="G79" s="56">
        <v>5391836</v>
      </c>
      <c r="H79" s="56">
        <v>4747801</v>
      </c>
      <c r="J79" s="36"/>
    </row>
    <row r="80" spans="1:10" x14ac:dyDescent="0.3">
      <c r="A80" s="36" t="s">
        <v>1055</v>
      </c>
      <c r="B80" s="36"/>
      <c r="C80" s="36"/>
      <c r="D80" s="53">
        <v>59</v>
      </c>
      <c r="E80" s="71" t="s">
        <v>1056</v>
      </c>
      <c r="F80" s="72" t="s">
        <v>1057</v>
      </c>
      <c r="G80" s="56"/>
      <c r="H80" s="56"/>
      <c r="J80" s="36"/>
    </row>
    <row r="81" spans="1:10" x14ac:dyDescent="0.3">
      <c r="A81" s="36" t="s">
        <v>1058</v>
      </c>
      <c r="B81" s="36"/>
      <c r="C81" s="36"/>
      <c r="D81" s="53">
        <v>60</v>
      </c>
      <c r="E81" s="71" t="s">
        <v>1059</v>
      </c>
      <c r="F81" s="72" t="s">
        <v>1060</v>
      </c>
      <c r="G81" s="56">
        <v>107848</v>
      </c>
      <c r="H81" s="56">
        <v>47506</v>
      </c>
      <c r="J81" s="36"/>
    </row>
    <row r="82" spans="1:10" x14ac:dyDescent="0.3">
      <c r="A82" s="36" t="s">
        <v>1061</v>
      </c>
      <c r="B82" s="36"/>
      <c r="C82" s="36"/>
      <c r="D82" s="53">
        <v>61</v>
      </c>
      <c r="E82" s="71" t="s">
        <v>1062</v>
      </c>
      <c r="F82" s="72" t="s">
        <v>1063</v>
      </c>
      <c r="G82" s="56"/>
      <c r="H82" s="56"/>
      <c r="J82" s="36"/>
    </row>
    <row r="83" spans="1:10" x14ac:dyDescent="0.3">
      <c r="A83" s="36" t="s">
        <v>1064</v>
      </c>
      <c r="B83" s="36"/>
      <c r="C83" s="36"/>
      <c r="D83" s="53">
        <v>62</v>
      </c>
      <c r="E83" s="71" t="s">
        <v>1065</v>
      </c>
      <c r="F83" s="72" t="s">
        <v>1066</v>
      </c>
      <c r="G83" s="56"/>
      <c r="H83" s="56"/>
      <c r="J83" s="36"/>
    </row>
    <row r="84" spans="1:10" x14ac:dyDescent="0.3">
      <c r="A84" s="36" t="s">
        <v>1067</v>
      </c>
      <c r="B84" s="36"/>
      <c r="C84" s="36"/>
      <c r="D84" s="53">
        <v>63</v>
      </c>
      <c r="E84" s="71" t="s">
        <v>1068</v>
      </c>
      <c r="F84" s="72" t="s">
        <v>1069</v>
      </c>
      <c r="G84" s="56"/>
      <c r="H84" s="56"/>
      <c r="J84" s="36"/>
    </row>
    <row r="85" spans="1:10" x14ac:dyDescent="0.3">
      <c r="A85" s="36" t="s">
        <v>1070</v>
      </c>
      <c r="B85" s="36"/>
      <c r="C85" s="36"/>
      <c r="D85" s="53">
        <v>64</v>
      </c>
      <c r="E85" s="71" t="s">
        <v>1071</v>
      </c>
      <c r="F85" s="72" t="s">
        <v>1072</v>
      </c>
      <c r="G85" s="56"/>
      <c r="H85" s="56"/>
      <c r="J85" s="36"/>
    </row>
    <row r="86" spans="1:10" x14ac:dyDescent="0.3">
      <c r="A86" s="36" t="s">
        <v>1073</v>
      </c>
      <c r="B86" s="36"/>
      <c r="C86" s="36"/>
      <c r="D86" s="53">
        <v>65</v>
      </c>
      <c r="E86" s="71" t="s">
        <v>1074</v>
      </c>
      <c r="F86" s="72" t="s">
        <v>1075</v>
      </c>
      <c r="G86" s="56"/>
      <c r="H86" s="56"/>
      <c r="J86" s="36"/>
    </row>
    <row r="87" spans="1:10" x14ac:dyDescent="0.3">
      <c r="A87" s="36" t="s">
        <v>1076</v>
      </c>
      <c r="B87" s="36"/>
      <c r="C87" s="36"/>
      <c r="D87" s="53">
        <v>66</v>
      </c>
      <c r="E87" s="71" t="s">
        <v>1077</v>
      </c>
      <c r="F87" s="72" t="s">
        <v>1078</v>
      </c>
      <c r="G87" s="56"/>
      <c r="H87" s="56"/>
      <c r="J87" s="36"/>
    </row>
    <row r="88" spans="1:10" x14ac:dyDescent="0.3">
      <c r="A88" s="36" t="s">
        <v>1079</v>
      </c>
      <c r="B88" s="36"/>
      <c r="C88" s="36"/>
      <c r="D88" s="53">
        <v>67</v>
      </c>
      <c r="E88" s="71" t="s">
        <v>1080</v>
      </c>
      <c r="F88" s="72" t="s">
        <v>1081</v>
      </c>
      <c r="G88" s="56"/>
      <c r="H88" s="56"/>
      <c r="J88" s="36"/>
    </row>
    <row r="89" spans="1:10" x14ac:dyDescent="0.3">
      <c r="A89" s="36" t="s">
        <v>1082</v>
      </c>
      <c r="B89" s="36"/>
      <c r="C89" s="36"/>
      <c r="D89" s="53">
        <v>68</v>
      </c>
      <c r="E89" s="71" t="s">
        <v>1083</v>
      </c>
      <c r="F89" s="72" t="s">
        <v>1084</v>
      </c>
      <c r="G89" s="56"/>
      <c r="H89" s="56"/>
      <c r="J89" s="36"/>
    </row>
    <row r="90" spans="1:10" x14ac:dyDescent="0.3">
      <c r="A90" s="36" t="s">
        <v>1085</v>
      </c>
      <c r="B90" s="36"/>
      <c r="C90" s="36"/>
      <c r="D90" s="53">
        <v>69</v>
      </c>
      <c r="E90" s="71" t="s">
        <v>1086</v>
      </c>
      <c r="F90" s="72" t="s">
        <v>1087</v>
      </c>
      <c r="G90" s="56"/>
      <c r="H90" s="56"/>
      <c r="J90" s="36"/>
    </row>
    <row r="91" spans="1:10" x14ac:dyDescent="0.3">
      <c r="A91" s="36" t="s">
        <v>1088</v>
      </c>
      <c r="B91" s="36"/>
      <c r="C91" s="36"/>
      <c r="D91" s="53">
        <v>70</v>
      </c>
      <c r="E91" s="71" t="s">
        <v>1089</v>
      </c>
      <c r="F91" s="72" t="s">
        <v>1090</v>
      </c>
      <c r="G91" s="56">
        <v>15254520</v>
      </c>
      <c r="H91" s="56">
        <v>2418277</v>
      </c>
      <c r="J91" s="36"/>
    </row>
    <row r="92" spans="1:10" x14ac:dyDescent="0.3">
      <c r="A92" s="36" t="s">
        <v>1091</v>
      </c>
      <c r="B92" s="36"/>
      <c r="C92" s="36"/>
      <c r="D92" s="53">
        <v>71</v>
      </c>
      <c r="E92" s="71" t="s">
        <v>1092</v>
      </c>
      <c r="F92" s="72" t="s">
        <v>1093</v>
      </c>
      <c r="G92" s="56"/>
      <c r="H92" s="56"/>
      <c r="J92" s="36"/>
    </row>
    <row r="93" spans="1:10" x14ac:dyDescent="0.3">
      <c r="A93" s="36" t="s">
        <v>1094</v>
      </c>
      <c r="B93" s="36"/>
      <c r="C93" s="36"/>
      <c r="D93" s="53">
        <v>72</v>
      </c>
      <c r="E93" s="71" t="s">
        <v>1095</v>
      </c>
      <c r="F93" s="72" t="s">
        <v>1096</v>
      </c>
      <c r="G93" s="56"/>
      <c r="H93" s="56"/>
      <c r="J93" s="36"/>
    </row>
    <row r="94" spans="1:10" x14ac:dyDescent="0.3">
      <c r="A94" s="36" t="s">
        <v>1097</v>
      </c>
      <c r="B94" s="36"/>
      <c r="C94" s="36"/>
      <c r="D94" s="53">
        <v>73</v>
      </c>
      <c r="E94" s="71" t="s">
        <v>1098</v>
      </c>
      <c r="F94" s="72" t="s">
        <v>1099</v>
      </c>
      <c r="G94" s="56"/>
      <c r="H94" s="56"/>
      <c r="J94" s="36"/>
    </row>
    <row r="95" spans="1:10" x14ac:dyDescent="0.3">
      <c r="A95" s="36" t="s">
        <v>1100</v>
      </c>
      <c r="B95" s="36"/>
      <c r="C95" s="36"/>
      <c r="D95" s="42">
        <v>74</v>
      </c>
      <c r="E95" s="65" t="s">
        <v>1101</v>
      </c>
      <c r="F95" s="66" t="s">
        <v>1102</v>
      </c>
      <c r="G95" s="45">
        <f>1*G72+-1*G73+1*G74+-1*G75+1*G76+-1*G77+1*G78+-1*G79+1*G80+-1*G81+1*G82+-1*G83+1*G84+-1*G85+1*G86+-1*G87+-1*G88+1*G89+1*G90+1*G91+-1*G92+-1*G93+1*G94</f>
        <v>66750501</v>
      </c>
      <c r="H95" s="45">
        <f>1*H72+-1*H73+1*H74+-1*H75+1*H76+-1*H77+1*H78+-1*H79+1*H80+-1*H81+1*H82+-1*H83+1*H84+-1*H85+1*H86+-1*H87+-1*H88+1*H89+1*H90+1*H91+-1*H92+-1*H93+1*H94</f>
        <v>-1928458</v>
      </c>
      <c r="J95" s="36"/>
    </row>
    <row r="96" spans="1:10" x14ac:dyDescent="0.3">
      <c r="A96" s="46" t="s">
        <v>1103</v>
      </c>
      <c r="B96" s="36"/>
      <c r="C96" s="36"/>
      <c r="D96" s="47">
        <v>75</v>
      </c>
      <c r="E96" s="48" t="s">
        <v>1104</v>
      </c>
      <c r="F96" s="49" t="s">
        <v>1105</v>
      </c>
      <c r="G96" s="50"/>
      <c r="H96" s="50"/>
      <c r="J96" s="36"/>
    </row>
    <row r="97" spans="1:10" ht="28.8" x14ac:dyDescent="0.3">
      <c r="A97" s="36" t="s">
        <v>1106</v>
      </c>
      <c r="B97" s="36"/>
      <c r="C97" s="36"/>
      <c r="D97" s="53">
        <v>76</v>
      </c>
      <c r="E97" s="71" t="s">
        <v>1107</v>
      </c>
      <c r="F97" s="72" t="s">
        <v>1108</v>
      </c>
      <c r="G97" s="56"/>
      <c r="H97" s="56"/>
      <c r="J97" s="36"/>
    </row>
    <row r="98" spans="1:10" ht="28.8" x14ac:dyDescent="0.3">
      <c r="A98" s="36" t="s">
        <v>1109</v>
      </c>
      <c r="B98" s="36"/>
      <c r="C98" s="36"/>
      <c r="D98" s="53">
        <v>77</v>
      </c>
      <c r="E98" s="71" t="s">
        <v>1110</v>
      </c>
      <c r="F98" s="72" t="s">
        <v>1111</v>
      </c>
      <c r="G98" s="56"/>
      <c r="H98" s="56"/>
      <c r="J98" s="36"/>
    </row>
    <row r="99" spans="1:10" x14ac:dyDescent="0.3">
      <c r="A99" s="36" t="s">
        <v>1112</v>
      </c>
      <c r="B99" s="36"/>
      <c r="C99" s="36"/>
      <c r="D99" s="53">
        <v>78</v>
      </c>
      <c r="E99" s="71" t="s">
        <v>1113</v>
      </c>
      <c r="F99" s="72" t="s">
        <v>1114</v>
      </c>
      <c r="G99" s="56"/>
      <c r="H99" s="56"/>
      <c r="J99" s="36"/>
    </row>
    <row r="100" spans="1:10" x14ac:dyDescent="0.3">
      <c r="A100" s="36" t="s">
        <v>1115</v>
      </c>
      <c r="B100" s="36"/>
      <c r="C100" s="36"/>
      <c r="D100" s="53">
        <v>79</v>
      </c>
      <c r="E100" s="71" t="s">
        <v>1116</v>
      </c>
      <c r="F100" s="72" t="s">
        <v>1117</v>
      </c>
      <c r="G100" s="56"/>
      <c r="H100" s="56"/>
      <c r="J100" s="36"/>
    </row>
    <row r="101" spans="1:10" x14ac:dyDescent="0.3">
      <c r="A101" s="36" t="s">
        <v>1118</v>
      </c>
      <c r="B101" s="36"/>
      <c r="C101" s="36"/>
      <c r="D101" s="53">
        <v>80</v>
      </c>
      <c r="E101" s="71" t="s">
        <v>1119</v>
      </c>
      <c r="F101" s="72" t="s">
        <v>1120</v>
      </c>
      <c r="G101" s="56"/>
      <c r="H101" s="56"/>
      <c r="J101" s="36"/>
    </row>
    <row r="102" spans="1:10" x14ac:dyDescent="0.3">
      <c r="A102" s="36" t="s">
        <v>1121</v>
      </c>
      <c r="B102" s="36"/>
      <c r="C102" s="36"/>
      <c r="D102" s="53">
        <v>81</v>
      </c>
      <c r="E102" s="71" t="s">
        <v>1122</v>
      </c>
      <c r="F102" s="72" t="s">
        <v>1123</v>
      </c>
      <c r="G102" s="56"/>
      <c r="H102" s="56"/>
      <c r="J102" s="36"/>
    </row>
    <row r="103" spans="1:10" x14ac:dyDescent="0.3">
      <c r="A103" s="36" t="s">
        <v>1124</v>
      </c>
      <c r="B103" s="36"/>
      <c r="C103" s="36"/>
      <c r="D103" s="53">
        <v>82</v>
      </c>
      <c r="E103" s="71" t="s">
        <v>1125</v>
      </c>
      <c r="F103" s="72" t="s">
        <v>1126</v>
      </c>
      <c r="G103" s="56"/>
      <c r="H103" s="56"/>
      <c r="J103" s="36"/>
    </row>
    <row r="104" spans="1:10" x14ac:dyDescent="0.3">
      <c r="A104" s="36" t="s">
        <v>1127</v>
      </c>
      <c r="B104" s="36"/>
      <c r="C104" s="36"/>
      <c r="D104" s="53">
        <v>83</v>
      </c>
      <c r="E104" s="71" t="s">
        <v>1128</v>
      </c>
      <c r="F104" s="72" t="s">
        <v>1129</v>
      </c>
      <c r="G104" s="56"/>
      <c r="H104" s="56"/>
      <c r="J104" s="36"/>
    </row>
    <row r="105" spans="1:10" x14ac:dyDescent="0.3">
      <c r="A105" s="36" t="s">
        <v>1130</v>
      </c>
      <c r="B105" s="36"/>
      <c r="C105" s="36"/>
      <c r="D105" s="53">
        <v>84</v>
      </c>
      <c r="E105" s="71" t="s">
        <v>1131</v>
      </c>
      <c r="F105" s="72" t="s">
        <v>1132</v>
      </c>
      <c r="G105" s="56"/>
      <c r="H105" s="56"/>
      <c r="J105" s="36"/>
    </row>
    <row r="106" spans="1:10" x14ac:dyDescent="0.3">
      <c r="A106" s="36" t="s">
        <v>1133</v>
      </c>
      <c r="B106" s="36"/>
      <c r="C106" s="36"/>
      <c r="D106" s="53">
        <v>85</v>
      </c>
      <c r="E106" s="71" t="s">
        <v>1134</v>
      </c>
      <c r="F106" s="72" t="s">
        <v>1135</v>
      </c>
      <c r="G106" s="56"/>
      <c r="H106" s="56"/>
      <c r="J106" s="36"/>
    </row>
    <row r="107" spans="1:10" x14ac:dyDescent="0.3">
      <c r="A107" s="36" t="s">
        <v>1136</v>
      </c>
      <c r="B107" s="36"/>
      <c r="C107" s="36"/>
      <c r="D107" s="53">
        <v>86</v>
      </c>
      <c r="E107" s="71" t="s">
        <v>1137</v>
      </c>
      <c r="F107" s="72" t="s">
        <v>1138</v>
      </c>
      <c r="G107" s="56"/>
      <c r="H107" s="56"/>
      <c r="J107" s="36"/>
    </row>
    <row r="108" spans="1:10" x14ac:dyDescent="0.3">
      <c r="A108" s="36" t="s">
        <v>1139</v>
      </c>
      <c r="B108" s="36"/>
      <c r="C108" s="36"/>
      <c r="D108" s="53">
        <v>87</v>
      </c>
      <c r="E108" s="71" t="s">
        <v>1140</v>
      </c>
      <c r="F108" s="72" t="s">
        <v>1141</v>
      </c>
      <c r="G108" s="56"/>
      <c r="H108" s="56"/>
      <c r="J108" s="36"/>
    </row>
    <row r="109" spans="1:10" x14ac:dyDescent="0.3">
      <c r="A109" s="36" t="s">
        <v>1142</v>
      </c>
      <c r="B109" s="36"/>
      <c r="C109" s="36"/>
      <c r="D109" s="53">
        <v>88</v>
      </c>
      <c r="E109" s="71" t="s">
        <v>1143</v>
      </c>
      <c r="F109" s="72" t="s">
        <v>1144</v>
      </c>
      <c r="G109" s="56"/>
      <c r="H109" s="56"/>
      <c r="J109" s="36"/>
    </row>
    <row r="110" spans="1:10" x14ac:dyDescent="0.3">
      <c r="A110" s="46" t="s">
        <v>1145</v>
      </c>
      <c r="B110" s="36"/>
      <c r="C110" s="36"/>
      <c r="D110" s="53">
        <v>89</v>
      </c>
      <c r="E110" s="71" t="s">
        <v>1146</v>
      </c>
      <c r="F110" s="72" t="s">
        <v>1147</v>
      </c>
      <c r="G110" s="56"/>
      <c r="H110" s="56"/>
      <c r="J110" s="36"/>
    </row>
    <row r="111" spans="1:10" x14ac:dyDescent="0.3">
      <c r="A111" s="36" t="s">
        <v>1148</v>
      </c>
      <c r="B111" s="36"/>
      <c r="C111" s="36"/>
      <c r="D111" s="53">
        <v>90</v>
      </c>
      <c r="E111" s="71" t="s">
        <v>1149</v>
      </c>
      <c r="F111" s="72" t="s">
        <v>1150</v>
      </c>
      <c r="G111" s="56">
        <v>98670</v>
      </c>
      <c r="H111" s="56">
        <v>166279</v>
      </c>
      <c r="J111" s="36"/>
    </row>
    <row r="112" spans="1:10" x14ac:dyDescent="0.3">
      <c r="A112" s="36" t="s">
        <v>1151</v>
      </c>
      <c r="B112" s="36"/>
      <c r="C112" s="36"/>
      <c r="D112" s="53">
        <v>91</v>
      </c>
      <c r="E112" s="71" t="s">
        <v>1152</v>
      </c>
      <c r="F112" s="72" t="s">
        <v>1153</v>
      </c>
      <c r="G112" s="56"/>
      <c r="H112" s="56"/>
      <c r="J112" s="36"/>
    </row>
    <row r="113" spans="1:10" x14ac:dyDescent="0.3">
      <c r="A113" s="36" t="s">
        <v>1154</v>
      </c>
      <c r="B113" s="36"/>
      <c r="C113" s="36"/>
      <c r="D113" s="53">
        <v>92</v>
      </c>
      <c r="E113" s="71" t="s">
        <v>1155</v>
      </c>
      <c r="F113" s="72" t="s">
        <v>1156</v>
      </c>
      <c r="G113" s="56"/>
      <c r="H113" s="56"/>
      <c r="J113" s="36"/>
    </row>
    <row r="114" spans="1:10" x14ac:dyDescent="0.3">
      <c r="A114" s="36" t="s">
        <v>1157</v>
      </c>
      <c r="B114" s="36"/>
      <c r="C114" s="36"/>
      <c r="D114" s="53">
        <v>93</v>
      </c>
      <c r="E114" s="71" t="s">
        <v>1158</v>
      </c>
      <c r="F114" s="72" t="s">
        <v>1159</v>
      </c>
      <c r="G114" s="56">
        <v>51708186</v>
      </c>
      <c r="H114" s="56">
        <v>25606657</v>
      </c>
      <c r="J114" s="36"/>
    </row>
    <row r="115" spans="1:10" x14ac:dyDescent="0.3">
      <c r="A115" s="36" t="s">
        <v>1160</v>
      </c>
      <c r="B115" s="36"/>
      <c r="C115" s="36"/>
      <c r="D115" s="42">
        <v>94</v>
      </c>
      <c r="E115" s="65" t="s">
        <v>1161</v>
      </c>
      <c r="F115" s="66" t="s">
        <v>1162</v>
      </c>
      <c r="G115" s="45">
        <f>1*G97+-1*G98+1*G99+1*G100+-1*G101+1*G102+-1*G103+1*G104+1*G105+-1*G106+1*G107+-1*G108+-1*G109+-1*G110+-1*G111+-1*G112+-1*G113+1*G114</f>
        <v>51609516</v>
      </c>
      <c r="H115" s="45">
        <f>1*H97+-1*H98+1*H99+1*H100+-1*H101+1*H102+-1*H103+1*H104+1*H105+-1*H106+1*H107+-1*H108+-1*H109+-1*H110+-1*H111+-1*H112+-1*H113+1*H114</f>
        <v>25440378</v>
      </c>
      <c r="J115" s="36"/>
    </row>
    <row r="116" spans="1:10" ht="28.8" x14ac:dyDescent="0.3">
      <c r="A116" s="36" t="s">
        <v>1163</v>
      </c>
      <c r="B116" s="36"/>
      <c r="C116" s="36"/>
      <c r="D116" s="42">
        <v>95</v>
      </c>
      <c r="E116" s="43" t="s">
        <v>1164</v>
      </c>
      <c r="F116" s="44" t="s">
        <v>1165</v>
      </c>
      <c r="G116" s="45">
        <f>1*G70+1*G115+1*G95</f>
        <v>193062519</v>
      </c>
      <c r="H116" s="45">
        <f>1*H70+1*H115+1*H95</f>
        <v>129506370</v>
      </c>
      <c r="J116" s="36"/>
    </row>
    <row r="117" spans="1:10" x14ac:dyDescent="0.3">
      <c r="A117" s="36" t="s">
        <v>1166</v>
      </c>
      <c r="B117" s="36"/>
      <c r="C117" s="36"/>
      <c r="D117" s="53">
        <v>96</v>
      </c>
      <c r="E117" s="73" t="s">
        <v>1167</v>
      </c>
      <c r="F117" s="74" t="s">
        <v>1168</v>
      </c>
      <c r="G117" s="56"/>
      <c r="H117" s="56"/>
      <c r="J117" s="36"/>
    </row>
    <row r="118" spans="1:10" x14ac:dyDescent="0.3">
      <c r="A118" s="36" t="s">
        <v>1169</v>
      </c>
      <c r="B118" s="36"/>
      <c r="C118" s="36"/>
      <c r="D118" s="42">
        <v>97</v>
      </c>
      <c r="E118" s="43" t="s">
        <v>1170</v>
      </c>
      <c r="F118" s="44" t="s">
        <v>1171</v>
      </c>
      <c r="G118" s="45">
        <f>1*G116+1*G117</f>
        <v>193062519</v>
      </c>
      <c r="H118" s="45">
        <f>1*H116+1*H117</f>
        <v>129506370</v>
      </c>
      <c r="J118" s="36"/>
    </row>
    <row r="119" spans="1:10" x14ac:dyDescent="0.3">
      <c r="A119" s="36" t="s">
        <v>1172</v>
      </c>
      <c r="B119" s="36"/>
      <c r="C119" s="36"/>
      <c r="D119" s="53">
        <v>98</v>
      </c>
      <c r="E119" s="73" t="s">
        <v>1173</v>
      </c>
      <c r="F119" s="75" t="s">
        <v>1174</v>
      </c>
      <c r="G119" s="56">
        <v>245053899</v>
      </c>
      <c r="H119" s="56">
        <v>115547529</v>
      </c>
      <c r="J119" s="36"/>
    </row>
    <row r="120" spans="1:10" x14ac:dyDescent="0.3">
      <c r="A120" s="36" t="s">
        <v>1175</v>
      </c>
      <c r="B120" s="36"/>
      <c r="C120" s="36"/>
      <c r="D120" s="42">
        <v>99</v>
      </c>
      <c r="E120" s="43" t="s">
        <v>1176</v>
      </c>
      <c r="F120" s="44" t="s">
        <v>1177</v>
      </c>
      <c r="G120" s="45">
        <f>1*G118+1*G119</f>
        <v>438116418</v>
      </c>
      <c r="H120" s="45">
        <f>1*H118+1*H119</f>
        <v>245053899</v>
      </c>
      <c r="J120" s="36"/>
    </row>
    <row r="121" spans="1:10" x14ac:dyDescent="0.3">
      <c r="A121" s="36"/>
      <c r="B121" s="36"/>
      <c r="C121" s="36" t="s">
        <v>16</v>
      </c>
      <c r="J121" s="36"/>
    </row>
    <row r="122" spans="1:10" x14ac:dyDescent="0.3">
      <c r="A122" s="36"/>
      <c r="B122" s="36"/>
      <c r="C122" s="36" t="s">
        <v>115</v>
      </c>
      <c r="D122" s="36"/>
      <c r="E122" s="36"/>
      <c r="F122" s="36"/>
      <c r="G122" s="36"/>
      <c r="H122" s="36"/>
      <c r="I122" s="36"/>
      <c r="J122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2:H95 G56:H70 G44:H54 G39:H42 G34:H37 G29:H32 G97:H120 G24:H26" xr:uid="{8446C85A-1689-AA43-8DC1-43DDC42BAE25}">
      <formula1>-999999999999999</formula1>
      <formula2>999999999999999</formula2>
    </dataValidation>
  </dataValidations>
  <hyperlinks>
    <hyperlink ref="A110" r:id="rId1" xr:uid="{F24DF1AC-6833-8947-9B4C-AFD2A1424250}"/>
    <hyperlink ref="A22" r:id="rId2" xr:uid="{6A51BAEF-D6E2-D04A-8FCE-0E496B263F38}"/>
    <hyperlink ref="A23" r:id="rId3" xr:uid="{745876FB-9F52-C74C-9397-0FFC92CC79B1}"/>
    <hyperlink ref="A27" r:id="rId4" xr:uid="{10DAFB19-0B7F-9843-9C31-E4D9AE86C7DF}"/>
    <hyperlink ref="A28" r:id="rId5" xr:uid="{581CD515-7C59-B246-A786-E78631C4CDA9}"/>
    <hyperlink ref="A33" r:id="rId6" xr:uid="{6CBADCA3-4605-8D40-8917-95859CB0748D}"/>
    <hyperlink ref="A38" r:id="rId7" xr:uid="{031C04FC-3F12-7A44-9CD7-2BC2F0B921FE}"/>
    <hyperlink ref="A43" r:id="rId8" xr:uid="{1DF2A838-35C7-284A-BCBA-4509A1974064}"/>
    <hyperlink ref="A55" r:id="rId9" xr:uid="{2EDC0F8C-B085-EC41-A943-D967A313E178}"/>
    <hyperlink ref="A71" r:id="rId10" xr:uid="{CAE61123-0B4C-7B4F-8FC7-B492B97D3505}"/>
    <hyperlink ref="A96" r:id="rId11" xr:uid="{3EE3AC36-EA2B-2440-BCF3-98F9A5004DD6}"/>
  </hyperlinks>
  <pageMargins left="0.7" right="0.7" top="0.75" bottom="0.75" header="0.3" footer="0.3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05C2-46BB-B945-A620-C5A0D4C9AE33}">
  <dimension ref="A1:Z146"/>
  <sheetViews>
    <sheetView rightToLeft="1" topLeftCell="K94" workbookViewId="0">
      <selection sqref="A1:XFD1048576"/>
    </sheetView>
  </sheetViews>
  <sheetFormatPr defaultColWidth="8.796875" defaultRowHeight="14.4" x14ac:dyDescent="0.3"/>
  <cols>
    <col min="1" max="1" width="17.5" style="34" hidden="1" customWidth="1"/>
    <col min="2" max="2" width="24.5" style="34" hidden="1" customWidth="1"/>
    <col min="3" max="3" width="24.1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24" width="20.69921875" style="34" customWidth="1"/>
    <col min="25" max="16384" width="8.796875" style="34"/>
  </cols>
  <sheetData>
    <row r="1" spans="1:26" ht="75" customHeight="1" x14ac:dyDescent="0.35">
      <c r="A1" s="33" t="s">
        <v>1178</v>
      </c>
      <c r="D1" s="35"/>
      <c r="E1" s="139"/>
      <c r="F1" s="139"/>
      <c r="G1" s="139"/>
      <c r="H1" s="139"/>
      <c r="I1" s="139"/>
      <c r="J1" s="140"/>
    </row>
    <row r="3" spans="1:26" ht="34.950000000000003" customHeight="1" x14ac:dyDescent="0.3">
      <c r="E3" s="141" t="s">
        <v>9</v>
      </c>
      <c r="F3" s="142"/>
      <c r="G3" s="142"/>
      <c r="H3" s="142"/>
    </row>
    <row r="4" spans="1:26" ht="15.75" customHeight="1" x14ac:dyDescent="0.3"/>
    <row r="8" spans="1:26" hidden="1" x14ac:dyDescent="0.3"/>
    <row r="9" spans="1:26" hidden="1" x14ac:dyDescent="0.3"/>
    <row r="10" spans="1:26" hidden="1" x14ac:dyDescent="0.3"/>
    <row r="11" spans="1:26" hidden="1" x14ac:dyDescent="0.3"/>
    <row r="12" spans="1:26" hidden="1" x14ac:dyDescent="0.3"/>
    <row r="13" spans="1:26" hidden="1" x14ac:dyDescent="0.3"/>
    <row r="14" spans="1:26" hidden="1" x14ac:dyDescent="0.3">
      <c r="A14" s="36"/>
      <c r="B14" s="36"/>
      <c r="C14" s="36" t="s">
        <v>1179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idden="1" x14ac:dyDescent="0.3">
      <c r="A16" s="36"/>
      <c r="B16" s="36"/>
      <c r="C16" s="36"/>
      <c r="D16" s="36"/>
      <c r="E16" s="36"/>
      <c r="F16" s="36"/>
      <c r="G16" s="36" t="s">
        <v>1180</v>
      </c>
      <c r="H16" s="36" t="s">
        <v>1181</v>
      </c>
      <c r="I16" s="36" t="s">
        <v>1182</v>
      </c>
      <c r="J16" s="36" t="s">
        <v>1183</v>
      </c>
      <c r="K16" s="36" t="s">
        <v>1184</v>
      </c>
      <c r="L16" s="36" t="s">
        <v>1185</v>
      </c>
      <c r="M16" s="36" t="s">
        <v>1186</v>
      </c>
      <c r="N16" s="36" t="s">
        <v>1187</v>
      </c>
      <c r="O16" s="36" t="s">
        <v>1188</v>
      </c>
      <c r="P16" s="36" t="s">
        <v>1189</v>
      </c>
      <c r="Q16" s="36" t="s">
        <v>1190</v>
      </c>
      <c r="R16" s="36" t="s">
        <v>1191</v>
      </c>
      <c r="S16" s="36" t="s">
        <v>1192</v>
      </c>
      <c r="T16" s="36" t="s">
        <v>1193</v>
      </c>
      <c r="U16" s="36" t="s">
        <v>1194</v>
      </c>
      <c r="V16" s="36" t="s">
        <v>1195</v>
      </c>
      <c r="W16" s="36" t="s">
        <v>1196</v>
      </c>
      <c r="X16" s="36"/>
      <c r="Y16" s="36"/>
      <c r="Z16" s="36"/>
    </row>
    <row r="17" spans="1:26" hidden="1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 t="s">
        <v>16</v>
      </c>
      <c r="Z17" s="36" t="s">
        <v>17</v>
      </c>
    </row>
    <row r="18" spans="1:26" hidden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[1]StartUp!$D$10</f>
        <v>01-Jan-2022</v>
      </c>
      <c r="H18" s="38" t="str">
        <f>[1]StartUp!$D$10</f>
        <v>01-Jan-2022</v>
      </c>
      <c r="I18" s="38" t="str">
        <f>[1]StartUp!$D$10</f>
        <v>01-Jan-2022</v>
      </c>
      <c r="J18" s="38" t="str">
        <f>[1]StartUp!$D$10</f>
        <v>01-Jan-2022</v>
      </c>
      <c r="K18" s="38" t="str">
        <f>[1]StartUp!$D$10</f>
        <v>01-Jan-2022</v>
      </c>
      <c r="L18" s="38" t="str">
        <f>[1]StartUp!$D$10</f>
        <v>01-Jan-2022</v>
      </c>
      <c r="M18" s="38" t="str">
        <f>[1]StartUp!$D$10</f>
        <v>01-Jan-2022</v>
      </c>
      <c r="N18" s="38" t="str">
        <f>[1]StartUp!$D$10</f>
        <v>01-Jan-2022</v>
      </c>
      <c r="O18" s="38" t="str">
        <f>[1]StartUp!$D$10</f>
        <v>01-Jan-2022</v>
      </c>
      <c r="P18" s="38" t="str">
        <f>[1]StartUp!$D$10</f>
        <v>01-Jan-2022</v>
      </c>
      <c r="Q18" s="38" t="str">
        <f>[1]StartUp!$D$10</f>
        <v>01-Jan-2022</v>
      </c>
      <c r="R18" s="38" t="str">
        <f>[1]StartUp!$D$10</f>
        <v>01-Jan-2022</v>
      </c>
      <c r="S18" s="38" t="str">
        <f>[1]StartUp!$D$10</f>
        <v>01-Jan-2022</v>
      </c>
      <c r="T18" s="38" t="str">
        <f>[1]StartUp!$D$10</f>
        <v>01-Jan-2022</v>
      </c>
      <c r="U18" s="38" t="str">
        <f>[1]StartUp!$D$10</f>
        <v>01-Jan-2022</v>
      </c>
      <c r="V18" s="38" t="str">
        <f>[1]StartUp!$D$10</f>
        <v>01-Jan-2022</v>
      </c>
      <c r="W18" s="38" t="str">
        <f>[1]StartUp!$D$10</f>
        <v>01-Jan-2022</v>
      </c>
      <c r="X18" s="38" t="str">
        <f>[1]StartUp!$D$10</f>
        <v>01-Jan-2022</v>
      </c>
      <c r="Z18" s="36"/>
    </row>
    <row r="19" spans="1:26" hidden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[1]StartUp!$D$11</f>
        <v>31-Dec-2022</v>
      </c>
      <c r="H19" s="38" t="str">
        <f>[1]StartUp!$D$11</f>
        <v>31-Dec-2022</v>
      </c>
      <c r="I19" s="38" t="str">
        <f>[1]StartUp!$D$11</f>
        <v>31-Dec-2022</v>
      </c>
      <c r="J19" s="38" t="str">
        <f>[1]StartUp!$D$11</f>
        <v>31-Dec-2022</v>
      </c>
      <c r="K19" s="38" t="str">
        <f>[1]StartUp!$D$11</f>
        <v>31-Dec-2022</v>
      </c>
      <c r="L19" s="38" t="str">
        <f>[1]StartUp!$D$11</f>
        <v>31-Dec-2022</v>
      </c>
      <c r="M19" s="38" t="str">
        <f>[1]StartUp!$D$11</f>
        <v>31-Dec-2022</v>
      </c>
      <c r="N19" s="38" t="str">
        <f>[1]StartUp!$D$11</f>
        <v>31-Dec-2022</v>
      </c>
      <c r="O19" s="38" t="str">
        <f>[1]StartUp!$D$11</f>
        <v>31-Dec-2022</v>
      </c>
      <c r="P19" s="38" t="str">
        <f>[1]StartUp!$D$11</f>
        <v>31-Dec-2022</v>
      </c>
      <c r="Q19" s="38" t="str">
        <f>[1]StartUp!$D$11</f>
        <v>31-Dec-2022</v>
      </c>
      <c r="R19" s="38" t="str">
        <f>[1]StartUp!$D$11</f>
        <v>31-Dec-2022</v>
      </c>
      <c r="S19" s="38" t="str">
        <f>[1]StartUp!$D$11</f>
        <v>31-Dec-2022</v>
      </c>
      <c r="T19" s="38" t="str">
        <f>[1]StartUp!$D$11</f>
        <v>31-Dec-2022</v>
      </c>
      <c r="U19" s="38" t="str">
        <f>[1]StartUp!$D$11</f>
        <v>31-Dec-2022</v>
      </c>
      <c r="V19" s="38" t="str">
        <f>[1]StartUp!$D$11</f>
        <v>31-Dec-2022</v>
      </c>
      <c r="W19" s="38" t="str">
        <f>[1]StartUp!$D$11</f>
        <v>31-Dec-2022</v>
      </c>
      <c r="X19" s="38" t="str">
        <f>[1]StartUp!$D$11</f>
        <v>31-Dec-2022</v>
      </c>
      <c r="Z19" s="36"/>
    </row>
    <row r="20" spans="1:26" ht="37.5" hidden="1" customHeight="1" x14ac:dyDescent="0.3">
      <c r="A20" s="36"/>
      <c r="B20" s="36" t="s">
        <v>1197</v>
      </c>
      <c r="C20" s="36" t="s">
        <v>14</v>
      </c>
      <c r="D20" s="146" t="s">
        <v>19</v>
      </c>
      <c r="E20" s="76" t="str">
        <f>MID([1]StartUp!$O$11,7,11)</f>
        <v>2022</v>
      </c>
      <c r="F20" s="76" t="str">
        <f>MID([1]StartUp!$O$11,7,11)</f>
        <v>2022</v>
      </c>
      <c r="G20" s="146" t="s">
        <v>549</v>
      </c>
      <c r="H20" s="146" t="s">
        <v>552</v>
      </c>
      <c r="I20" s="146" t="s">
        <v>555</v>
      </c>
      <c r="J20" s="146" t="s">
        <v>558</v>
      </c>
      <c r="K20" s="146" t="s">
        <v>561</v>
      </c>
      <c r="L20" s="146" t="s">
        <v>564</v>
      </c>
      <c r="M20" s="146" t="s">
        <v>567</v>
      </c>
      <c r="N20" s="146" t="s">
        <v>570</v>
      </c>
      <c r="O20" s="146" t="s">
        <v>576</v>
      </c>
      <c r="P20" s="146" t="s">
        <v>579</v>
      </c>
      <c r="Q20" s="146" t="s">
        <v>582</v>
      </c>
      <c r="R20" s="146" t="s">
        <v>585</v>
      </c>
      <c r="S20" s="146" t="s">
        <v>588</v>
      </c>
      <c r="T20" s="146" t="s">
        <v>591</v>
      </c>
      <c r="U20" s="146" t="s">
        <v>594</v>
      </c>
      <c r="V20" s="146" t="s">
        <v>597</v>
      </c>
      <c r="W20" s="146" t="s">
        <v>600</v>
      </c>
      <c r="X20" s="146" t="s">
        <v>603</v>
      </c>
      <c r="Z20" s="36"/>
    </row>
    <row r="21" spans="1:26" ht="37.5" hidden="1" customHeight="1" x14ac:dyDescent="0.3">
      <c r="A21" s="36"/>
      <c r="B21" s="36"/>
      <c r="C21" s="36" t="s">
        <v>14</v>
      </c>
      <c r="D21" s="147"/>
      <c r="E21" s="76" t="s">
        <v>1198</v>
      </c>
      <c r="F21" s="76" t="s">
        <v>9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Z21" s="36"/>
    </row>
    <row r="22" spans="1:26" ht="37.5" customHeight="1" x14ac:dyDescent="0.3">
      <c r="A22" s="36"/>
      <c r="B22" s="36"/>
      <c r="C22" s="36" t="s">
        <v>15</v>
      </c>
      <c r="D22" s="146" t="s">
        <v>19</v>
      </c>
      <c r="E22" s="76" t="str">
        <f>MID([1]StartUp!$O$11,7,11)</f>
        <v>2022</v>
      </c>
      <c r="F22" s="76" t="str">
        <f>MID([1]StartUp!$O$11,7,11)</f>
        <v>2022</v>
      </c>
      <c r="G22" s="146" t="s">
        <v>550</v>
      </c>
      <c r="H22" s="146" t="s">
        <v>553</v>
      </c>
      <c r="I22" s="146" t="s">
        <v>556</v>
      </c>
      <c r="J22" s="146" t="s">
        <v>559</v>
      </c>
      <c r="K22" s="146" t="s">
        <v>562</v>
      </c>
      <c r="L22" s="146" t="s">
        <v>565</v>
      </c>
      <c r="M22" s="146" t="s">
        <v>568</v>
      </c>
      <c r="N22" s="146" t="s">
        <v>571</v>
      </c>
      <c r="O22" s="146" t="s">
        <v>1199</v>
      </c>
      <c r="P22" s="146" t="s">
        <v>580</v>
      </c>
      <c r="Q22" s="146" t="s">
        <v>583</v>
      </c>
      <c r="R22" s="146" t="s">
        <v>586</v>
      </c>
      <c r="S22" s="146" t="s">
        <v>589</v>
      </c>
      <c r="T22" s="146" t="s">
        <v>592</v>
      </c>
      <c r="U22" s="146" t="s">
        <v>1200</v>
      </c>
      <c r="V22" s="146" t="s">
        <v>598</v>
      </c>
      <c r="W22" s="146" t="s">
        <v>601</v>
      </c>
      <c r="X22" s="146" t="s">
        <v>1201</v>
      </c>
      <c r="Z22" s="36"/>
    </row>
    <row r="23" spans="1:26" ht="37.5" customHeight="1" x14ac:dyDescent="0.3">
      <c r="A23" s="36"/>
      <c r="B23" s="36" t="s">
        <v>1197</v>
      </c>
      <c r="C23" s="36" t="s">
        <v>15</v>
      </c>
      <c r="D23" s="147"/>
      <c r="E23" s="76" t="s">
        <v>1198</v>
      </c>
      <c r="F23" s="76" t="s">
        <v>9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Z23" s="36"/>
    </row>
    <row r="24" spans="1:26" hidden="1" x14ac:dyDescent="0.3">
      <c r="A24" s="36"/>
      <c r="B24" s="36"/>
      <c r="C24" s="36" t="s">
        <v>16</v>
      </c>
      <c r="D24" s="41"/>
      <c r="E24" s="41"/>
      <c r="F24" s="41"/>
      <c r="Z24" s="36"/>
    </row>
    <row r="25" spans="1:26" x14ac:dyDescent="0.3">
      <c r="A25" s="36" t="s">
        <v>1202</v>
      </c>
      <c r="B25" s="36"/>
      <c r="C25" s="36"/>
      <c r="D25" s="53">
        <v>1</v>
      </c>
      <c r="E25" s="73" t="s">
        <v>1203</v>
      </c>
      <c r="F25" s="75" t="s">
        <v>1204</v>
      </c>
      <c r="G25" s="56">
        <v>181000000</v>
      </c>
      <c r="H25" s="56"/>
      <c r="I25" s="56"/>
      <c r="J25" s="56"/>
      <c r="K25" s="56"/>
      <c r="L25" s="56">
        <v>-481419202</v>
      </c>
      <c r="M25" s="56">
        <v>372262500</v>
      </c>
      <c r="N25" s="56"/>
      <c r="O25" s="56"/>
      <c r="P25" s="56"/>
      <c r="Q25" s="56"/>
      <c r="R25" s="56"/>
      <c r="S25" s="56"/>
      <c r="T25" s="56"/>
      <c r="U25" s="56"/>
      <c r="V25" s="56"/>
      <c r="W25" s="45">
        <f>1*O25+1*P25+1*Q25+1*R25+1*S25+1*T25+1*U25+1*V25</f>
        <v>0</v>
      </c>
      <c r="X25" s="45">
        <f>1*G25+1*H25-1*I25+1*J25+1*K25+1*L25+1*M25+1*N25+1*W25</f>
        <v>71843298</v>
      </c>
      <c r="Z25" s="36"/>
    </row>
    <row r="26" spans="1:26" x14ac:dyDescent="0.3">
      <c r="A26" s="36" t="s">
        <v>1205</v>
      </c>
      <c r="B26" s="36"/>
      <c r="C26" s="36"/>
      <c r="D26" s="53">
        <v>2</v>
      </c>
      <c r="E26" s="73" t="s">
        <v>1206</v>
      </c>
      <c r="F26" s="75" t="s">
        <v>1207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45">
        <f>1*O26+1*P26+1*Q26+1*R26+1*S26+1*T26+1*U26+1*V26</f>
        <v>0</v>
      </c>
      <c r="X26" s="45">
        <f>1*G26+1*H26-1*I26+1*J26+1*K26+1*L26+1*M26+1*N26+1*W26</f>
        <v>0</v>
      </c>
      <c r="Z26" s="36"/>
    </row>
    <row r="27" spans="1:26" x14ac:dyDescent="0.3">
      <c r="A27" s="36" t="s">
        <v>1208</v>
      </c>
      <c r="B27" s="36"/>
      <c r="C27" s="36"/>
      <c r="D27" s="42">
        <v>3</v>
      </c>
      <c r="E27" s="43" t="s">
        <v>1209</v>
      </c>
      <c r="F27" s="44" t="s">
        <v>1210</v>
      </c>
      <c r="G27" s="45">
        <f t="shared" ref="G27:W27" si="0">1*G25+1*G26</f>
        <v>181000000</v>
      </c>
      <c r="H27" s="45">
        <f t="shared" si="0"/>
        <v>0</v>
      </c>
      <c r="I27" s="45">
        <f t="shared" si="0"/>
        <v>0</v>
      </c>
      <c r="J27" s="45">
        <f t="shared" si="0"/>
        <v>0</v>
      </c>
      <c r="K27" s="45">
        <f t="shared" si="0"/>
        <v>0</v>
      </c>
      <c r="L27" s="45">
        <f t="shared" si="0"/>
        <v>-481419202</v>
      </c>
      <c r="M27" s="45">
        <f t="shared" si="0"/>
        <v>372262500</v>
      </c>
      <c r="N27" s="45">
        <f t="shared" si="0"/>
        <v>0</v>
      </c>
      <c r="O27" s="45">
        <f t="shared" si="0"/>
        <v>0</v>
      </c>
      <c r="P27" s="45">
        <f t="shared" si="0"/>
        <v>0</v>
      </c>
      <c r="Q27" s="45">
        <f t="shared" si="0"/>
        <v>0</v>
      </c>
      <c r="R27" s="45">
        <f t="shared" si="0"/>
        <v>0</v>
      </c>
      <c r="S27" s="45">
        <f t="shared" si="0"/>
        <v>0</v>
      </c>
      <c r="T27" s="45">
        <f t="shared" si="0"/>
        <v>0</v>
      </c>
      <c r="U27" s="45">
        <f t="shared" si="0"/>
        <v>0</v>
      </c>
      <c r="V27" s="45">
        <f t="shared" si="0"/>
        <v>0</v>
      </c>
      <c r="W27" s="45">
        <f t="shared" si="0"/>
        <v>0</v>
      </c>
      <c r="X27" s="45">
        <f>1*X25+1*X26</f>
        <v>71843298</v>
      </c>
      <c r="Z27" s="36"/>
    </row>
    <row r="28" spans="1:26" x14ac:dyDescent="0.3">
      <c r="A28" s="46" t="s">
        <v>1211</v>
      </c>
      <c r="B28" s="36"/>
      <c r="C28" s="36"/>
      <c r="D28" s="47">
        <v>4</v>
      </c>
      <c r="E28" s="48" t="s">
        <v>1212</v>
      </c>
      <c r="F28" s="49" t="s">
        <v>1213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Z28" s="36"/>
    </row>
    <row r="29" spans="1:26" x14ac:dyDescent="0.3">
      <c r="A29" s="46" t="s">
        <v>1214</v>
      </c>
      <c r="B29" s="36"/>
      <c r="C29" s="36"/>
      <c r="D29" s="47">
        <v>5</v>
      </c>
      <c r="E29" s="51" t="s">
        <v>1215</v>
      </c>
      <c r="F29" s="52" t="s">
        <v>1216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Z29" s="36"/>
    </row>
    <row r="30" spans="1:26" x14ac:dyDescent="0.3">
      <c r="A30" s="36" t="s">
        <v>749</v>
      </c>
      <c r="B30" s="36"/>
      <c r="C30" s="36"/>
      <c r="D30" s="53">
        <v>6</v>
      </c>
      <c r="E30" s="54" t="s">
        <v>750</v>
      </c>
      <c r="F30" s="55" t="s">
        <v>751</v>
      </c>
      <c r="G30" s="56"/>
      <c r="H30" s="56"/>
      <c r="I30" s="56"/>
      <c r="J30" s="56"/>
      <c r="K30" s="56"/>
      <c r="L30" s="56">
        <v>-64928434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45">
        <f>1*O30+1*P30+1*Q30+1*R30+1*S30+1*T30+1*U30+1*V30</f>
        <v>0</v>
      </c>
      <c r="X30" s="45">
        <f>1*G30+1*H30-1*I30+1*J30+1*K30+1*L30+1*M30+1*N30+1*W30</f>
        <v>-64928434</v>
      </c>
      <c r="Z30" s="36"/>
    </row>
    <row r="31" spans="1:26" x14ac:dyDescent="0.3">
      <c r="A31" s="36" t="s">
        <v>1217</v>
      </c>
      <c r="B31" s="36"/>
      <c r="C31" s="36"/>
      <c r="D31" s="53">
        <v>7</v>
      </c>
      <c r="E31" s="54" t="s">
        <v>792</v>
      </c>
      <c r="F31" s="55" t="s">
        <v>793</v>
      </c>
      <c r="G31" s="56"/>
      <c r="H31" s="56"/>
      <c r="I31" s="56"/>
      <c r="J31" s="56"/>
      <c r="K31" s="56"/>
      <c r="L31" s="56">
        <v>3169055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45">
        <f>1*O31+1*P31+1*Q31+1*R31+1*S31+1*T31+1*U31+1*V31</f>
        <v>0</v>
      </c>
      <c r="X31" s="45">
        <f>1*G31+1*H31-1*I31+1*J31+1*K31+1*L31+1*M31+1*N31+1*W31</f>
        <v>3169055</v>
      </c>
      <c r="Z31" s="36"/>
    </row>
    <row r="32" spans="1:26" x14ac:dyDescent="0.3">
      <c r="A32" s="36" t="s">
        <v>881</v>
      </c>
      <c r="B32" s="36"/>
      <c r="C32" s="36"/>
      <c r="D32" s="42">
        <v>8</v>
      </c>
      <c r="E32" s="57" t="s">
        <v>882</v>
      </c>
      <c r="F32" s="58" t="s">
        <v>883</v>
      </c>
      <c r="G32" s="45">
        <f t="shared" ref="G32:W32" si="1">1*G30+1*G31</f>
        <v>0</v>
      </c>
      <c r="H32" s="45">
        <f t="shared" si="1"/>
        <v>0</v>
      </c>
      <c r="I32" s="45">
        <f t="shared" si="1"/>
        <v>0</v>
      </c>
      <c r="J32" s="45">
        <f t="shared" si="1"/>
        <v>0</v>
      </c>
      <c r="K32" s="45">
        <f t="shared" si="1"/>
        <v>0</v>
      </c>
      <c r="L32" s="45">
        <f t="shared" si="1"/>
        <v>-61759379</v>
      </c>
      <c r="M32" s="45">
        <f t="shared" si="1"/>
        <v>0</v>
      </c>
      <c r="N32" s="45">
        <f t="shared" si="1"/>
        <v>0</v>
      </c>
      <c r="O32" s="45">
        <f t="shared" si="1"/>
        <v>0</v>
      </c>
      <c r="P32" s="45">
        <f t="shared" si="1"/>
        <v>0</v>
      </c>
      <c r="Q32" s="45">
        <f t="shared" si="1"/>
        <v>0</v>
      </c>
      <c r="R32" s="45">
        <f t="shared" si="1"/>
        <v>0</v>
      </c>
      <c r="S32" s="45">
        <f t="shared" si="1"/>
        <v>0</v>
      </c>
      <c r="T32" s="45">
        <f t="shared" si="1"/>
        <v>0</v>
      </c>
      <c r="U32" s="45">
        <f t="shared" si="1"/>
        <v>0</v>
      </c>
      <c r="V32" s="45">
        <f t="shared" si="1"/>
        <v>0</v>
      </c>
      <c r="W32" s="45">
        <f t="shared" si="1"/>
        <v>0</v>
      </c>
      <c r="X32" s="45">
        <f>1*X30+1*X31</f>
        <v>-61759379</v>
      </c>
      <c r="Z32" s="36"/>
    </row>
    <row r="33" spans="1:26" x14ac:dyDescent="0.3">
      <c r="A33" s="36" t="s">
        <v>1218</v>
      </c>
      <c r="B33" s="36"/>
      <c r="C33" s="36"/>
      <c r="D33" s="53">
        <v>9</v>
      </c>
      <c r="E33" s="71" t="s">
        <v>1219</v>
      </c>
      <c r="F33" s="72" t="s">
        <v>1220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45">
        <f t="shared" ref="W33:W51" si="2">1*O33+1*P33+1*Q33+1*R33+1*S33+1*T33+1*U33+1*V33</f>
        <v>0</v>
      </c>
      <c r="X33" s="45">
        <f t="shared" ref="X33:X49" si="3">1*G33+1*H33-1*I33+1*J33+1*K33+1*L33+1*M33+1*N33+1*W33</f>
        <v>0</v>
      </c>
      <c r="Z33" s="36"/>
    </row>
    <row r="34" spans="1:26" x14ac:dyDescent="0.3">
      <c r="A34" s="36" t="s">
        <v>1221</v>
      </c>
      <c r="B34" s="36"/>
      <c r="C34" s="36"/>
      <c r="D34" s="53">
        <v>10</v>
      </c>
      <c r="E34" s="71" t="s">
        <v>1222</v>
      </c>
      <c r="F34" s="72" t="s">
        <v>1223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45">
        <f t="shared" si="2"/>
        <v>0</v>
      </c>
      <c r="X34" s="45">
        <f t="shared" si="3"/>
        <v>0</v>
      </c>
      <c r="Z34" s="36"/>
    </row>
    <row r="35" spans="1:26" x14ac:dyDescent="0.3">
      <c r="A35" s="36" t="s">
        <v>1224</v>
      </c>
      <c r="B35" s="36"/>
      <c r="C35" s="36"/>
      <c r="D35" s="53">
        <v>11</v>
      </c>
      <c r="E35" s="71" t="s">
        <v>1225</v>
      </c>
      <c r="F35" s="72" t="s">
        <v>1226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45">
        <f t="shared" si="2"/>
        <v>0</v>
      </c>
      <c r="X35" s="45">
        <f t="shared" si="3"/>
        <v>0</v>
      </c>
      <c r="Z35" s="36"/>
    </row>
    <row r="36" spans="1:26" x14ac:dyDescent="0.3">
      <c r="A36" s="36" t="s">
        <v>1227</v>
      </c>
      <c r="B36" s="36"/>
      <c r="C36" s="36"/>
      <c r="D36" s="53">
        <v>12</v>
      </c>
      <c r="E36" s="71" t="s">
        <v>1228</v>
      </c>
      <c r="F36" s="72" t="s">
        <v>1229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45">
        <f t="shared" si="2"/>
        <v>0</v>
      </c>
      <c r="X36" s="45">
        <f t="shared" si="3"/>
        <v>0</v>
      </c>
      <c r="Z36" s="36"/>
    </row>
    <row r="37" spans="1:26" x14ac:dyDescent="0.3">
      <c r="A37" s="36" t="s">
        <v>1230</v>
      </c>
      <c r="B37" s="36"/>
      <c r="C37" s="36"/>
      <c r="D37" s="53">
        <v>13</v>
      </c>
      <c r="E37" s="71" t="s">
        <v>1231</v>
      </c>
      <c r="F37" s="72" t="s">
        <v>1232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45">
        <f t="shared" si="2"/>
        <v>0</v>
      </c>
      <c r="X37" s="45">
        <f t="shared" si="3"/>
        <v>0</v>
      </c>
      <c r="Z37" s="36"/>
    </row>
    <row r="38" spans="1:26" x14ac:dyDescent="0.3">
      <c r="A38" s="36" t="s">
        <v>1233</v>
      </c>
      <c r="B38" s="36"/>
      <c r="C38" s="36"/>
      <c r="D38" s="53">
        <v>14</v>
      </c>
      <c r="E38" s="71" t="s">
        <v>1234</v>
      </c>
      <c r="F38" s="72" t="s">
        <v>1235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45">
        <f t="shared" si="2"/>
        <v>0</v>
      </c>
      <c r="X38" s="45">
        <f t="shared" si="3"/>
        <v>0</v>
      </c>
      <c r="Z38" s="36"/>
    </row>
    <row r="39" spans="1:26" x14ac:dyDescent="0.3">
      <c r="A39" s="36" t="s">
        <v>1236</v>
      </c>
      <c r="B39" s="36"/>
      <c r="C39" s="36"/>
      <c r="D39" s="53">
        <v>15</v>
      </c>
      <c r="E39" s="71" t="s">
        <v>1237</v>
      </c>
      <c r="F39" s="72" t="s">
        <v>1238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45">
        <f t="shared" si="2"/>
        <v>0</v>
      </c>
      <c r="X39" s="45">
        <f t="shared" si="3"/>
        <v>0</v>
      </c>
      <c r="Z39" s="36"/>
    </row>
    <row r="40" spans="1:26" x14ac:dyDescent="0.3">
      <c r="A40" s="36" t="s">
        <v>1239</v>
      </c>
      <c r="B40" s="36"/>
      <c r="C40" s="36"/>
      <c r="D40" s="53">
        <v>16</v>
      </c>
      <c r="E40" s="71" t="s">
        <v>1240</v>
      </c>
      <c r="F40" s="72" t="s">
        <v>1241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45">
        <f t="shared" si="2"/>
        <v>0</v>
      </c>
      <c r="X40" s="45">
        <f t="shared" si="3"/>
        <v>0</v>
      </c>
      <c r="Z40" s="36"/>
    </row>
    <row r="41" spans="1:26" x14ac:dyDescent="0.3">
      <c r="A41" s="36" t="s">
        <v>1242</v>
      </c>
      <c r="B41" s="36"/>
      <c r="C41" s="36"/>
      <c r="D41" s="53">
        <v>17</v>
      </c>
      <c r="E41" s="71" t="s">
        <v>1243</v>
      </c>
      <c r="F41" s="72" t="s">
        <v>1244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45">
        <f t="shared" si="2"/>
        <v>0</v>
      </c>
      <c r="X41" s="45">
        <f t="shared" si="3"/>
        <v>0</v>
      </c>
      <c r="Z41" s="36"/>
    </row>
    <row r="42" spans="1:26" x14ac:dyDescent="0.3">
      <c r="A42" s="36" t="s">
        <v>1245</v>
      </c>
      <c r="B42" s="36"/>
      <c r="C42" s="36"/>
      <c r="D42" s="53">
        <v>18</v>
      </c>
      <c r="E42" s="71" t="s">
        <v>1246</v>
      </c>
      <c r="F42" s="72" t="s">
        <v>1247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45">
        <f t="shared" si="2"/>
        <v>0</v>
      </c>
      <c r="X42" s="45">
        <f t="shared" si="3"/>
        <v>0</v>
      </c>
      <c r="Z42" s="36"/>
    </row>
    <row r="43" spans="1:26" x14ac:dyDescent="0.3">
      <c r="A43" s="36" t="s">
        <v>1248</v>
      </c>
      <c r="B43" s="36"/>
      <c r="C43" s="36"/>
      <c r="D43" s="53">
        <v>19</v>
      </c>
      <c r="E43" s="71" t="s">
        <v>1249</v>
      </c>
      <c r="F43" s="72" t="s">
        <v>1250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45">
        <f t="shared" si="2"/>
        <v>0</v>
      </c>
      <c r="X43" s="45">
        <f t="shared" si="3"/>
        <v>0</v>
      </c>
      <c r="Z43" s="36"/>
    </row>
    <row r="44" spans="1:26" x14ac:dyDescent="0.3">
      <c r="A44" s="36" t="s">
        <v>1251</v>
      </c>
      <c r="B44" s="36"/>
      <c r="C44" s="36"/>
      <c r="D44" s="53">
        <v>20</v>
      </c>
      <c r="E44" s="71" t="s">
        <v>1252</v>
      </c>
      <c r="F44" s="72" t="s">
        <v>1253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45">
        <f t="shared" si="2"/>
        <v>0</v>
      </c>
      <c r="X44" s="45">
        <f t="shared" si="3"/>
        <v>0</v>
      </c>
      <c r="Z44" s="36"/>
    </row>
    <row r="45" spans="1:26" x14ac:dyDescent="0.3">
      <c r="A45" s="36" t="s">
        <v>1254</v>
      </c>
      <c r="B45" s="36"/>
      <c r="C45" s="36"/>
      <c r="D45" s="53">
        <v>21</v>
      </c>
      <c r="E45" s="71" t="s">
        <v>1255</v>
      </c>
      <c r="F45" s="72" t="s">
        <v>1256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45">
        <f t="shared" si="2"/>
        <v>0</v>
      </c>
      <c r="X45" s="45">
        <f t="shared" si="3"/>
        <v>0</v>
      </c>
      <c r="Z45" s="36"/>
    </row>
    <row r="46" spans="1:26" ht="28.8" x14ac:dyDescent="0.3">
      <c r="A46" s="36" t="s">
        <v>1257</v>
      </c>
      <c r="B46" s="36"/>
      <c r="C46" s="36"/>
      <c r="D46" s="53">
        <v>22</v>
      </c>
      <c r="E46" s="71" t="s">
        <v>1258</v>
      </c>
      <c r="F46" s="72" t="s">
        <v>1259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45">
        <f t="shared" si="2"/>
        <v>0</v>
      </c>
      <c r="X46" s="45">
        <f t="shared" si="3"/>
        <v>0</v>
      </c>
      <c r="Z46" s="36"/>
    </row>
    <row r="47" spans="1:26" x14ac:dyDescent="0.3">
      <c r="A47" s="36" t="s">
        <v>1260</v>
      </c>
      <c r="B47" s="36"/>
      <c r="C47" s="36"/>
      <c r="D47" s="53">
        <v>23</v>
      </c>
      <c r="E47" s="71" t="s">
        <v>1261</v>
      </c>
      <c r="F47" s="72" t="s">
        <v>1262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45">
        <f t="shared" si="2"/>
        <v>0</v>
      </c>
      <c r="X47" s="45">
        <f t="shared" si="3"/>
        <v>0</v>
      </c>
      <c r="Z47" s="36"/>
    </row>
    <row r="48" spans="1:26" x14ac:dyDescent="0.3">
      <c r="A48" s="36" t="s">
        <v>1263</v>
      </c>
      <c r="B48" s="36"/>
      <c r="C48" s="36"/>
      <c r="D48" s="53">
        <v>24</v>
      </c>
      <c r="E48" s="71" t="s">
        <v>1264</v>
      </c>
      <c r="F48" s="72" t="s">
        <v>1265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45">
        <f t="shared" si="2"/>
        <v>0</v>
      </c>
      <c r="X48" s="45">
        <f t="shared" si="3"/>
        <v>0</v>
      </c>
      <c r="Z48" s="36"/>
    </row>
    <row r="49" spans="1:26" x14ac:dyDescent="0.3">
      <c r="A49" s="36" t="s">
        <v>1266</v>
      </c>
      <c r="B49" s="36"/>
      <c r="C49" s="36"/>
      <c r="D49" s="53">
        <v>25</v>
      </c>
      <c r="E49" s="71" t="s">
        <v>1267</v>
      </c>
      <c r="F49" s="72" t="s">
        <v>1268</v>
      </c>
      <c r="G49" s="56"/>
      <c r="H49" s="56"/>
      <c r="I49" s="56"/>
      <c r="J49" s="56"/>
      <c r="K49" s="56"/>
      <c r="L49" s="56">
        <v>7442233</v>
      </c>
      <c r="M49" s="56">
        <v>27000000</v>
      </c>
      <c r="N49" s="56"/>
      <c r="O49" s="56"/>
      <c r="P49" s="56"/>
      <c r="Q49" s="56"/>
      <c r="R49" s="56"/>
      <c r="S49" s="56"/>
      <c r="T49" s="56"/>
      <c r="U49" s="56"/>
      <c r="V49" s="56"/>
      <c r="W49" s="45">
        <f t="shared" si="2"/>
        <v>0</v>
      </c>
      <c r="X49" s="45">
        <f t="shared" si="3"/>
        <v>34442233</v>
      </c>
      <c r="Z49" s="36"/>
    </row>
    <row r="50" spans="1:26" x14ac:dyDescent="0.3">
      <c r="A50" s="36" t="s">
        <v>1269</v>
      </c>
      <c r="B50" s="36"/>
      <c r="C50" s="36"/>
      <c r="D50" s="42">
        <v>26</v>
      </c>
      <c r="E50" s="65" t="s">
        <v>1270</v>
      </c>
      <c r="F50" s="66" t="s">
        <v>1271</v>
      </c>
      <c r="G50" s="45">
        <f>1*G32+1*G33+1*G34+1*G35+1*G36+1*G37+-1*G38+-1*G39+1*G40+-1*G41+1*G42+1*G43+1*G44+-1*G45+1*G46+-1*G47+-1*G48+1*G49</f>
        <v>0</v>
      </c>
      <c r="H50" s="45">
        <f t="shared" ref="H50:X50" si="4">1*H32+1*H33+1*H34+1*H35+1*H36+1*H37+-1*H38+-1*H39+1*H40+-1*H41+1*H42+1*H43+1*H44+-1*H45+1*H46+-1*H47+-1*H48+1*H49</f>
        <v>0</v>
      </c>
      <c r="I50" s="45">
        <f t="shared" si="4"/>
        <v>0</v>
      </c>
      <c r="J50" s="45">
        <f t="shared" si="4"/>
        <v>0</v>
      </c>
      <c r="K50" s="45">
        <f t="shared" si="4"/>
        <v>0</v>
      </c>
      <c r="L50" s="45">
        <f t="shared" si="4"/>
        <v>-54317146</v>
      </c>
      <c r="M50" s="45">
        <f t="shared" si="4"/>
        <v>27000000</v>
      </c>
      <c r="N50" s="45">
        <f t="shared" si="4"/>
        <v>0</v>
      </c>
      <c r="O50" s="45">
        <f t="shared" si="4"/>
        <v>0</v>
      </c>
      <c r="P50" s="45">
        <f t="shared" si="4"/>
        <v>0</v>
      </c>
      <c r="Q50" s="45">
        <f t="shared" si="4"/>
        <v>0</v>
      </c>
      <c r="R50" s="45">
        <f t="shared" si="4"/>
        <v>0</v>
      </c>
      <c r="S50" s="45">
        <f t="shared" si="4"/>
        <v>0</v>
      </c>
      <c r="T50" s="45">
        <f t="shared" si="4"/>
        <v>0</v>
      </c>
      <c r="U50" s="45">
        <f t="shared" si="4"/>
        <v>0</v>
      </c>
      <c r="V50" s="45">
        <f t="shared" si="4"/>
        <v>0</v>
      </c>
      <c r="W50" s="45">
        <f t="shared" si="4"/>
        <v>0</v>
      </c>
      <c r="X50" s="45">
        <f t="shared" si="4"/>
        <v>-27317146</v>
      </c>
      <c r="Z50" s="36"/>
    </row>
    <row r="51" spans="1:26" x14ac:dyDescent="0.3">
      <c r="A51" s="36" t="s">
        <v>1272</v>
      </c>
      <c r="B51" s="36"/>
      <c r="C51" s="36"/>
      <c r="D51" s="42">
        <v>27</v>
      </c>
      <c r="E51" s="65" t="s">
        <v>1273</v>
      </c>
      <c r="F51" s="66" t="s">
        <v>1274</v>
      </c>
      <c r="G51" s="45">
        <f>1*G27+1*G50</f>
        <v>181000000</v>
      </c>
      <c r="H51" s="45">
        <f t="shared" ref="H51:V51" si="5">1*H27+1*H50</f>
        <v>0</v>
      </c>
      <c r="I51" s="45">
        <f t="shared" si="5"/>
        <v>0</v>
      </c>
      <c r="J51" s="45">
        <f t="shared" si="5"/>
        <v>0</v>
      </c>
      <c r="K51" s="45">
        <f t="shared" si="5"/>
        <v>0</v>
      </c>
      <c r="L51" s="45">
        <f t="shared" si="5"/>
        <v>-535736348</v>
      </c>
      <c r="M51" s="45">
        <f t="shared" si="5"/>
        <v>399262500</v>
      </c>
      <c r="N51" s="45">
        <f t="shared" si="5"/>
        <v>0</v>
      </c>
      <c r="O51" s="45">
        <f t="shared" si="5"/>
        <v>0</v>
      </c>
      <c r="P51" s="45">
        <f t="shared" si="5"/>
        <v>0</v>
      </c>
      <c r="Q51" s="45">
        <f t="shared" si="5"/>
        <v>0</v>
      </c>
      <c r="R51" s="45">
        <f t="shared" si="5"/>
        <v>0</v>
      </c>
      <c r="S51" s="45">
        <f t="shared" si="5"/>
        <v>0</v>
      </c>
      <c r="T51" s="45">
        <f t="shared" si="5"/>
        <v>0</v>
      </c>
      <c r="U51" s="45">
        <f t="shared" si="5"/>
        <v>0</v>
      </c>
      <c r="V51" s="45">
        <f t="shared" si="5"/>
        <v>0</v>
      </c>
      <c r="W51" s="45">
        <f t="shared" si="2"/>
        <v>0</v>
      </c>
      <c r="X51" s="45">
        <f>1*G51+1*H51-1*I51+1*J51+1*K51+1*L51+1*M51+1*N51+1*W51</f>
        <v>44526152</v>
      </c>
      <c r="Z51" s="36"/>
    </row>
    <row r="52" spans="1:26" x14ac:dyDescent="0.3">
      <c r="A52" s="36"/>
      <c r="B52" s="36"/>
      <c r="C52" s="36" t="s">
        <v>16</v>
      </c>
      <c r="Z52" s="36"/>
    </row>
    <row r="53" spans="1:26" hidden="1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 t="s">
        <v>116</v>
      </c>
    </row>
    <row r="54" spans="1:26" hidden="1" x14ac:dyDescent="0.3"/>
    <row r="55" spans="1:26" hidden="1" x14ac:dyDescent="0.3"/>
    <row r="56" spans="1:26" hidden="1" x14ac:dyDescent="0.3"/>
    <row r="57" spans="1:26" hidden="1" x14ac:dyDescent="0.3"/>
    <row r="58" spans="1:26" hidden="1" x14ac:dyDescent="0.3"/>
    <row r="59" spans="1:26" hidden="1" x14ac:dyDescent="0.3">
      <c r="A59" s="36"/>
      <c r="B59" s="36"/>
      <c r="C59" s="36" t="s">
        <v>1275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idden="1" x14ac:dyDescent="0.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idden="1" x14ac:dyDescent="0.3">
      <c r="A61" s="36"/>
      <c r="B61" s="36"/>
      <c r="C61" s="36"/>
      <c r="D61" s="36"/>
      <c r="E61" s="36"/>
      <c r="F61" s="36"/>
      <c r="G61" s="36" t="s">
        <v>1180</v>
      </c>
      <c r="H61" s="36" t="s">
        <v>1181</v>
      </c>
      <c r="I61" s="36" t="s">
        <v>1182</v>
      </c>
      <c r="J61" s="36" t="s">
        <v>1183</v>
      </c>
      <c r="K61" s="36" t="s">
        <v>1184</v>
      </c>
      <c r="L61" s="36" t="s">
        <v>1185</v>
      </c>
      <c r="M61" s="36" t="s">
        <v>1186</v>
      </c>
      <c r="N61" s="36" t="s">
        <v>1187</v>
      </c>
      <c r="O61" s="36" t="s">
        <v>1188</v>
      </c>
      <c r="P61" s="36" t="s">
        <v>1189</v>
      </c>
      <c r="Q61" s="36" t="s">
        <v>1190</v>
      </c>
      <c r="R61" s="36" t="s">
        <v>1191</v>
      </c>
      <c r="S61" s="36" t="s">
        <v>1192</v>
      </c>
      <c r="T61" s="36" t="s">
        <v>1193</v>
      </c>
      <c r="U61" s="36" t="s">
        <v>1194</v>
      </c>
      <c r="V61" s="36" t="s">
        <v>1195</v>
      </c>
      <c r="W61" s="36" t="s">
        <v>1196</v>
      </c>
      <c r="X61" s="36"/>
      <c r="Y61" s="36"/>
      <c r="Z61" s="36"/>
    </row>
    <row r="62" spans="1:26" hidden="1" x14ac:dyDescent="0.3">
      <c r="A62" s="36"/>
      <c r="B62" s="36"/>
      <c r="C62" s="36" t="s">
        <v>12</v>
      </c>
      <c r="D62" s="36" t="s">
        <v>13</v>
      </c>
      <c r="E62" s="36" t="s">
        <v>14</v>
      </c>
      <c r="F62" s="36" t="s">
        <v>15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 t="s">
        <v>16</v>
      </c>
      <c r="Z62" s="36" t="s">
        <v>17</v>
      </c>
    </row>
    <row r="63" spans="1:26" hidden="1" x14ac:dyDescent="0.3">
      <c r="A63" s="36"/>
      <c r="B63" s="36"/>
      <c r="C63" s="36" t="s">
        <v>215</v>
      </c>
      <c r="D63" s="37" t="s">
        <v>19</v>
      </c>
      <c r="E63" s="37"/>
      <c r="F63" s="37"/>
      <c r="G63" s="38" t="str">
        <f>[1]StartUp!$D$8</f>
        <v>01-Jan-2023</v>
      </c>
      <c r="H63" s="38" t="str">
        <f>[1]StartUp!$D$8</f>
        <v>01-Jan-2023</v>
      </c>
      <c r="I63" s="38" t="str">
        <f>[1]StartUp!$D$8</f>
        <v>01-Jan-2023</v>
      </c>
      <c r="J63" s="38" t="str">
        <f>[1]StartUp!$D$8</f>
        <v>01-Jan-2023</v>
      </c>
      <c r="K63" s="38" t="str">
        <f>[1]StartUp!$D$8</f>
        <v>01-Jan-2023</v>
      </c>
      <c r="L63" s="38" t="str">
        <f>[1]StartUp!$D$8</f>
        <v>01-Jan-2023</v>
      </c>
      <c r="M63" s="38" t="str">
        <f>[1]StartUp!$D$8</f>
        <v>01-Jan-2023</v>
      </c>
      <c r="N63" s="38" t="str">
        <f>[1]StartUp!$D$8</f>
        <v>01-Jan-2023</v>
      </c>
      <c r="O63" s="38" t="str">
        <f>[1]StartUp!$D$8</f>
        <v>01-Jan-2023</v>
      </c>
      <c r="P63" s="38" t="str">
        <f>[1]StartUp!$D$8</f>
        <v>01-Jan-2023</v>
      </c>
      <c r="Q63" s="38" t="str">
        <f>[1]StartUp!$D$8</f>
        <v>01-Jan-2023</v>
      </c>
      <c r="R63" s="38" t="str">
        <f>[1]StartUp!$D$8</f>
        <v>01-Jan-2023</v>
      </c>
      <c r="S63" s="38" t="str">
        <f>[1]StartUp!$D$8</f>
        <v>01-Jan-2023</v>
      </c>
      <c r="T63" s="38" t="str">
        <f>[1]StartUp!$D$8</f>
        <v>01-Jan-2023</v>
      </c>
      <c r="U63" s="38" t="str">
        <f>[1]StartUp!$D$8</f>
        <v>01-Jan-2023</v>
      </c>
      <c r="V63" s="38" t="str">
        <f>[1]StartUp!$D$8</f>
        <v>01-Jan-2023</v>
      </c>
      <c r="W63" s="38" t="str">
        <f>[1]StartUp!$D$8</f>
        <v>01-Jan-2023</v>
      </c>
      <c r="X63" s="38" t="str">
        <f>[1]StartUp!$D$8</f>
        <v>01-Jan-2023</v>
      </c>
      <c r="Z63" s="36"/>
    </row>
    <row r="64" spans="1:26" hidden="1" x14ac:dyDescent="0.3">
      <c r="A64" s="36"/>
      <c r="B64" s="36"/>
      <c r="C64" s="36" t="s">
        <v>216</v>
      </c>
      <c r="D64" s="37" t="s">
        <v>19</v>
      </c>
      <c r="E64" s="37"/>
      <c r="F64" s="37"/>
      <c r="G64" s="38" t="str">
        <f>[1]StartUp!$D$9</f>
        <v>31-Dec-2023</v>
      </c>
      <c r="H64" s="38" t="str">
        <f>[1]StartUp!$D$9</f>
        <v>31-Dec-2023</v>
      </c>
      <c r="I64" s="38" t="str">
        <f>[1]StartUp!$D$9</f>
        <v>31-Dec-2023</v>
      </c>
      <c r="J64" s="38" t="str">
        <f>[1]StartUp!$D$9</f>
        <v>31-Dec-2023</v>
      </c>
      <c r="K64" s="38" t="str">
        <f>[1]StartUp!$D$9</f>
        <v>31-Dec-2023</v>
      </c>
      <c r="L64" s="38" t="str">
        <f>[1]StartUp!$D$9</f>
        <v>31-Dec-2023</v>
      </c>
      <c r="M64" s="38" t="str">
        <f>[1]StartUp!$D$9</f>
        <v>31-Dec-2023</v>
      </c>
      <c r="N64" s="38" t="str">
        <f>[1]StartUp!$D$9</f>
        <v>31-Dec-2023</v>
      </c>
      <c r="O64" s="38" t="str">
        <f>[1]StartUp!$D$9</f>
        <v>31-Dec-2023</v>
      </c>
      <c r="P64" s="38" t="str">
        <f>[1]StartUp!$D$9</f>
        <v>31-Dec-2023</v>
      </c>
      <c r="Q64" s="38" t="str">
        <f>[1]StartUp!$D$9</f>
        <v>31-Dec-2023</v>
      </c>
      <c r="R64" s="38" t="str">
        <f>[1]StartUp!$D$9</f>
        <v>31-Dec-2023</v>
      </c>
      <c r="S64" s="38" t="str">
        <f>[1]StartUp!$D$9</f>
        <v>31-Dec-2023</v>
      </c>
      <c r="T64" s="38" t="str">
        <f>[1]StartUp!$D$9</f>
        <v>31-Dec-2023</v>
      </c>
      <c r="U64" s="38" t="str">
        <f>[1]StartUp!$D$9</f>
        <v>31-Dec-2023</v>
      </c>
      <c r="V64" s="38" t="str">
        <f>[1]StartUp!$D$9</f>
        <v>31-Dec-2023</v>
      </c>
      <c r="W64" s="38" t="str">
        <f>[1]StartUp!$D$9</f>
        <v>31-Dec-2023</v>
      </c>
      <c r="X64" s="38" t="str">
        <f>[1]StartUp!$D$9</f>
        <v>31-Dec-2023</v>
      </c>
      <c r="Z64" s="36"/>
    </row>
    <row r="65" spans="1:26" ht="37.5" hidden="1" customHeight="1" x14ac:dyDescent="0.3">
      <c r="A65" s="36"/>
      <c r="B65" s="36" t="s">
        <v>1197</v>
      </c>
      <c r="C65" s="36" t="s">
        <v>14</v>
      </c>
      <c r="D65" s="146" t="s">
        <v>19</v>
      </c>
      <c r="E65" s="76" t="str">
        <f>MID([1]StartUp!$O$9,7,11)</f>
        <v>2023</v>
      </c>
      <c r="F65" s="76" t="str">
        <f>MID([1]StartUp!$O$9,7,11)</f>
        <v>2023</v>
      </c>
      <c r="G65" s="146" t="s">
        <v>549</v>
      </c>
      <c r="H65" s="146" t="s">
        <v>552</v>
      </c>
      <c r="I65" s="146" t="s">
        <v>555</v>
      </c>
      <c r="J65" s="146" t="s">
        <v>558</v>
      </c>
      <c r="K65" s="146" t="s">
        <v>561</v>
      </c>
      <c r="L65" s="146" t="s">
        <v>564</v>
      </c>
      <c r="M65" s="146" t="s">
        <v>567</v>
      </c>
      <c r="N65" s="146" t="s">
        <v>570</v>
      </c>
      <c r="O65" s="146" t="s">
        <v>576</v>
      </c>
      <c r="P65" s="146" t="s">
        <v>579</v>
      </c>
      <c r="Q65" s="146" t="s">
        <v>582</v>
      </c>
      <c r="R65" s="146" t="s">
        <v>585</v>
      </c>
      <c r="S65" s="146" t="s">
        <v>588</v>
      </c>
      <c r="T65" s="146" t="s">
        <v>591</v>
      </c>
      <c r="U65" s="146" t="s">
        <v>594</v>
      </c>
      <c r="V65" s="146" t="s">
        <v>597</v>
      </c>
      <c r="W65" s="146" t="s">
        <v>600</v>
      </c>
      <c r="X65" s="146" t="s">
        <v>603</v>
      </c>
      <c r="Z65" s="36"/>
    </row>
    <row r="66" spans="1:26" ht="37.5" hidden="1" customHeight="1" x14ac:dyDescent="0.3">
      <c r="A66" s="36"/>
      <c r="B66" s="36"/>
      <c r="C66" s="36" t="s">
        <v>14</v>
      </c>
      <c r="D66" s="147"/>
      <c r="E66" s="76" t="s">
        <v>1198</v>
      </c>
      <c r="F66" s="76" t="s">
        <v>9</v>
      </c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Z66" s="36"/>
    </row>
    <row r="67" spans="1:26" ht="37.5" customHeight="1" x14ac:dyDescent="0.3">
      <c r="A67" s="36"/>
      <c r="B67" s="36"/>
      <c r="C67" s="36" t="s">
        <v>15</v>
      </c>
      <c r="D67" s="146" t="s">
        <v>19</v>
      </c>
      <c r="E67" s="76" t="str">
        <f>MID([1]StartUp!$O$9,7,11)</f>
        <v>2023</v>
      </c>
      <c r="F67" s="76" t="str">
        <f>MID([1]StartUp!$O$9,7,11)</f>
        <v>2023</v>
      </c>
      <c r="G67" s="146" t="s">
        <v>550</v>
      </c>
      <c r="H67" s="146" t="s">
        <v>553</v>
      </c>
      <c r="I67" s="146" t="s">
        <v>556</v>
      </c>
      <c r="J67" s="146" t="s">
        <v>559</v>
      </c>
      <c r="K67" s="146" t="s">
        <v>562</v>
      </c>
      <c r="L67" s="146" t="s">
        <v>565</v>
      </c>
      <c r="M67" s="146" t="s">
        <v>568</v>
      </c>
      <c r="N67" s="146" t="s">
        <v>571</v>
      </c>
      <c r="O67" s="146" t="s">
        <v>1199</v>
      </c>
      <c r="P67" s="146" t="s">
        <v>580</v>
      </c>
      <c r="Q67" s="146" t="s">
        <v>583</v>
      </c>
      <c r="R67" s="146" t="s">
        <v>586</v>
      </c>
      <c r="S67" s="146" t="s">
        <v>589</v>
      </c>
      <c r="T67" s="146" t="s">
        <v>592</v>
      </c>
      <c r="U67" s="146" t="s">
        <v>1200</v>
      </c>
      <c r="V67" s="146" t="s">
        <v>598</v>
      </c>
      <c r="W67" s="146" t="s">
        <v>601</v>
      </c>
      <c r="X67" s="146" t="s">
        <v>1201</v>
      </c>
      <c r="Z67" s="36"/>
    </row>
    <row r="68" spans="1:26" ht="37.5" customHeight="1" x14ac:dyDescent="0.3">
      <c r="A68" s="36"/>
      <c r="B68" s="36" t="s">
        <v>1197</v>
      </c>
      <c r="C68" s="36" t="s">
        <v>15</v>
      </c>
      <c r="D68" s="147"/>
      <c r="E68" s="76" t="s">
        <v>1198</v>
      </c>
      <c r="F68" s="76" t="s">
        <v>9</v>
      </c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Z68" s="36"/>
    </row>
    <row r="69" spans="1:26" hidden="1" x14ac:dyDescent="0.3">
      <c r="A69" s="36"/>
      <c r="B69" s="36"/>
      <c r="C69" s="36" t="s">
        <v>16</v>
      </c>
      <c r="D69" s="41"/>
      <c r="E69" s="41"/>
      <c r="F69" s="41"/>
      <c r="Z69" s="36"/>
    </row>
    <row r="70" spans="1:26" x14ac:dyDescent="0.3">
      <c r="A70" s="36" t="s">
        <v>1202</v>
      </c>
      <c r="B70" s="36"/>
      <c r="C70" s="36"/>
      <c r="D70" s="42">
        <v>1</v>
      </c>
      <c r="E70" s="43" t="s">
        <v>1203</v>
      </c>
      <c r="F70" s="44" t="s">
        <v>1204</v>
      </c>
      <c r="G70" s="45">
        <f>1*G51</f>
        <v>181000000</v>
      </c>
      <c r="H70" s="45">
        <f t="shared" ref="H70:V70" si="6">1*H51</f>
        <v>0</v>
      </c>
      <c r="I70" s="45">
        <f t="shared" si="6"/>
        <v>0</v>
      </c>
      <c r="J70" s="45">
        <f t="shared" si="6"/>
        <v>0</v>
      </c>
      <c r="K70" s="45">
        <f t="shared" si="6"/>
        <v>0</v>
      </c>
      <c r="L70" s="45">
        <f t="shared" si="6"/>
        <v>-535736348</v>
      </c>
      <c r="M70" s="45">
        <f t="shared" si="6"/>
        <v>399262500</v>
      </c>
      <c r="N70" s="45">
        <f t="shared" si="6"/>
        <v>0</v>
      </c>
      <c r="O70" s="45">
        <f t="shared" si="6"/>
        <v>0</v>
      </c>
      <c r="P70" s="45">
        <f t="shared" si="6"/>
        <v>0</v>
      </c>
      <c r="Q70" s="45">
        <f t="shared" si="6"/>
        <v>0</v>
      </c>
      <c r="R70" s="45">
        <f t="shared" si="6"/>
        <v>0</v>
      </c>
      <c r="S70" s="45">
        <f t="shared" si="6"/>
        <v>0</v>
      </c>
      <c r="T70" s="45">
        <f t="shared" si="6"/>
        <v>0</v>
      </c>
      <c r="U70" s="45">
        <f t="shared" si="6"/>
        <v>0</v>
      </c>
      <c r="V70" s="45">
        <f t="shared" si="6"/>
        <v>0</v>
      </c>
      <c r="W70" s="45">
        <f>1*O70+1*P70+1*Q70+1*R70+1*S70+1*T70+1*U70+1*V70</f>
        <v>0</v>
      </c>
      <c r="X70" s="45">
        <f>1*G70+1*H70-1*I70+1*J70+1*K70+1*L70+1*M70+1*N70+1*W70</f>
        <v>44526152</v>
      </c>
      <c r="Z70" s="36"/>
    </row>
    <row r="71" spans="1:26" x14ac:dyDescent="0.3">
      <c r="A71" s="36" t="s">
        <v>1205</v>
      </c>
      <c r="B71" s="36"/>
      <c r="C71" s="36"/>
      <c r="D71" s="53">
        <v>2</v>
      </c>
      <c r="E71" s="73" t="s">
        <v>1206</v>
      </c>
      <c r="F71" s="75" t="s">
        <v>1207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45">
        <f>1*O71+1*P71+1*Q71+1*R71+1*S71+1*T71+1*U71+1*V71</f>
        <v>0</v>
      </c>
      <c r="X71" s="45">
        <f>1*G71+1*H71-1*I71+1*J71+1*K71+1*L71+1*M71+1*N71+1*W71</f>
        <v>0</v>
      </c>
      <c r="Z71" s="36"/>
    </row>
    <row r="72" spans="1:26" x14ac:dyDescent="0.3">
      <c r="A72" s="36" t="s">
        <v>1208</v>
      </c>
      <c r="B72" s="36"/>
      <c r="C72" s="36"/>
      <c r="D72" s="42">
        <v>3</v>
      </c>
      <c r="E72" s="43" t="s">
        <v>1209</v>
      </c>
      <c r="F72" s="44" t="s">
        <v>1210</v>
      </c>
      <c r="G72" s="45">
        <f t="shared" ref="G72:V72" si="7">1*G70+1*G71</f>
        <v>181000000</v>
      </c>
      <c r="H72" s="45">
        <f t="shared" si="7"/>
        <v>0</v>
      </c>
      <c r="I72" s="45">
        <f t="shared" si="7"/>
        <v>0</v>
      </c>
      <c r="J72" s="45">
        <f t="shared" si="7"/>
        <v>0</v>
      </c>
      <c r="K72" s="45">
        <f t="shared" si="7"/>
        <v>0</v>
      </c>
      <c r="L72" s="45">
        <f t="shared" si="7"/>
        <v>-535736348</v>
      </c>
      <c r="M72" s="45">
        <f t="shared" si="7"/>
        <v>399262500</v>
      </c>
      <c r="N72" s="45">
        <f t="shared" si="7"/>
        <v>0</v>
      </c>
      <c r="O72" s="45">
        <f t="shared" si="7"/>
        <v>0</v>
      </c>
      <c r="P72" s="45">
        <f t="shared" si="7"/>
        <v>0</v>
      </c>
      <c r="Q72" s="45">
        <f t="shared" si="7"/>
        <v>0</v>
      </c>
      <c r="R72" s="45">
        <f t="shared" si="7"/>
        <v>0</v>
      </c>
      <c r="S72" s="45">
        <f t="shared" si="7"/>
        <v>0</v>
      </c>
      <c r="T72" s="45">
        <f t="shared" si="7"/>
        <v>0</v>
      </c>
      <c r="U72" s="45">
        <f t="shared" si="7"/>
        <v>0</v>
      </c>
      <c r="V72" s="45">
        <f t="shared" si="7"/>
        <v>0</v>
      </c>
      <c r="W72" s="45">
        <f>1*W70+1*W71</f>
        <v>0</v>
      </c>
      <c r="X72" s="45">
        <f>1*X70+1*X71</f>
        <v>44526152</v>
      </c>
      <c r="Z72" s="36"/>
    </row>
    <row r="73" spans="1:26" x14ac:dyDescent="0.3">
      <c r="A73" s="46" t="s">
        <v>1211</v>
      </c>
      <c r="B73" s="36"/>
      <c r="C73" s="36"/>
      <c r="D73" s="47">
        <v>4</v>
      </c>
      <c r="E73" s="48" t="s">
        <v>1212</v>
      </c>
      <c r="F73" s="49" t="s">
        <v>1213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Z73" s="36"/>
    </row>
    <row r="74" spans="1:26" x14ac:dyDescent="0.3">
      <c r="A74" s="46" t="s">
        <v>1214</v>
      </c>
      <c r="B74" s="36"/>
      <c r="C74" s="36"/>
      <c r="D74" s="47">
        <v>5</v>
      </c>
      <c r="E74" s="51" t="s">
        <v>1215</v>
      </c>
      <c r="F74" s="52" t="s">
        <v>1216</v>
      </c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Z74" s="36"/>
    </row>
    <row r="75" spans="1:26" x14ac:dyDescent="0.3">
      <c r="A75" s="36" t="s">
        <v>749</v>
      </c>
      <c r="B75" s="36"/>
      <c r="C75" s="36"/>
      <c r="D75" s="53">
        <v>6</v>
      </c>
      <c r="E75" s="54" t="s">
        <v>750</v>
      </c>
      <c r="F75" s="55" t="s">
        <v>751</v>
      </c>
      <c r="G75" s="56"/>
      <c r="H75" s="56"/>
      <c r="I75" s="56"/>
      <c r="J75" s="56"/>
      <c r="K75" s="56"/>
      <c r="L75" s="56">
        <v>88286957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45">
        <f>1*O75+1*P75+1*Q75+1*R75+1*S75+1*T75+1*U75+1*V75</f>
        <v>0</v>
      </c>
      <c r="X75" s="45">
        <f>1*G75+1*H75-1*I75+1*J75+1*K75+1*L75+1*M75+1*N75+1*W75</f>
        <v>88286957</v>
      </c>
      <c r="Z75" s="36"/>
    </row>
    <row r="76" spans="1:26" x14ac:dyDescent="0.3">
      <c r="A76" s="36" t="s">
        <v>1217</v>
      </c>
      <c r="B76" s="36"/>
      <c r="C76" s="36"/>
      <c r="D76" s="53">
        <v>7</v>
      </c>
      <c r="E76" s="54" t="s">
        <v>792</v>
      </c>
      <c r="F76" s="55" t="s">
        <v>793</v>
      </c>
      <c r="G76" s="56"/>
      <c r="H76" s="56"/>
      <c r="I76" s="56"/>
      <c r="J76" s="56"/>
      <c r="K76" s="56"/>
      <c r="L76" s="56">
        <v>-2809136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45">
        <f>1*O76+1*P76+1*Q76+1*R76+1*S76+1*T76+1*U76+1*V76</f>
        <v>0</v>
      </c>
      <c r="X76" s="45">
        <f>1*G76+1*H76-1*I76+1*J76+1*K76+1*L76+1*M76+1*N76+1*W76</f>
        <v>-2809136</v>
      </c>
      <c r="Z76" s="36"/>
    </row>
    <row r="77" spans="1:26" x14ac:dyDescent="0.3">
      <c r="A77" s="36" t="s">
        <v>881</v>
      </c>
      <c r="B77" s="36"/>
      <c r="C77" s="36"/>
      <c r="D77" s="42">
        <v>8</v>
      </c>
      <c r="E77" s="57" t="s">
        <v>882</v>
      </c>
      <c r="F77" s="58" t="s">
        <v>883</v>
      </c>
      <c r="G77" s="45">
        <f t="shared" ref="G77:V77" si="8">1*G75+1*G76</f>
        <v>0</v>
      </c>
      <c r="H77" s="45">
        <f t="shared" si="8"/>
        <v>0</v>
      </c>
      <c r="I77" s="45">
        <f t="shared" si="8"/>
        <v>0</v>
      </c>
      <c r="J77" s="45">
        <f t="shared" si="8"/>
        <v>0</v>
      </c>
      <c r="K77" s="45">
        <f t="shared" si="8"/>
        <v>0</v>
      </c>
      <c r="L77" s="45">
        <f t="shared" si="8"/>
        <v>85477821</v>
      </c>
      <c r="M77" s="45">
        <f t="shared" si="8"/>
        <v>0</v>
      </c>
      <c r="N77" s="45">
        <f t="shared" si="8"/>
        <v>0</v>
      </c>
      <c r="O77" s="45">
        <f t="shared" si="8"/>
        <v>0</v>
      </c>
      <c r="P77" s="45">
        <f t="shared" si="8"/>
        <v>0</v>
      </c>
      <c r="Q77" s="45">
        <f t="shared" si="8"/>
        <v>0</v>
      </c>
      <c r="R77" s="45">
        <f t="shared" si="8"/>
        <v>0</v>
      </c>
      <c r="S77" s="45">
        <f t="shared" si="8"/>
        <v>0</v>
      </c>
      <c r="T77" s="45">
        <f t="shared" si="8"/>
        <v>0</v>
      </c>
      <c r="U77" s="45">
        <f t="shared" si="8"/>
        <v>0</v>
      </c>
      <c r="V77" s="45">
        <f t="shared" si="8"/>
        <v>0</v>
      </c>
      <c r="W77" s="45">
        <f>1*W75+1*W76</f>
        <v>0</v>
      </c>
      <c r="X77" s="45">
        <f>1*X75+1*X76</f>
        <v>85477821</v>
      </c>
      <c r="Z77" s="36"/>
    </row>
    <row r="78" spans="1:26" x14ac:dyDescent="0.3">
      <c r="A78" s="36" t="s">
        <v>1218</v>
      </c>
      <c r="B78" s="36"/>
      <c r="C78" s="36"/>
      <c r="D78" s="53">
        <v>9</v>
      </c>
      <c r="E78" s="77" t="s">
        <v>1219</v>
      </c>
      <c r="F78" s="72" t="s">
        <v>1220</v>
      </c>
      <c r="G78" s="56"/>
      <c r="H78" s="56"/>
      <c r="I78" s="56"/>
      <c r="J78" s="56"/>
      <c r="K78" s="56"/>
      <c r="L78" s="56">
        <v>-250397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45">
        <f t="shared" ref="W78:W94" si="9">1*O78+1*P78+1*Q78+1*R78+1*S78+1*T78+1*U78+1*V78</f>
        <v>0</v>
      </c>
      <c r="X78" s="45">
        <f t="shared" ref="X78:X94" si="10">1*G78+1*H78-1*I78+1*J78+1*K78+1*L78+1*M78+1*N78+1*W78</f>
        <v>-250397</v>
      </c>
      <c r="Z78" s="36"/>
    </row>
    <row r="79" spans="1:26" x14ac:dyDescent="0.3">
      <c r="A79" s="36" t="s">
        <v>1221</v>
      </c>
      <c r="B79" s="36"/>
      <c r="C79" s="36"/>
      <c r="D79" s="53">
        <v>10</v>
      </c>
      <c r="E79" s="77" t="s">
        <v>1222</v>
      </c>
      <c r="F79" s="72" t="s">
        <v>1223</v>
      </c>
      <c r="G79" s="56"/>
      <c r="H79" s="56"/>
      <c r="I79" s="56"/>
      <c r="J79" s="56">
        <v>250397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45">
        <f t="shared" si="9"/>
        <v>0</v>
      </c>
      <c r="X79" s="45">
        <f t="shared" si="10"/>
        <v>250397</v>
      </c>
      <c r="Z79" s="36"/>
    </row>
    <row r="80" spans="1:26" x14ac:dyDescent="0.3">
      <c r="A80" s="36" t="s">
        <v>1224</v>
      </c>
      <c r="B80" s="36"/>
      <c r="C80" s="36"/>
      <c r="D80" s="53">
        <v>11</v>
      </c>
      <c r="E80" s="77" t="s">
        <v>1225</v>
      </c>
      <c r="F80" s="72" t="s">
        <v>1226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45">
        <f t="shared" si="9"/>
        <v>0</v>
      </c>
      <c r="X80" s="45">
        <f t="shared" si="10"/>
        <v>0</v>
      </c>
      <c r="Z80" s="36"/>
    </row>
    <row r="81" spans="1:26" x14ac:dyDescent="0.3">
      <c r="A81" s="36" t="s">
        <v>1227</v>
      </c>
      <c r="B81" s="36"/>
      <c r="C81" s="36"/>
      <c r="D81" s="53">
        <v>12</v>
      </c>
      <c r="E81" s="71" t="s">
        <v>1228</v>
      </c>
      <c r="F81" s="72" t="s">
        <v>1229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45">
        <f t="shared" si="9"/>
        <v>0</v>
      </c>
      <c r="X81" s="45">
        <f t="shared" si="10"/>
        <v>0</v>
      </c>
      <c r="Z81" s="36"/>
    </row>
    <row r="82" spans="1:26" x14ac:dyDescent="0.3">
      <c r="A82" s="36" t="s">
        <v>1230</v>
      </c>
      <c r="B82" s="36"/>
      <c r="C82" s="36"/>
      <c r="D82" s="53">
        <v>13</v>
      </c>
      <c r="E82" s="71" t="s">
        <v>1231</v>
      </c>
      <c r="F82" s="72" t="s">
        <v>1232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45">
        <f t="shared" si="9"/>
        <v>0</v>
      </c>
      <c r="X82" s="45">
        <f t="shared" si="10"/>
        <v>0</v>
      </c>
      <c r="Z82" s="36"/>
    </row>
    <row r="83" spans="1:26" x14ac:dyDescent="0.3">
      <c r="A83" s="36" t="s">
        <v>1233</v>
      </c>
      <c r="B83" s="36"/>
      <c r="C83" s="36"/>
      <c r="D83" s="53">
        <v>14</v>
      </c>
      <c r="E83" s="71" t="s">
        <v>1234</v>
      </c>
      <c r="F83" s="72" t="s">
        <v>1235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45">
        <f t="shared" si="9"/>
        <v>0</v>
      </c>
      <c r="X83" s="45">
        <f t="shared" si="10"/>
        <v>0</v>
      </c>
      <c r="Z83" s="36"/>
    </row>
    <row r="84" spans="1:26" x14ac:dyDescent="0.3">
      <c r="A84" s="36" t="s">
        <v>1236</v>
      </c>
      <c r="B84" s="36"/>
      <c r="C84" s="36"/>
      <c r="D84" s="53">
        <v>15</v>
      </c>
      <c r="E84" s="71" t="s">
        <v>1237</v>
      </c>
      <c r="F84" s="72" t="s">
        <v>1238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45">
        <f t="shared" si="9"/>
        <v>0</v>
      </c>
      <c r="X84" s="45">
        <f t="shared" si="10"/>
        <v>0</v>
      </c>
      <c r="Z84" s="36"/>
    </row>
    <row r="85" spans="1:26" x14ac:dyDescent="0.3">
      <c r="A85" s="36" t="s">
        <v>1239</v>
      </c>
      <c r="B85" s="36"/>
      <c r="C85" s="36"/>
      <c r="D85" s="53">
        <v>16</v>
      </c>
      <c r="E85" s="71" t="s">
        <v>1240</v>
      </c>
      <c r="F85" s="72" t="s">
        <v>1241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45">
        <f t="shared" si="9"/>
        <v>0</v>
      </c>
      <c r="X85" s="45">
        <f t="shared" si="10"/>
        <v>0</v>
      </c>
      <c r="Z85" s="36"/>
    </row>
    <row r="86" spans="1:26" x14ac:dyDescent="0.3">
      <c r="A86" s="36" t="s">
        <v>1242</v>
      </c>
      <c r="B86" s="36"/>
      <c r="C86" s="36"/>
      <c r="D86" s="53">
        <v>17</v>
      </c>
      <c r="E86" s="71" t="s">
        <v>1243</v>
      </c>
      <c r="F86" s="72" t="s">
        <v>1244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45">
        <f t="shared" si="9"/>
        <v>0</v>
      </c>
      <c r="X86" s="45">
        <f t="shared" si="10"/>
        <v>0</v>
      </c>
      <c r="Z86" s="36"/>
    </row>
    <row r="87" spans="1:26" x14ac:dyDescent="0.3">
      <c r="A87" s="36" t="s">
        <v>1245</v>
      </c>
      <c r="B87" s="36"/>
      <c r="C87" s="36"/>
      <c r="D87" s="53">
        <v>18</v>
      </c>
      <c r="E87" s="71" t="s">
        <v>1246</v>
      </c>
      <c r="F87" s="72" t="s">
        <v>1247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45">
        <f t="shared" si="9"/>
        <v>0</v>
      </c>
      <c r="X87" s="45">
        <f t="shared" si="10"/>
        <v>0</v>
      </c>
      <c r="Z87" s="36"/>
    </row>
    <row r="88" spans="1:26" x14ac:dyDescent="0.3">
      <c r="A88" s="36" t="s">
        <v>1248</v>
      </c>
      <c r="B88" s="36"/>
      <c r="C88" s="36"/>
      <c r="D88" s="53">
        <v>19</v>
      </c>
      <c r="E88" s="71" t="s">
        <v>1249</v>
      </c>
      <c r="F88" s="72" t="s">
        <v>1250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45">
        <f t="shared" si="9"/>
        <v>0</v>
      </c>
      <c r="X88" s="45">
        <f t="shared" si="10"/>
        <v>0</v>
      </c>
      <c r="Z88" s="36"/>
    </row>
    <row r="89" spans="1:26" x14ac:dyDescent="0.3">
      <c r="A89" s="36" t="s">
        <v>1251</v>
      </c>
      <c r="B89" s="36"/>
      <c r="C89" s="36"/>
      <c r="D89" s="53">
        <v>20</v>
      </c>
      <c r="E89" s="71" t="s">
        <v>1252</v>
      </c>
      <c r="F89" s="72" t="s">
        <v>1253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45">
        <f t="shared" si="9"/>
        <v>0</v>
      </c>
      <c r="X89" s="45">
        <f t="shared" si="10"/>
        <v>0</v>
      </c>
      <c r="Z89" s="36"/>
    </row>
    <row r="90" spans="1:26" x14ac:dyDescent="0.3">
      <c r="A90" s="36" t="s">
        <v>1254</v>
      </c>
      <c r="B90" s="36"/>
      <c r="C90" s="36"/>
      <c r="D90" s="53">
        <v>21</v>
      </c>
      <c r="E90" s="71" t="s">
        <v>1255</v>
      </c>
      <c r="F90" s="72" t="s">
        <v>1256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45">
        <f t="shared" si="9"/>
        <v>0</v>
      </c>
      <c r="X90" s="45">
        <f t="shared" si="10"/>
        <v>0</v>
      </c>
      <c r="Z90" s="36"/>
    </row>
    <row r="91" spans="1:26" ht="28.8" x14ac:dyDescent="0.3">
      <c r="A91" s="36" t="s">
        <v>1257</v>
      </c>
      <c r="B91" s="36"/>
      <c r="C91" s="36"/>
      <c r="D91" s="53">
        <v>22</v>
      </c>
      <c r="E91" s="71" t="s">
        <v>1258</v>
      </c>
      <c r="F91" s="72" t="s">
        <v>1259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45">
        <f t="shared" si="9"/>
        <v>0</v>
      </c>
      <c r="X91" s="45">
        <f t="shared" si="10"/>
        <v>0</v>
      </c>
      <c r="Z91" s="36"/>
    </row>
    <row r="92" spans="1:26" x14ac:dyDescent="0.3">
      <c r="A92" s="36" t="s">
        <v>1260</v>
      </c>
      <c r="B92" s="36"/>
      <c r="C92" s="36"/>
      <c r="D92" s="53">
        <v>23</v>
      </c>
      <c r="E92" s="71" t="s">
        <v>1261</v>
      </c>
      <c r="F92" s="72" t="s">
        <v>1262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45">
        <f t="shared" si="9"/>
        <v>0</v>
      </c>
      <c r="X92" s="45">
        <f t="shared" si="10"/>
        <v>0</v>
      </c>
      <c r="Z92" s="36"/>
    </row>
    <row r="93" spans="1:26" x14ac:dyDescent="0.3">
      <c r="A93" s="36" t="s">
        <v>1263</v>
      </c>
      <c r="B93" s="36"/>
      <c r="C93" s="36"/>
      <c r="D93" s="53">
        <v>24</v>
      </c>
      <c r="E93" s="71" t="s">
        <v>1264</v>
      </c>
      <c r="F93" s="72" t="s">
        <v>1265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45">
        <f t="shared" si="9"/>
        <v>0</v>
      </c>
      <c r="X93" s="45">
        <f t="shared" si="10"/>
        <v>0</v>
      </c>
      <c r="Z93" s="36"/>
    </row>
    <row r="94" spans="1:26" x14ac:dyDescent="0.3">
      <c r="A94" s="36" t="s">
        <v>1266</v>
      </c>
      <c r="B94" s="36"/>
      <c r="C94" s="36"/>
      <c r="D94" s="53">
        <v>25</v>
      </c>
      <c r="E94" s="71" t="s">
        <v>1267</v>
      </c>
      <c r="F94" s="72" t="s">
        <v>1268</v>
      </c>
      <c r="G94" s="56"/>
      <c r="H94" s="56"/>
      <c r="I94" s="56"/>
      <c r="J94" s="56"/>
      <c r="K94" s="56"/>
      <c r="L94" s="56"/>
      <c r="M94" s="56">
        <v>53500000</v>
      </c>
      <c r="N94" s="56"/>
      <c r="O94" s="56"/>
      <c r="P94" s="56"/>
      <c r="Q94" s="56"/>
      <c r="R94" s="56"/>
      <c r="S94" s="56"/>
      <c r="T94" s="56"/>
      <c r="U94" s="56"/>
      <c r="V94" s="56"/>
      <c r="W94" s="45">
        <f t="shared" si="9"/>
        <v>0</v>
      </c>
      <c r="X94" s="45">
        <f t="shared" si="10"/>
        <v>53500000</v>
      </c>
      <c r="Z94" s="36"/>
    </row>
    <row r="95" spans="1:26" x14ac:dyDescent="0.3">
      <c r="A95" s="36" t="s">
        <v>1269</v>
      </c>
      <c r="B95" s="36"/>
      <c r="C95" s="36"/>
      <c r="D95" s="42">
        <v>26</v>
      </c>
      <c r="E95" s="65" t="s">
        <v>1270</v>
      </c>
      <c r="F95" s="66" t="s">
        <v>1271</v>
      </c>
      <c r="G95" s="45">
        <f>1*G77+1*G78+1*G79+1*G80+1*G81+1*G82+-1*G83+-1*G84+1*G85+-1*G86+1*G87+1*G88+1*G89+-1*G90+1*G91+-1*G92+-1*G93+1*G94</f>
        <v>0</v>
      </c>
      <c r="H95" s="45">
        <f t="shared" ref="H95:X95" si="11">1*H77+1*H78+1*H79+1*H80+1*H81+1*H82+-1*H83+-1*H84+1*H85+-1*H86+1*H87+1*H88+1*H89+-1*H90+1*H91+-1*H92+-1*H93+1*H94</f>
        <v>0</v>
      </c>
      <c r="I95" s="45">
        <f t="shared" si="11"/>
        <v>0</v>
      </c>
      <c r="J95" s="45">
        <f t="shared" si="11"/>
        <v>250397</v>
      </c>
      <c r="K95" s="45">
        <f t="shared" si="11"/>
        <v>0</v>
      </c>
      <c r="L95" s="45">
        <f t="shared" si="11"/>
        <v>85227424</v>
      </c>
      <c r="M95" s="45">
        <f t="shared" si="11"/>
        <v>53500000</v>
      </c>
      <c r="N95" s="45">
        <f t="shared" si="11"/>
        <v>0</v>
      </c>
      <c r="O95" s="45">
        <f t="shared" si="11"/>
        <v>0</v>
      </c>
      <c r="P95" s="45">
        <f t="shared" si="11"/>
        <v>0</v>
      </c>
      <c r="Q95" s="45">
        <f t="shared" si="11"/>
        <v>0</v>
      </c>
      <c r="R95" s="45">
        <f t="shared" si="11"/>
        <v>0</v>
      </c>
      <c r="S95" s="45">
        <f t="shared" si="11"/>
        <v>0</v>
      </c>
      <c r="T95" s="45">
        <f t="shared" si="11"/>
        <v>0</v>
      </c>
      <c r="U95" s="45">
        <f t="shared" si="11"/>
        <v>0</v>
      </c>
      <c r="V95" s="45">
        <f t="shared" si="11"/>
        <v>0</v>
      </c>
      <c r="W95" s="45">
        <f t="shared" si="11"/>
        <v>0</v>
      </c>
      <c r="X95" s="45">
        <f t="shared" si="11"/>
        <v>138977821</v>
      </c>
      <c r="Z95" s="36"/>
    </row>
    <row r="96" spans="1:26" x14ac:dyDescent="0.3">
      <c r="A96" s="36" t="s">
        <v>1272</v>
      </c>
      <c r="B96" s="36"/>
      <c r="C96" s="36"/>
      <c r="D96" s="57">
        <v>27</v>
      </c>
      <c r="E96" s="65" t="s">
        <v>1273</v>
      </c>
      <c r="F96" s="66" t="s">
        <v>1274</v>
      </c>
      <c r="G96" s="45">
        <f>1*G72+1*G95</f>
        <v>181000000</v>
      </c>
      <c r="H96" s="45">
        <f t="shared" ref="H96:V96" si="12">1*H72+1*H95</f>
        <v>0</v>
      </c>
      <c r="I96" s="45">
        <f t="shared" si="12"/>
        <v>0</v>
      </c>
      <c r="J96" s="45">
        <f t="shared" si="12"/>
        <v>250397</v>
      </c>
      <c r="K96" s="45">
        <f t="shared" si="12"/>
        <v>0</v>
      </c>
      <c r="L96" s="45">
        <f t="shared" si="12"/>
        <v>-450508924</v>
      </c>
      <c r="M96" s="45">
        <f t="shared" si="12"/>
        <v>452762500</v>
      </c>
      <c r="N96" s="45">
        <f t="shared" si="12"/>
        <v>0</v>
      </c>
      <c r="O96" s="45">
        <f t="shared" si="12"/>
        <v>0</v>
      </c>
      <c r="P96" s="45">
        <f t="shared" si="12"/>
        <v>0</v>
      </c>
      <c r="Q96" s="45">
        <f t="shared" si="12"/>
        <v>0</v>
      </c>
      <c r="R96" s="45">
        <f t="shared" si="12"/>
        <v>0</v>
      </c>
      <c r="S96" s="45">
        <f t="shared" si="12"/>
        <v>0</v>
      </c>
      <c r="T96" s="45">
        <f t="shared" si="12"/>
        <v>0</v>
      </c>
      <c r="U96" s="45">
        <f t="shared" si="12"/>
        <v>0</v>
      </c>
      <c r="V96" s="45">
        <f t="shared" si="12"/>
        <v>0</v>
      </c>
      <c r="W96" s="45">
        <f>1*O96+1*P96+1*Q96+1*R96+1*S96+1*T96+1*U96+1*V96</f>
        <v>0</v>
      </c>
      <c r="X96" s="45">
        <f>1*G96+1*H96-1*I96+1*J96+1*K96+1*L96+1*M96+1*N96+1*W96</f>
        <v>183503973</v>
      </c>
      <c r="Z96" s="36"/>
    </row>
    <row r="97" spans="1:26" hidden="1" x14ac:dyDescent="0.3">
      <c r="A97" s="36"/>
      <c r="B97" s="36"/>
      <c r="C97" s="36" t="s">
        <v>16</v>
      </c>
      <c r="Z97" s="36"/>
    </row>
    <row r="98" spans="1:26" hidden="1" x14ac:dyDescent="0.3">
      <c r="A98" s="36"/>
      <c r="B98" s="36"/>
      <c r="C98" s="36" t="s">
        <v>115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 t="s">
        <v>116</v>
      </c>
    </row>
    <row r="100" spans="1:26" hidden="1" x14ac:dyDescent="0.3"/>
    <row r="101" spans="1:26" hidden="1" x14ac:dyDescent="0.3">
      <c r="Z101" s="33" t="s">
        <v>116</v>
      </c>
    </row>
    <row r="102" spans="1:26" hidden="1" x14ac:dyDescent="0.3"/>
    <row r="103" spans="1:26" hidden="1" x14ac:dyDescent="0.3"/>
    <row r="104" spans="1:26" hidden="1" x14ac:dyDescent="0.3"/>
    <row r="105" spans="1:26" hidden="1" x14ac:dyDescent="0.3"/>
    <row r="106" spans="1:26" hidden="1" x14ac:dyDescent="0.3"/>
    <row r="107" spans="1:26" hidden="1" x14ac:dyDescent="0.3">
      <c r="A107" s="36"/>
      <c r="B107" s="36"/>
      <c r="C107" s="36" t="s">
        <v>1276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idden="1" x14ac:dyDescent="0.3">
      <c r="A109" s="36"/>
      <c r="B109" s="36"/>
      <c r="C109" s="36"/>
      <c r="D109" s="36"/>
      <c r="E109" s="36"/>
      <c r="F109" s="36"/>
      <c r="G109" s="36" t="s">
        <v>1180</v>
      </c>
      <c r="H109" s="36" t="s">
        <v>1181</v>
      </c>
      <c r="I109" s="36" t="s">
        <v>1182</v>
      </c>
      <c r="J109" s="36" t="s">
        <v>1183</v>
      </c>
      <c r="K109" s="36" t="s">
        <v>1184</v>
      </c>
      <c r="L109" s="36" t="s">
        <v>1185</v>
      </c>
      <c r="M109" s="36" t="s">
        <v>1186</v>
      </c>
      <c r="N109" s="36" t="s">
        <v>1187</v>
      </c>
      <c r="O109" s="36" t="s">
        <v>1188</v>
      </c>
      <c r="P109" s="36" t="s">
        <v>1189</v>
      </c>
      <c r="Q109" s="36" t="s">
        <v>1190</v>
      </c>
      <c r="R109" s="36" t="s">
        <v>1191</v>
      </c>
      <c r="S109" s="36" t="s">
        <v>1192</v>
      </c>
      <c r="T109" s="36" t="s">
        <v>1193</v>
      </c>
      <c r="U109" s="36" t="s">
        <v>1194</v>
      </c>
      <c r="V109" s="36" t="s">
        <v>1195</v>
      </c>
      <c r="W109" s="36" t="s">
        <v>1196</v>
      </c>
      <c r="X109" s="36"/>
      <c r="Y109" s="36"/>
      <c r="Z109" s="36"/>
    </row>
    <row r="110" spans="1:26" hidden="1" x14ac:dyDescent="0.3">
      <c r="A110" s="36"/>
      <c r="B110" s="36"/>
      <c r="C110" s="36" t="s">
        <v>12</v>
      </c>
      <c r="D110" s="36" t="s">
        <v>13</v>
      </c>
      <c r="E110" s="36" t="s">
        <v>14</v>
      </c>
      <c r="F110" s="36" t="s">
        <v>15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 t="s">
        <v>16</v>
      </c>
      <c r="Z110" s="36" t="s">
        <v>17</v>
      </c>
    </row>
    <row r="111" spans="1:26" hidden="1" x14ac:dyDescent="0.3">
      <c r="A111" s="36"/>
      <c r="B111" s="36"/>
      <c r="C111" s="36" t="s">
        <v>215</v>
      </c>
      <c r="D111" s="37" t="s">
        <v>19</v>
      </c>
      <c r="E111" s="37"/>
      <c r="F111" s="37"/>
      <c r="G111" s="38" t="str">
        <f>[1]StartUp!$D$8</f>
        <v>01-Jan-2023</v>
      </c>
      <c r="H111" s="38" t="str">
        <f>[1]StartUp!$D$8</f>
        <v>01-Jan-2023</v>
      </c>
      <c r="I111" s="38" t="str">
        <f>[1]StartUp!$D$8</f>
        <v>01-Jan-2023</v>
      </c>
      <c r="J111" s="38" t="str">
        <f>[1]StartUp!$D$8</f>
        <v>01-Jan-2023</v>
      </c>
      <c r="K111" s="38" t="str">
        <f>[1]StartUp!$D$8</f>
        <v>01-Jan-2023</v>
      </c>
      <c r="L111" s="38" t="str">
        <f>[1]StartUp!$D$8</f>
        <v>01-Jan-2023</v>
      </c>
      <c r="M111" s="38" t="str">
        <f>[1]StartUp!$D$8</f>
        <v>01-Jan-2023</v>
      </c>
      <c r="N111" s="38" t="str">
        <f>[1]StartUp!$D$8</f>
        <v>01-Jan-2023</v>
      </c>
      <c r="O111" s="38" t="str">
        <f>[1]StartUp!$D$8</f>
        <v>01-Jan-2023</v>
      </c>
      <c r="P111" s="38" t="str">
        <f>[1]StartUp!$D$8</f>
        <v>01-Jan-2023</v>
      </c>
      <c r="Q111" s="38" t="str">
        <f>[1]StartUp!$D$8</f>
        <v>01-Jan-2023</v>
      </c>
      <c r="R111" s="38" t="str">
        <f>[1]StartUp!$D$8</f>
        <v>01-Jan-2023</v>
      </c>
      <c r="S111" s="38" t="str">
        <f>[1]StartUp!$D$8</f>
        <v>01-Jan-2023</v>
      </c>
      <c r="T111" s="38" t="str">
        <f>[1]StartUp!$D$8</f>
        <v>01-Jan-2023</v>
      </c>
      <c r="U111" s="38" t="str">
        <f>[1]StartUp!$D$8</f>
        <v>01-Jan-2023</v>
      </c>
      <c r="V111" s="38" t="str">
        <f>[1]StartUp!$D$8</f>
        <v>01-Jan-2023</v>
      </c>
      <c r="W111" s="38" t="str">
        <f>[1]StartUp!$D$8</f>
        <v>01-Jan-2023</v>
      </c>
      <c r="X111" s="38" t="str">
        <f>[1]StartUp!$D$8</f>
        <v>01-Jan-2023</v>
      </c>
      <c r="Z111" s="36"/>
    </row>
    <row r="112" spans="1:26" hidden="1" x14ac:dyDescent="0.3">
      <c r="A112" s="36"/>
      <c r="B112" s="36"/>
      <c r="C112" s="36" t="s">
        <v>216</v>
      </c>
      <c r="D112" s="37" t="s">
        <v>19</v>
      </c>
      <c r="E112" s="37"/>
      <c r="F112" s="37"/>
      <c r="G112" s="38" t="str">
        <f>[1]StartUp!$D$9</f>
        <v>31-Dec-2023</v>
      </c>
      <c r="H112" s="38" t="str">
        <f>[1]StartUp!$D$9</f>
        <v>31-Dec-2023</v>
      </c>
      <c r="I112" s="38" t="str">
        <f>[1]StartUp!$D$9</f>
        <v>31-Dec-2023</v>
      </c>
      <c r="J112" s="38" t="str">
        <f>[1]StartUp!$D$9</f>
        <v>31-Dec-2023</v>
      </c>
      <c r="K112" s="38" t="str">
        <f>[1]StartUp!$D$9</f>
        <v>31-Dec-2023</v>
      </c>
      <c r="L112" s="38" t="str">
        <f>[1]StartUp!$D$9</f>
        <v>31-Dec-2023</v>
      </c>
      <c r="M112" s="38" t="str">
        <f>[1]StartUp!$D$9</f>
        <v>31-Dec-2023</v>
      </c>
      <c r="N112" s="38" t="str">
        <f>[1]StartUp!$D$9</f>
        <v>31-Dec-2023</v>
      </c>
      <c r="O112" s="38" t="str">
        <f>[1]StartUp!$D$9</f>
        <v>31-Dec-2023</v>
      </c>
      <c r="P112" s="38" t="str">
        <f>[1]StartUp!$D$9</f>
        <v>31-Dec-2023</v>
      </c>
      <c r="Q112" s="38" t="str">
        <f>[1]StartUp!$D$9</f>
        <v>31-Dec-2023</v>
      </c>
      <c r="R112" s="38" t="str">
        <f>[1]StartUp!$D$9</f>
        <v>31-Dec-2023</v>
      </c>
      <c r="S112" s="38" t="str">
        <f>[1]StartUp!$D$9</f>
        <v>31-Dec-2023</v>
      </c>
      <c r="T112" s="38" t="str">
        <f>[1]StartUp!$D$9</f>
        <v>31-Dec-2023</v>
      </c>
      <c r="U112" s="38" t="str">
        <f>[1]StartUp!$D$9</f>
        <v>31-Dec-2023</v>
      </c>
      <c r="V112" s="38" t="str">
        <f>[1]StartUp!$D$9</f>
        <v>31-Dec-2023</v>
      </c>
      <c r="W112" s="38" t="str">
        <f>[1]StartUp!$D$9</f>
        <v>31-Dec-2023</v>
      </c>
      <c r="X112" s="38" t="str">
        <f>[1]StartUp!$D$9</f>
        <v>31-Dec-2023</v>
      </c>
      <c r="Z112" s="36"/>
    </row>
    <row r="113" spans="1:26" ht="37.5" hidden="1" customHeight="1" x14ac:dyDescent="0.3">
      <c r="A113" s="36"/>
      <c r="B113" s="36" t="s">
        <v>1197</v>
      </c>
      <c r="C113" s="36" t="s">
        <v>14</v>
      </c>
      <c r="D113" s="146" t="s">
        <v>19</v>
      </c>
      <c r="E113" s="76" t="str">
        <f>MID([1]StartUp!$O$9,7,11)</f>
        <v>2023</v>
      </c>
      <c r="F113" s="76" t="str">
        <f>MID([1]StartUp!$O$9,7,11)</f>
        <v>2023</v>
      </c>
      <c r="G113" s="146" t="s">
        <v>549</v>
      </c>
      <c r="H113" s="146" t="s">
        <v>552</v>
      </c>
      <c r="I113" s="146" t="s">
        <v>555</v>
      </c>
      <c r="J113" s="146" t="s">
        <v>558</v>
      </c>
      <c r="K113" s="146" t="s">
        <v>561</v>
      </c>
      <c r="L113" s="146" t="s">
        <v>564</v>
      </c>
      <c r="M113" s="146" t="s">
        <v>567</v>
      </c>
      <c r="N113" s="146" t="s">
        <v>570</v>
      </c>
      <c r="O113" s="146" t="s">
        <v>576</v>
      </c>
      <c r="P113" s="146" t="s">
        <v>579</v>
      </c>
      <c r="Q113" s="146" t="s">
        <v>582</v>
      </c>
      <c r="R113" s="146" t="s">
        <v>585</v>
      </c>
      <c r="S113" s="146" t="s">
        <v>588</v>
      </c>
      <c r="T113" s="146" t="s">
        <v>591</v>
      </c>
      <c r="U113" s="146" t="s">
        <v>594</v>
      </c>
      <c r="V113" s="146" t="s">
        <v>597</v>
      </c>
      <c r="W113" s="146" t="s">
        <v>600</v>
      </c>
      <c r="X113" s="146" t="s">
        <v>603</v>
      </c>
      <c r="Z113" s="36"/>
    </row>
    <row r="114" spans="1:26" ht="37.5" hidden="1" customHeight="1" x14ac:dyDescent="0.3">
      <c r="A114" s="36"/>
      <c r="B114" s="36"/>
      <c r="C114" s="36" t="s">
        <v>14</v>
      </c>
      <c r="D114" s="147"/>
      <c r="E114" s="76" t="s">
        <v>1198</v>
      </c>
      <c r="F114" s="76" t="s">
        <v>9</v>
      </c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Z114" s="36"/>
    </row>
    <row r="115" spans="1:26" ht="37.5" hidden="1" customHeight="1" x14ac:dyDescent="0.3">
      <c r="A115" s="36"/>
      <c r="B115" s="36"/>
      <c r="C115" s="36" t="s">
        <v>15</v>
      </c>
      <c r="D115" s="146" t="s">
        <v>19</v>
      </c>
      <c r="E115" s="76" t="str">
        <f>MID([1]StartUp!$O$9,7,11)</f>
        <v>2023</v>
      </c>
      <c r="F115" s="76" t="str">
        <f>MID([1]StartUp!$O$9,7,11)</f>
        <v>2023</v>
      </c>
      <c r="G115" s="146" t="s">
        <v>550</v>
      </c>
      <c r="H115" s="146" t="s">
        <v>553</v>
      </c>
      <c r="I115" s="146" t="s">
        <v>556</v>
      </c>
      <c r="J115" s="146" t="s">
        <v>559</v>
      </c>
      <c r="K115" s="146" t="s">
        <v>562</v>
      </c>
      <c r="L115" s="146" t="s">
        <v>565</v>
      </c>
      <c r="M115" s="146" t="s">
        <v>568</v>
      </c>
      <c r="N115" s="146" t="s">
        <v>571</v>
      </c>
      <c r="O115" s="146" t="s">
        <v>1199</v>
      </c>
      <c r="P115" s="146" t="s">
        <v>580</v>
      </c>
      <c r="Q115" s="146" t="s">
        <v>583</v>
      </c>
      <c r="R115" s="146" t="s">
        <v>586</v>
      </c>
      <c r="S115" s="146" t="s">
        <v>589</v>
      </c>
      <c r="T115" s="146" t="s">
        <v>592</v>
      </c>
      <c r="U115" s="146" t="s">
        <v>1200</v>
      </c>
      <c r="V115" s="146" t="s">
        <v>598</v>
      </c>
      <c r="W115" s="146" t="s">
        <v>601</v>
      </c>
      <c r="X115" s="146" t="s">
        <v>1201</v>
      </c>
      <c r="Z115" s="36"/>
    </row>
    <row r="116" spans="1:26" ht="37.5" hidden="1" customHeight="1" x14ac:dyDescent="0.3">
      <c r="A116" s="36"/>
      <c r="B116" s="36" t="s">
        <v>1197</v>
      </c>
      <c r="C116" s="36" t="s">
        <v>15</v>
      </c>
      <c r="D116" s="147"/>
      <c r="E116" s="76" t="s">
        <v>1198</v>
      </c>
      <c r="F116" s="76" t="s">
        <v>9</v>
      </c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Z116" s="36"/>
    </row>
    <row r="117" spans="1:26" hidden="1" x14ac:dyDescent="0.3">
      <c r="A117" s="36"/>
      <c r="B117" s="36"/>
      <c r="C117" s="36" t="s">
        <v>16</v>
      </c>
      <c r="D117" s="41"/>
      <c r="E117" s="41"/>
      <c r="F117" s="41"/>
      <c r="Z117" s="36"/>
    </row>
    <row r="118" spans="1:26" hidden="1" x14ac:dyDescent="0.3">
      <c r="A118" s="36" t="s">
        <v>1202</v>
      </c>
      <c r="B118" s="36"/>
      <c r="C118" s="36"/>
      <c r="D118" s="78">
        <v>1</v>
      </c>
      <c r="E118" s="79" t="s">
        <v>1203</v>
      </c>
      <c r="F118" s="80" t="s">
        <v>1204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45">
        <f>1*O118+1*P118+1*Q118+1*R118+1*S118+1*T118+1*U118+1*V118</f>
        <v>0</v>
      </c>
      <c r="X118" s="45">
        <f>1*G118+1*H118-1*I118+1*J118+1*K118+1*L118+1*M118+1*N118+1*W118</f>
        <v>0</v>
      </c>
      <c r="Z118" s="36"/>
    </row>
    <row r="119" spans="1:26" hidden="1" x14ac:dyDescent="0.3">
      <c r="A119" s="36" t="s">
        <v>1205</v>
      </c>
      <c r="B119" s="36"/>
      <c r="C119" s="36"/>
      <c r="D119" s="53">
        <v>2</v>
      </c>
      <c r="E119" s="73" t="s">
        <v>1206</v>
      </c>
      <c r="F119" s="75" t="s">
        <v>1207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45">
        <f>1*O119+1*P119+1*Q119+1*R119+1*S119+1*T119+1*U119+1*V119</f>
        <v>0</v>
      </c>
      <c r="X119" s="45">
        <f>1*G119+1*H119-1*I119+1*J119+1*K119+1*L119+1*M119+1*N119+1*W119</f>
        <v>0</v>
      </c>
      <c r="Z119" s="36"/>
    </row>
    <row r="120" spans="1:26" hidden="1" x14ac:dyDescent="0.3">
      <c r="A120" s="36" t="s">
        <v>1208</v>
      </c>
      <c r="B120" s="36"/>
      <c r="C120" s="36"/>
      <c r="D120" s="42">
        <v>3</v>
      </c>
      <c r="E120" s="43" t="s">
        <v>1209</v>
      </c>
      <c r="F120" s="44" t="s">
        <v>1210</v>
      </c>
      <c r="G120" s="45">
        <f t="shared" ref="G120:V120" si="13">1*G118+1*G119</f>
        <v>0</v>
      </c>
      <c r="H120" s="45">
        <f t="shared" si="13"/>
        <v>0</v>
      </c>
      <c r="I120" s="45">
        <f t="shared" si="13"/>
        <v>0</v>
      </c>
      <c r="J120" s="45">
        <f t="shared" si="13"/>
        <v>0</v>
      </c>
      <c r="K120" s="45">
        <f t="shared" si="13"/>
        <v>0</v>
      </c>
      <c r="L120" s="45">
        <f t="shared" si="13"/>
        <v>0</v>
      </c>
      <c r="M120" s="45">
        <f t="shared" si="13"/>
        <v>0</v>
      </c>
      <c r="N120" s="45">
        <f t="shared" si="13"/>
        <v>0</v>
      </c>
      <c r="O120" s="45">
        <f t="shared" si="13"/>
        <v>0</v>
      </c>
      <c r="P120" s="45">
        <f t="shared" si="13"/>
        <v>0</v>
      </c>
      <c r="Q120" s="45">
        <f t="shared" si="13"/>
        <v>0</v>
      </c>
      <c r="R120" s="45">
        <f t="shared" si="13"/>
        <v>0</v>
      </c>
      <c r="S120" s="45">
        <f t="shared" si="13"/>
        <v>0</v>
      </c>
      <c r="T120" s="45">
        <f t="shared" si="13"/>
        <v>0</v>
      </c>
      <c r="U120" s="45">
        <f t="shared" si="13"/>
        <v>0</v>
      </c>
      <c r="V120" s="45">
        <f t="shared" si="13"/>
        <v>0</v>
      </c>
      <c r="W120" s="45">
        <f>1*W118+1*W119</f>
        <v>0</v>
      </c>
      <c r="X120" s="45">
        <f>1*X118+1*X119</f>
        <v>0</v>
      </c>
      <c r="Z120" s="36"/>
    </row>
    <row r="121" spans="1:26" hidden="1" x14ac:dyDescent="0.3">
      <c r="A121" s="46" t="s">
        <v>1211</v>
      </c>
      <c r="B121" s="36"/>
      <c r="C121" s="36"/>
      <c r="D121" s="47">
        <v>4</v>
      </c>
      <c r="E121" s="48" t="s">
        <v>1212</v>
      </c>
      <c r="F121" s="49" t="s">
        <v>1213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Z121" s="36"/>
    </row>
    <row r="122" spans="1:26" hidden="1" x14ac:dyDescent="0.3">
      <c r="A122" s="46" t="s">
        <v>1214</v>
      </c>
      <c r="B122" s="36"/>
      <c r="C122" s="36"/>
      <c r="D122" s="47">
        <v>5</v>
      </c>
      <c r="E122" s="51" t="s">
        <v>1215</v>
      </c>
      <c r="F122" s="52" t="s">
        <v>1216</v>
      </c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Z122" s="36"/>
    </row>
    <row r="123" spans="1:26" hidden="1" x14ac:dyDescent="0.3">
      <c r="A123" s="36" t="s">
        <v>749</v>
      </c>
      <c r="B123" s="36"/>
      <c r="C123" s="36"/>
      <c r="D123" s="53">
        <v>6</v>
      </c>
      <c r="E123" s="54" t="s">
        <v>750</v>
      </c>
      <c r="F123" s="55" t="s">
        <v>751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45">
        <f>1*O123+1*P123+1*Q123+1*R123+1*S123+1*T123+1*U123+1*V123</f>
        <v>0</v>
      </c>
      <c r="X123" s="45">
        <f>1*G123+1*H123-1*I123+1*J123+1*K123+1*L123+1*M123+1*N123+1*W123</f>
        <v>0</v>
      </c>
      <c r="Z123" s="36"/>
    </row>
    <row r="124" spans="1:26" hidden="1" x14ac:dyDescent="0.3">
      <c r="A124" s="36" t="s">
        <v>1217</v>
      </c>
      <c r="B124" s="36"/>
      <c r="C124" s="36"/>
      <c r="D124" s="53">
        <v>7</v>
      </c>
      <c r="E124" s="54" t="s">
        <v>792</v>
      </c>
      <c r="F124" s="55" t="s">
        <v>793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45">
        <f>1*O124+1*P124+1*Q124+1*R124+1*S124+1*T124+1*U124+1*V124</f>
        <v>0</v>
      </c>
      <c r="X124" s="45">
        <f>1*G124+1*H124-1*I124+1*J124+1*K124+1*L124+1*M124+1*N124+1*W124</f>
        <v>0</v>
      </c>
      <c r="Z124" s="36"/>
    </row>
    <row r="125" spans="1:26" hidden="1" x14ac:dyDescent="0.3">
      <c r="A125" s="36" t="s">
        <v>881</v>
      </c>
      <c r="B125" s="36"/>
      <c r="C125" s="36"/>
      <c r="D125" s="42">
        <v>8</v>
      </c>
      <c r="E125" s="57" t="s">
        <v>882</v>
      </c>
      <c r="F125" s="58" t="s">
        <v>883</v>
      </c>
      <c r="G125" s="45">
        <f t="shared" ref="G125:V125" si="14">1*G123+1*G124</f>
        <v>0</v>
      </c>
      <c r="H125" s="45">
        <f t="shared" si="14"/>
        <v>0</v>
      </c>
      <c r="I125" s="45">
        <f t="shared" si="14"/>
        <v>0</v>
      </c>
      <c r="J125" s="45">
        <f t="shared" si="14"/>
        <v>0</v>
      </c>
      <c r="K125" s="45">
        <f t="shared" si="14"/>
        <v>0</v>
      </c>
      <c r="L125" s="45">
        <f t="shared" si="14"/>
        <v>0</v>
      </c>
      <c r="M125" s="45">
        <f t="shared" si="14"/>
        <v>0</v>
      </c>
      <c r="N125" s="45">
        <f t="shared" si="14"/>
        <v>0</v>
      </c>
      <c r="O125" s="45">
        <f t="shared" si="14"/>
        <v>0</v>
      </c>
      <c r="P125" s="45">
        <f t="shared" si="14"/>
        <v>0</v>
      </c>
      <c r="Q125" s="45">
        <f t="shared" si="14"/>
        <v>0</v>
      </c>
      <c r="R125" s="45">
        <f t="shared" si="14"/>
        <v>0</v>
      </c>
      <c r="S125" s="45">
        <f t="shared" si="14"/>
        <v>0</v>
      </c>
      <c r="T125" s="45">
        <f t="shared" si="14"/>
        <v>0</v>
      </c>
      <c r="U125" s="45">
        <f t="shared" si="14"/>
        <v>0</v>
      </c>
      <c r="V125" s="45">
        <f t="shared" si="14"/>
        <v>0</v>
      </c>
      <c r="W125" s="45">
        <f>1*W123+1*W124</f>
        <v>0</v>
      </c>
      <c r="X125" s="45">
        <f>1*X123+1*X124</f>
        <v>0</v>
      </c>
      <c r="Z125" s="36"/>
    </row>
    <row r="126" spans="1:26" hidden="1" x14ac:dyDescent="0.3">
      <c r="A126" s="36" t="s">
        <v>1218</v>
      </c>
      <c r="B126" s="36"/>
      <c r="C126" s="36"/>
      <c r="D126" s="53">
        <v>9</v>
      </c>
      <c r="E126" s="77" t="s">
        <v>1219</v>
      </c>
      <c r="F126" s="72" t="s">
        <v>1220</v>
      </c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45">
        <f t="shared" ref="W126:W142" si="15">1*O126+1*P126+1*Q126+1*R126+1*S126+1*T126+1*U126+1*V126</f>
        <v>0</v>
      </c>
      <c r="X126" s="45">
        <f t="shared" ref="X126:X142" si="16">1*G126+1*H126-1*I126+1*J126+1*K126+1*L126+1*M126+1*N126+1*W126</f>
        <v>0</v>
      </c>
      <c r="Z126" s="36"/>
    </row>
    <row r="127" spans="1:26" hidden="1" x14ac:dyDescent="0.3">
      <c r="A127" s="36" t="s">
        <v>1221</v>
      </c>
      <c r="B127" s="36"/>
      <c r="C127" s="36"/>
      <c r="D127" s="53">
        <v>10</v>
      </c>
      <c r="E127" s="77" t="s">
        <v>1222</v>
      </c>
      <c r="F127" s="72" t="s">
        <v>1223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45">
        <f t="shared" si="15"/>
        <v>0</v>
      </c>
      <c r="X127" s="45">
        <f t="shared" si="16"/>
        <v>0</v>
      </c>
      <c r="Z127" s="36"/>
    </row>
    <row r="128" spans="1:26" hidden="1" x14ac:dyDescent="0.3">
      <c r="A128" s="36" t="s">
        <v>1224</v>
      </c>
      <c r="B128" s="36"/>
      <c r="C128" s="36"/>
      <c r="D128" s="53">
        <v>11</v>
      </c>
      <c r="E128" s="77" t="s">
        <v>1225</v>
      </c>
      <c r="F128" s="72" t="s">
        <v>1226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45">
        <f t="shared" si="15"/>
        <v>0</v>
      </c>
      <c r="X128" s="45">
        <f t="shared" si="16"/>
        <v>0</v>
      </c>
      <c r="Z128" s="36"/>
    </row>
    <row r="129" spans="1:26" hidden="1" x14ac:dyDescent="0.3">
      <c r="A129" s="36" t="s">
        <v>1227</v>
      </c>
      <c r="B129" s="36"/>
      <c r="C129" s="36"/>
      <c r="D129" s="53">
        <v>12</v>
      </c>
      <c r="E129" s="71" t="s">
        <v>1228</v>
      </c>
      <c r="F129" s="72" t="s">
        <v>1229</v>
      </c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45">
        <f t="shared" si="15"/>
        <v>0</v>
      </c>
      <c r="X129" s="45">
        <f t="shared" si="16"/>
        <v>0</v>
      </c>
      <c r="Z129" s="36"/>
    </row>
    <row r="130" spans="1:26" hidden="1" x14ac:dyDescent="0.3">
      <c r="A130" s="36" t="s">
        <v>1230</v>
      </c>
      <c r="B130" s="36"/>
      <c r="C130" s="36"/>
      <c r="D130" s="53">
        <v>13</v>
      </c>
      <c r="E130" s="71" t="s">
        <v>1231</v>
      </c>
      <c r="F130" s="72" t="s">
        <v>1232</v>
      </c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45">
        <f t="shared" si="15"/>
        <v>0</v>
      </c>
      <c r="X130" s="45">
        <f t="shared" si="16"/>
        <v>0</v>
      </c>
      <c r="Z130" s="36"/>
    </row>
    <row r="131" spans="1:26" hidden="1" x14ac:dyDescent="0.3">
      <c r="A131" s="36" t="s">
        <v>1233</v>
      </c>
      <c r="B131" s="36"/>
      <c r="C131" s="36"/>
      <c r="D131" s="53">
        <v>14</v>
      </c>
      <c r="E131" s="71" t="s">
        <v>1234</v>
      </c>
      <c r="F131" s="72" t="s">
        <v>1235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45">
        <f t="shared" si="15"/>
        <v>0</v>
      </c>
      <c r="X131" s="45">
        <f t="shared" si="16"/>
        <v>0</v>
      </c>
      <c r="Z131" s="36"/>
    </row>
    <row r="132" spans="1:26" hidden="1" x14ac:dyDescent="0.3">
      <c r="A132" s="36" t="s">
        <v>1236</v>
      </c>
      <c r="B132" s="36"/>
      <c r="C132" s="36"/>
      <c r="D132" s="53">
        <v>15</v>
      </c>
      <c r="E132" s="71" t="s">
        <v>1237</v>
      </c>
      <c r="F132" s="72" t="s">
        <v>1238</v>
      </c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45">
        <f t="shared" si="15"/>
        <v>0</v>
      </c>
      <c r="X132" s="45">
        <f t="shared" si="16"/>
        <v>0</v>
      </c>
      <c r="Z132" s="36"/>
    </row>
    <row r="133" spans="1:26" hidden="1" x14ac:dyDescent="0.3">
      <c r="A133" s="36" t="s">
        <v>1239</v>
      </c>
      <c r="B133" s="36"/>
      <c r="C133" s="36"/>
      <c r="D133" s="53">
        <v>16</v>
      </c>
      <c r="E133" s="71" t="s">
        <v>1240</v>
      </c>
      <c r="F133" s="72" t="s">
        <v>1241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45">
        <f t="shared" si="15"/>
        <v>0</v>
      </c>
      <c r="X133" s="45">
        <f t="shared" si="16"/>
        <v>0</v>
      </c>
      <c r="Z133" s="36"/>
    </row>
    <row r="134" spans="1:26" hidden="1" x14ac:dyDescent="0.3">
      <c r="A134" s="36" t="s">
        <v>1242</v>
      </c>
      <c r="B134" s="36"/>
      <c r="C134" s="36"/>
      <c r="D134" s="53">
        <v>17</v>
      </c>
      <c r="E134" s="71" t="s">
        <v>1243</v>
      </c>
      <c r="F134" s="72" t="s">
        <v>1244</v>
      </c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45">
        <f t="shared" si="15"/>
        <v>0</v>
      </c>
      <c r="X134" s="45">
        <f t="shared" si="16"/>
        <v>0</v>
      </c>
      <c r="Z134" s="36"/>
    </row>
    <row r="135" spans="1:26" hidden="1" x14ac:dyDescent="0.3">
      <c r="A135" s="36" t="s">
        <v>1245</v>
      </c>
      <c r="B135" s="36"/>
      <c r="C135" s="36"/>
      <c r="D135" s="53">
        <v>18</v>
      </c>
      <c r="E135" s="71" t="s">
        <v>1246</v>
      </c>
      <c r="F135" s="72" t="s">
        <v>1247</v>
      </c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45">
        <f t="shared" si="15"/>
        <v>0</v>
      </c>
      <c r="X135" s="45">
        <f t="shared" si="16"/>
        <v>0</v>
      </c>
      <c r="Z135" s="36"/>
    </row>
    <row r="136" spans="1:26" hidden="1" x14ac:dyDescent="0.3">
      <c r="A136" s="36" t="s">
        <v>1248</v>
      </c>
      <c r="B136" s="36"/>
      <c r="C136" s="36"/>
      <c r="D136" s="53">
        <v>19</v>
      </c>
      <c r="E136" s="71" t="s">
        <v>1249</v>
      </c>
      <c r="F136" s="72" t="s">
        <v>1250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45">
        <f t="shared" si="15"/>
        <v>0</v>
      </c>
      <c r="X136" s="45">
        <f t="shared" si="16"/>
        <v>0</v>
      </c>
      <c r="Z136" s="36"/>
    </row>
    <row r="137" spans="1:26" hidden="1" x14ac:dyDescent="0.3">
      <c r="A137" s="36" t="s">
        <v>1251</v>
      </c>
      <c r="B137" s="36"/>
      <c r="C137" s="36"/>
      <c r="D137" s="53">
        <v>20</v>
      </c>
      <c r="E137" s="71" t="s">
        <v>1252</v>
      </c>
      <c r="F137" s="72" t="s">
        <v>1253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45">
        <f t="shared" si="15"/>
        <v>0</v>
      </c>
      <c r="X137" s="45">
        <f t="shared" si="16"/>
        <v>0</v>
      </c>
      <c r="Z137" s="36"/>
    </row>
    <row r="138" spans="1:26" hidden="1" x14ac:dyDescent="0.3">
      <c r="A138" s="36" t="s">
        <v>1254</v>
      </c>
      <c r="B138" s="36"/>
      <c r="C138" s="36"/>
      <c r="D138" s="53">
        <v>21</v>
      </c>
      <c r="E138" s="71" t="s">
        <v>1255</v>
      </c>
      <c r="F138" s="72" t="s">
        <v>1256</v>
      </c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45">
        <f t="shared" si="15"/>
        <v>0</v>
      </c>
      <c r="X138" s="45">
        <f t="shared" si="16"/>
        <v>0</v>
      </c>
      <c r="Z138" s="36"/>
    </row>
    <row r="139" spans="1:26" ht="28.8" hidden="1" x14ac:dyDescent="0.3">
      <c r="A139" s="36" t="s">
        <v>1257</v>
      </c>
      <c r="B139" s="36"/>
      <c r="C139" s="36"/>
      <c r="D139" s="53">
        <v>22</v>
      </c>
      <c r="E139" s="71" t="s">
        <v>1258</v>
      </c>
      <c r="F139" s="72" t="s">
        <v>1259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45">
        <f t="shared" si="15"/>
        <v>0</v>
      </c>
      <c r="X139" s="45">
        <f t="shared" si="16"/>
        <v>0</v>
      </c>
      <c r="Z139" s="36"/>
    </row>
    <row r="140" spans="1:26" hidden="1" x14ac:dyDescent="0.3">
      <c r="A140" s="36" t="s">
        <v>1260</v>
      </c>
      <c r="B140" s="36"/>
      <c r="C140" s="36"/>
      <c r="D140" s="53">
        <v>23</v>
      </c>
      <c r="E140" s="71" t="s">
        <v>1261</v>
      </c>
      <c r="F140" s="72" t="s">
        <v>1262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45">
        <f t="shared" si="15"/>
        <v>0</v>
      </c>
      <c r="X140" s="45">
        <f t="shared" si="16"/>
        <v>0</v>
      </c>
      <c r="Z140" s="36"/>
    </row>
    <row r="141" spans="1:26" hidden="1" x14ac:dyDescent="0.3">
      <c r="A141" s="36" t="s">
        <v>1263</v>
      </c>
      <c r="B141" s="36"/>
      <c r="C141" s="36"/>
      <c r="D141" s="53">
        <v>24</v>
      </c>
      <c r="E141" s="71" t="s">
        <v>1264</v>
      </c>
      <c r="F141" s="72" t="s">
        <v>1265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45">
        <f t="shared" si="15"/>
        <v>0</v>
      </c>
      <c r="X141" s="45">
        <f t="shared" si="16"/>
        <v>0</v>
      </c>
      <c r="Z141" s="36"/>
    </row>
    <row r="142" spans="1:26" hidden="1" x14ac:dyDescent="0.3">
      <c r="A142" s="36" t="s">
        <v>1266</v>
      </c>
      <c r="B142" s="36"/>
      <c r="C142" s="36"/>
      <c r="D142" s="53">
        <v>25</v>
      </c>
      <c r="E142" s="71" t="s">
        <v>1267</v>
      </c>
      <c r="F142" s="72" t="s">
        <v>1268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45">
        <f t="shared" si="15"/>
        <v>0</v>
      </c>
      <c r="X142" s="45">
        <f t="shared" si="16"/>
        <v>0</v>
      </c>
      <c r="Z142" s="36"/>
    </row>
    <row r="143" spans="1:26" hidden="1" x14ac:dyDescent="0.3">
      <c r="A143" s="36" t="s">
        <v>1269</v>
      </c>
      <c r="B143" s="36"/>
      <c r="C143" s="36"/>
      <c r="D143" s="42">
        <v>26</v>
      </c>
      <c r="E143" s="65" t="s">
        <v>1270</v>
      </c>
      <c r="F143" s="66" t="s">
        <v>1271</v>
      </c>
      <c r="G143" s="45">
        <f>1*G125+1*G126+1*G127+1*G128+1*G129+1*G130+-1*G131+-1*G132+1*G133+-1*G134+1*G135+1*G136+1*G137+-1*G138+1*G139+-1*G140+-1*G141+1*G142</f>
        <v>0</v>
      </c>
      <c r="H143" s="45">
        <f t="shared" ref="H143:X143" si="17">1*H125+1*H126+1*H127+1*H128+1*H129+1*H130+-1*H131+-1*H132+1*H133+-1*H134+1*H135+1*H136+1*H137+-1*H138+1*H139+-1*H140+-1*H141+1*H142</f>
        <v>0</v>
      </c>
      <c r="I143" s="45">
        <f t="shared" si="17"/>
        <v>0</v>
      </c>
      <c r="J143" s="45">
        <f t="shared" si="17"/>
        <v>0</v>
      </c>
      <c r="K143" s="45">
        <f t="shared" si="17"/>
        <v>0</v>
      </c>
      <c r="L143" s="45">
        <f t="shared" si="17"/>
        <v>0</v>
      </c>
      <c r="M143" s="45">
        <f t="shared" si="17"/>
        <v>0</v>
      </c>
      <c r="N143" s="45">
        <f t="shared" si="17"/>
        <v>0</v>
      </c>
      <c r="O143" s="45">
        <f t="shared" si="17"/>
        <v>0</v>
      </c>
      <c r="P143" s="45">
        <f t="shared" si="17"/>
        <v>0</v>
      </c>
      <c r="Q143" s="45">
        <f t="shared" si="17"/>
        <v>0</v>
      </c>
      <c r="R143" s="45">
        <f t="shared" si="17"/>
        <v>0</v>
      </c>
      <c r="S143" s="45">
        <f t="shared" si="17"/>
        <v>0</v>
      </c>
      <c r="T143" s="45">
        <f t="shared" si="17"/>
        <v>0</v>
      </c>
      <c r="U143" s="45">
        <f t="shared" si="17"/>
        <v>0</v>
      </c>
      <c r="V143" s="45">
        <f t="shared" si="17"/>
        <v>0</v>
      </c>
      <c r="W143" s="45">
        <f t="shared" si="17"/>
        <v>0</v>
      </c>
      <c r="X143" s="45">
        <f t="shared" si="17"/>
        <v>0</v>
      </c>
      <c r="Z143" s="36"/>
    </row>
    <row r="144" spans="1:26" hidden="1" x14ac:dyDescent="0.3">
      <c r="A144" s="36" t="s">
        <v>1272</v>
      </c>
      <c r="B144" s="36"/>
      <c r="C144" s="36"/>
      <c r="D144" s="57">
        <v>27</v>
      </c>
      <c r="E144" s="65" t="s">
        <v>1273</v>
      </c>
      <c r="F144" s="66" t="s">
        <v>1274</v>
      </c>
      <c r="G144" s="45">
        <f>1*G120+1*G143</f>
        <v>0</v>
      </c>
      <c r="H144" s="45">
        <f t="shared" ref="H144:V144" si="18">1*H120+1*H143</f>
        <v>0</v>
      </c>
      <c r="I144" s="45">
        <f t="shared" si="18"/>
        <v>0</v>
      </c>
      <c r="J144" s="45">
        <f t="shared" si="18"/>
        <v>0</v>
      </c>
      <c r="K144" s="45">
        <f t="shared" si="18"/>
        <v>0</v>
      </c>
      <c r="L144" s="45">
        <f t="shared" si="18"/>
        <v>0</v>
      </c>
      <c r="M144" s="45">
        <f t="shared" si="18"/>
        <v>0</v>
      </c>
      <c r="N144" s="45">
        <f t="shared" si="18"/>
        <v>0</v>
      </c>
      <c r="O144" s="45">
        <f t="shared" si="18"/>
        <v>0</v>
      </c>
      <c r="P144" s="45">
        <f t="shared" si="18"/>
        <v>0</v>
      </c>
      <c r="Q144" s="45">
        <f t="shared" si="18"/>
        <v>0</v>
      </c>
      <c r="R144" s="45">
        <f t="shared" si="18"/>
        <v>0</v>
      </c>
      <c r="S144" s="45">
        <f t="shared" si="18"/>
        <v>0</v>
      </c>
      <c r="T144" s="45">
        <f t="shared" si="18"/>
        <v>0</v>
      </c>
      <c r="U144" s="45">
        <f t="shared" si="18"/>
        <v>0</v>
      </c>
      <c r="V144" s="45">
        <f t="shared" si="18"/>
        <v>0</v>
      </c>
      <c r="W144" s="45">
        <f>1*O144+1*P144+1*Q144+1*R144+1*S144+1*T144+1*U144+1*V144</f>
        <v>0</v>
      </c>
      <c r="X144" s="45">
        <f>1*G144+1*H144-1*I144+1*J144+1*K144+1*L144+1*M144+1*N144+1*W144</f>
        <v>0</v>
      </c>
      <c r="Z144" s="36"/>
    </row>
    <row r="145" spans="1:26" x14ac:dyDescent="0.3">
      <c r="A145" s="36"/>
      <c r="B145" s="36"/>
      <c r="C145" s="36" t="s">
        <v>16</v>
      </c>
      <c r="Z145" s="36"/>
    </row>
    <row r="146" spans="1:26" x14ac:dyDescent="0.3">
      <c r="A146" s="36"/>
      <c r="B146" s="36"/>
      <c r="C146" s="36" t="s">
        <v>115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 t="s">
        <v>116</v>
      </c>
    </row>
  </sheetData>
  <mergeCells count="116">
    <mergeCell ref="E1:J1"/>
    <mergeCell ref="E3:H3"/>
    <mergeCell ref="D20:D21"/>
    <mergeCell ref="G20:G21"/>
    <mergeCell ref="H20:H21"/>
    <mergeCell ref="I20:I21"/>
    <mergeCell ref="J20:J21"/>
    <mergeCell ref="W20:W21"/>
    <mergeCell ref="X20:X21"/>
    <mergeCell ref="R20:R21"/>
    <mergeCell ref="S20:S21"/>
    <mergeCell ref="T20:T21"/>
    <mergeCell ref="U20:U21"/>
    <mergeCell ref="V20:V21"/>
    <mergeCell ref="G22:G23"/>
    <mergeCell ref="H22:H23"/>
    <mergeCell ref="I22:I23"/>
    <mergeCell ref="J22:J23"/>
    <mergeCell ref="K22:K23"/>
    <mergeCell ref="L22:L23"/>
    <mergeCell ref="M22:M23"/>
    <mergeCell ref="Q20:Q21"/>
    <mergeCell ref="K20:K21"/>
    <mergeCell ref="L20:L21"/>
    <mergeCell ref="M20:M21"/>
    <mergeCell ref="N20:N21"/>
    <mergeCell ref="O20:O21"/>
    <mergeCell ref="P20:P21"/>
    <mergeCell ref="T22:T23"/>
    <mergeCell ref="U22:U23"/>
    <mergeCell ref="V22:V23"/>
    <mergeCell ref="W22:W23"/>
    <mergeCell ref="X22:X23"/>
    <mergeCell ref="D65:D66"/>
    <mergeCell ref="G65:G66"/>
    <mergeCell ref="H65:H66"/>
    <mergeCell ref="I65:I66"/>
    <mergeCell ref="J65:J66"/>
    <mergeCell ref="N22:N23"/>
    <mergeCell ref="O22:O23"/>
    <mergeCell ref="P22:P23"/>
    <mergeCell ref="Q22:Q23"/>
    <mergeCell ref="R22:R23"/>
    <mergeCell ref="S22:S23"/>
    <mergeCell ref="W65:W66"/>
    <mergeCell ref="X65:X66"/>
    <mergeCell ref="R65:R66"/>
    <mergeCell ref="S65:S66"/>
    <mergeCell ref="T65:T66"/>
    <mergeCell ref="U65:U66"/>
    <mergeCell ref="V65:V66"/>
    <mergeCell ref="D22:D23"/>
    <mergeCell ref="G67:G68"/>
    <mergeCell ref="H67:H68"/>
    <mergeCell ref="I67:I68"/>
    <mergeCell ref="J67:J68"/>
    <mergeCell ref="K67:K68"/>
    <mergeCell ref="L67:L68"/>
    <mergeCell ref="M67:M68"/>
    <mergeCell ref="Q65:Q66"/>
    <mergeCell ref="K65:K66"/>
    <mergeCell ref="L65:L66"/>
    <mergeCell ref="M65:M66"/>
    <mergeCell ref="N65:N66"/>
    <mergeCell ref="O65:O66"/>
    <mergeCell ref="P65:P66"/>
    <mergeCell ref="T67:T68"/>
    <mergeCell ref="U67:U68"/>
    <mergeCell ref="V67:V68"/>
    <mergeCell ref="W67:W68"/>
    <mergeCell ref="X67:X68"/>
    <mergeCell ref="D113:D114"/>
    <mergeCell ref="G113:G114"/>
    <mergeCell ref="H113:H114"/>
    <mergeCell ref="I113:I114"/>
    <mergeCell ref="J113:J114"/>
    <mergeCell ref="N67:N68"/>
    <mergeCell ref="O67:O68"/>
    <mergeCell ref="P67:P68"/>
    <mergeCell ref="Q67:Q68"/>
    <mergeCell ref="R67:R68"/>
    <mergeCell ref="S67:S68"/>
    <mergeCell ref="W113:W114"/>
    <mergeCell ref="X113:X114"/>
    <mergeCell ref="R113:R114"/>
    <mergeCell ref="S113:S114"/>
    <mergeCell ref="T113:T114"/>
    <mergeCell ref="U113:U114"/>
    <mergeCell ref="V113:V114"/>
    <mergeCell ref="D67:D68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Q113:Q114"/>
    <mergeCell ref="K113:K114"/>
    <mergeCell ref="L113:L114"/>
    <mergeCell ref="M113:M114"/>
    <mergeCell ref="N113:N114"/>
    <mergeCell ref="O113:O114"/>
    <mergeCell ref="P113:P114"/>
    <mergeCell ref="T115:T116"/>
    <mergeCell ref="U115:U116"/>
    <mergeCell ref="V115:V116"/>
    <mergeCell ref="W115:W116"/>
    <mergeCell ref="X115:X116"/>
    <mergeCell ref="N115:N116"/>
    <mergeCell ref="O115:O116"/>
    <mergeCell ref="P115:P116"/>
    <mergeCell ref="Q115:Q116"/>
    <mergeCell ref="R115:R116"/>
    <mergeCell ref="S115:S116"/>
  </mergeCells>
  <dataValidations count="1">
    <dataValidation type="decimal" allowBlank="1" showInputMessage="1" showErrorMessage="1" errorTitle="Input Error" error="Please enter a numeric value between -999999999999999 and 999999999999999" sqref="G75:X96 E78:E80 G70:X72 G30:X51 G25:X27 G123:X144 E126:E128 G118:X120" xr:uid="{3A4526EC-F773-A640-BD8F-EA6DA88A0140}">
      <formula1>-999999999999999</formula1>
      <formula2>999999999999999</formula2>
    </dataValidation>
  </dataValidations>
  <hyperlinks>
    <hyperlink ref="A28" r:id="rId1" xr:uid="{6B7969B7-6CCA-8340-87A6-3F39408DACFC}"/>
    <hyperlink ref="A29" r:id="rId2" xr:uid="{5255BE73-3E50-EA41-B533-C767635F965F}"/>
    <hyperlink ref="A73" r:id="rId3" xr:uid="{8B2538E6-933D-3344-9E76-A9198CFA409A}"/>
    <hyperlink ref="A74" r:id="rId4" xr:uid="{9044E39B-B16F-DC49-BC83-9D06F5F9A0D2}"/>
    <hyperlink ref="A121" r:id="rId5" xr:uid="{6BBED8EA-628B-6342-BCC0-1EE276A5D432}"/>
    <hyperlink ref="A122" r:id="rId6" xr:uid="{518E6B08-4EE3-9241-80A5-DC58DD3BC52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الصفحة الرئيسة</vt:lpstr>
      <vt:lpstr>بيانات الادخال</vt:lpstr>
      <vt:lpstr>تقرير المراجع</vt:lpstr>
      <vt:lpstr>مركز مالي متداول غير متداول</vt:lpstr>
      <vt:lpstr>ربح و خسارة حسب الوظيفه - موحدة</vt:lpstr>
      <vt:lpstr>دخل شامل بعد الضريبة</vt:lpstr>
      <vt:lpstr>تدفقات نقدية غير مباشرة - موحدة</vt:lpstr>
      <vt:lpstr>حقوق الملكية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Joudat Hashmi</dc:creator>
  <cp:lastModifiedBy>Muhammad Waqas</cp:lastModifiedBy>
  <dcterms:created xsi:type="dcterms:W3CDTF">2025-01-09T19:29:17Z</dcterms:created>
  <dcterms:modified xsi:type="dcterms:W3CDTF">2025-01-09T22:42:27Z</dcterms:modified>
</cp:coreProperties>
</file>