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8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9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12a28c7e832d4ffa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nedrivei.misa.gov.sa/my/personal/jhashmi/Documents/Financial Statement Automation/"/>
    </mc:Choice>
  </mc:AlternateContent>
  <xr:revisionPtr revIDLastSave="0" documentId="8_{6631D895-21F3-4D4C-9D50-FD47420B0979}" xr6:coauthVersionLast="36" xr6:coauthVersionMax="36" xr10:uidLastSave="{00000000-0000-0000-0000-000000000000}"/>
  <bookViews>
    <workbookView xWindow="9465" yWindow="540" windowWidth="21600" windowHeight="11295" tabRatio="927" firstSheet="9" activeTab="19" xr2:uid="{00000000-000D-0000-FFFF-FFFF00000000}"/>
  </bookViews>
  <sheets>
    <sheet name="الصفحة الرئيسة" sheetId="59" r:id="rId1"/>
    <sheet name="MainSheet" sheetId="1" state="veryHidden" r:id="rId2"/>
    <sheet name="بيانات الادخال" sheetId="38" r:id="rId3"/>
    <sheet name="تقرير المراجع" sheetId="39" r:id="rId4"/>
    <sheet name="تقرير مراجع الحسابات - ربع سنوي" sheetId="40" state="veryHidden" r:id="rId5"/>
    <sheet name="مركز مالي متداول غير متداول" sheetId="41" r:id="rId6"/>
    <sheet name="مركزمالي متداول غير متداول-موحد" sheetId="42" state="veryHidden" r:id="rId7"/>
    <sheet name="مركز مالي حسب السيوله" sheetId="43" state="veryHidden" r:id="rId8"/>
    <sheet name="مركز مالي حسب السيوله - موحدة" sheetId="44" state="veryHidden" r:id="rId9"/>
    <sheet name="ربح وخسارة حسب الوظيفه" sheetId="45" r:id="rId10"/>
    <sheet name="ربح و خسارة حسب الوظيفه - موحدة" sheetId="46" state="veryHidden" r:id="rId11"/>
    <sheet name="ربح وخسارة حسب الطبيعة" sheetId="47" state="veryHidden" r:id="rId12"/>
    <sheet name="ربح وخسارة حسب الطبيعة - موحدة" sheetId="48" state="veryHidden" r:id="rId13"/>
    <sheet name="دخل شامل بعد الضريبة" sheetId="49" r:id="rId14"/>
    <sheet name="دخل شامل بعد الضريبة - موحدة" sheetId="50" state="veryHidden" r:id="rId15"/>
    <sheet name="دخل شامل قبل الضريبة" sheetId="51" state="veryHidden" r:id="rId16"/>
    <sheet name="دخل شامل قبل الضريبة - موحدة" sheetId="52" state="veryHidden" r:id="rId17"/>
    <sheet name="تدفقات نقدية مباشرة" sheetId="53" state="veryHidden" r:id="rId18"/>
    <sheet name="تدفقات نقدية مباشرة - موحدة" sheetId="54" state="veryHidden" r:id="rId19"/>
    <sheet name="تدفقات نقدية غير مباشرة" sheetId="55" r:id="rId20"/>
    <sheet name="تدفقات نقدية غير مباشرة - موحدة" sheetId="56" state="veryHidden" r:id="rId21"/>
    <sheet name="حقوق الملكية" sheetId="57" r:id="rId22"/>
    <sheet name="حقوق الملكية - موحدة" sheetId="58" state="veryHidden" r:id="rId23"/>
    <sheet name="StartUp" sheetId="2" state="veryHidden" r:id="rId24"/>
    <sheet name="Data" sheetId="3" state="veryHidden" r:id="rId25"/>
    <sheet name="+FootnoteTexts" sheetId="36" state="veryHidden" r:id="rId26"/>
    <sheet name="+Elements" sheetId="37" state="veryHidden" r:id="rId27"/>
  </sheets>
  <externalReferences>
    <externalReference r:id="rId28"/>
  </externalReferences>
  <definedNames>
    <definedName name="_xlnm._FilterDatabase" localSheetId="23" hidden="1">StartUp!#REF!</definedName>
    <definedName name="_xlnm._FilterDatabase" localSheetId="3" hidden="1">'تقرير المراجع'!$A$34:$J$53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ScaleList" localSheetId="0">[1]StartUp!$L$1:$L$5</definedName>
    <definedName name="ScaleList">StartUp!$L$1:$L$4</definedName>
    <definedName name="UnitList" localSheetId="0">[1]StartUp!$K$1:$K$173</definedName>
    <definedName name="UnitList">StartUp!$K$1:$K$171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2" i="58" l="1"/>
  <c r="W147" i="58"/>
  <c r="X147" i="58" s="1"/>
  <c r="Z147" i="58" s="1"/>
  <c r="W146" i="58"/>
  <c r="X146" i="58" s="1"/>
  <c r="Z146" i="58" s="1"/>
  <c r="W145" i="58"/>
  <c r="X145" i="58" s="1"/>
  <c r="Z145" i="58" s="1"/>
  <c r="W144" i="58"/>
  <c r="X144" i="58" s="1"/>
  <c r="Z144" i="58" s="1"/>
  <c r="W143" i="58"/>
  <c r="X143" i="58" s="1"/>
  <c r="Z143" i="58" s="1"/>
  <c r="W142" i="58"/>
  <c r="X142" i="58" s="1"/>
  <c r="Z142" i="58" s="1"/>
  <c r="W141" i="58"/>
  <c r="X141" i="58" s="1"/>
  <c r="Z141" i="58" s="1"/>
  <c r="W140" i="58"/>
  <c r="X140" i="58" s="1"/>
  <c r="Z140" i="58" s="1"/>
  <c r="W139" i="58"/>
  <c r="X139" i="58" s="1"/>
  <c r="Z139" i="58" s="1"/>
  <c r="W138" i="58"/>
  <c r="X138" i="58" s="1"/>
  <c r="Z138" i="58" s="1"/>
  <c r="W137" i="58"/>
  <c r="X137" i="58" s="1"/>
  <c r="Z137" i="58" s="1"/>
  <c r="W136" i="58"/>
  <c r="X136" i="58" s="1"/>
  <c r="Z136" i="58" s="1"/>
  <c r="W135" i="58"/>
  <c r="X135" i="58" s="1"/>
  <c r="Z135" i="58" s="1"/>
  <c r="W134" i="58"/>
  <c r="X134" i="58" s="1"/>
  <c r="Z134" i="58" s="1"/>
  <c r="W133" i="58"/>
  <c r="X133" i="58" s="1"/>
  <c r="Z133" i="58" s="1"/>
  <c r="W132" i="58"/>
  <c r="X132" i="58" s="1"/>
  <c r="Z132" i="58" s="1"/>
  <c r="W131" i="58"/>
  <c r="X131" i="58" s="1"/>
  <c r="Z131" i="58" s="1"/>
  <c r="W130" i="58"/>
  <c r="X130" i="58" s="1"/>
  <c r="Z130" i="58" s="1"/>
  <c r="W129" i="58"/>
  <c r="X129" i="58" s="1"/>
  <c r="Z129" i="58" s="1"/>
  <c r="W128" i="58"/>
  <c r="X128" i="58" s="1"/>
  <c r="Z128" i="58" s="1"/>
  <c r="Y127" i="58"/>
  <c r="Y148" i="58" s="1"/>
  <c r="V127" i="58"/>
  <c r="V148" i="58" s="1"/>
  <c r="U127" i="58"/>
  <c r="U148" i="58" s="1"/>
  <c r="T127" i="58"/>
  <c r="T148" i="58" s="1"/>
  <c r="S127" i="58"/>
  <c r="S148" i="58" s="1"/>
  <c r="R127" i="58"/>
  <c r="R148" i="58" s="1"/>
  <c r="Q127" i="58"/>
  <c r="Q148" i="58" s="1"/>
  <c r="P127" i="58"/>
  <c r="P148" i="58" s="1"/>
  <c r="O127" i="58"/>
  <c r="O148" i="58" s="1"/>
  <c r="N127" i="58"/>
  <c r="N148" i="58" s="1"/>
  <c r="M127" i="58"/>
  <c r="M148" i="58" s="1"/>
  <c r="L127" i="58"/>
  <c r="L148" i="58" s="1"/>
  <c r="K127" i="58"/>
  <c r="K148" i="58" s="1"/>
  <c r="J127" i="58"/>
  <c r="J148" i="58" s="1"/>
  <c r="I127" i="58"/>
  <c r="I148" i="58" s="1"/>
  <c r="H127" i="58"/>
  <c r="H148" i="58" s="1"/>
  <c r="G127" i="58"/>
  <c r="G148" i="58" s="1"/>
  <c r="W126" i="58"/>
  <c r="X126" i="58" s="1"/>
  <c r="W125" i="58"/>
  <c r="X125" i="58" s="1"/>
  <c r="Z125" i="58" s="1"/>
  <c r="V122" i="58"/>
  <c r="R122" i="58"/>
  <c r="N122" i="58"/>
  <c r="N149" i="58" s="1"/>
  <c r="J122" i="58"/>
  <c r="W121" i="58"/>
  <c r="X121" i="58" s="1"/>
  <c r="Z121" i="58" s="1"/>
  <c r="U122" i="58"/>
  <c r="T122" i="58"/>
  <c r="S122" i="58"/>
  <c r="Q122" i="58"/>
  <c r="P122" i="58"/>
  <c r="O122" i="58"/>
  <c r="M122" i="58"/>
  <c r="L122" i="58"/>
  <c r="K122" i="58"/>
  <c r="I122" i="58"/>
  <c r="H122" i="58"/>
  <c r="G122" i="58"/>
  <c r="F117" i="58"/>
  <c r="E117" i="58"/>
  <c r="F115" i="58"/>
  <c r="E115" i="58"/>
  <c r="W142" i="57"/>
  <c r="X142" i="57" s="1"/>
  <c r="W141" i="57"/>
  <c r="X141" i="57" s="1"/>
  <c r="W140" i="57"/>
  <c r="X140" i="57" s="1"/>
  <c r="W139" i="57"/>
  <c r="X139" i="57" s="1"/>
  <c r="W138" i="57"/>
  <c r="X138" i="57" s="1"/>
  <c r="W137" i="57"/>
  <c r="X137" i="57" s="1"/>
  <c r="W136" i="57"/>
  <c r="X136" i="57" s="1"/>
  <c r="W135" i="57"/>
  <c r="X135" i="57" s="1"/>
  <c r="W134" i="57"/>
  <c r="X134" i="57" s="1"/>
  <c r="W133" i="57"/>
  <c r="X133" i="57" s="1"/>
  <c r="W132" i="57"/>
  <c r="X132" i="57" s="1"/>
  <c r="W131" i="57"/>
  <c r="X131" i="57" s="1"/>
  <c r="W130" i="57"/>
  <c r="X130" i="57" s="1"/>
  <c r="W129" i="57"/>
  <c r="X129" i="57" s="1"/>
  <c r="W128" i="57"/>
  <c r="X128" i="57" s="1"/>
  <c r="W127" i="57"/>
  <c r="X127" i="57" s="1"/>
  <c r="W126" i="57"/>
  <c r="X126" i="57" s="1"/>
  <c r="V125" i="57"/>
  <c r="V143" i="57" s="1"/>
  <c r="U125" i="57"/>
  <c r="U143" i="57" s="1"/>
  <c r="T125" i="57"/>
  <c r="T143" i="57" s="1"/>
  <c r="S125" i="57"/>
  <c r="S143" i="57" s="1"/>
  <c r="R125" i="57"/>
  <c r="R143" i="57" s="1"/>
  <c r="Q125" i="57"/>
  <c r="Q143" i="57" s="1"/>
  <c r="P125" i="57"/>
  <c r="P143" i="57" s="1"/>
  <c r="O125" i="57"/>
  <c r="O143" i="57" s="1"/>
  <c r="N125" i="57"/>
  <c r="N143" i="57" s="1"/>
  <c r="M125" i="57"/>
  <c r="M143" i="57" s="1"/>
  <c r="L125" i="57"/>
  <c r="L143" i="57" s="1"/>
  <c r="K125" i="57"/>
  <c r="K143" i="57" s="1"/>
  <c r="J125" i="57"/>
  <c r="J143" i="57" s="1"/>
  <c r="I125" i="57"/>
  <c r="I143" i="57" s="1"/>
  <c r="H125" i="57"/>
  <c r="H143" i="57" s="1"/>
  <c r="G125" i="57"/>
  <c r="G143" i="57" s="1"/>
  <c r="W124" i="57"/>
  <c r="X124" i="57" s="1"/>
  <c r="W123" i="57"/>
  <c r="W119" i="57"/>
  <c r="X119" i="57" s="1"/>
  <c r="V120" i="57"/>
  <c r="U120" i="57"/>
  <c r="T120" i="57"/>
  <c r="S120" i="57"/>
  <c r="R120" i="57"/>
  <c r="Q120" i="57"/>
  <c r="P120" i="57"/>
  <c r="O120" i="57"/>
  <c r="N120" i="57"/>
  <c r="M120" i="57"/>
  <c r="L120" i="57"/>
  <c r="K120" i="57"/>
  <c r="J120" i="57"/>
  <c r="I120" i="57"/>
  <c r="H120" i="57"/>
  <c r="G120" i="57"/>
  <c r="F115" i="57"/>
  <c r="E115" i="57"/>
  <c r="F113" i="57"/>
  <c r="E113" i="57"/>
  <c r="W50" i="58"/>
  <c r="X50" i="58" s="1"/>
  <c r="Z50" i="58" s="1"/>
  <c r="W49" i="58"/>
  <c r="X49" i="58" s="1"/>
  <c r="Z49" i="58" s="1"/>
  <c r="W97" i="58"/>
  <c r="X97" i="58" s="1"/>
  <c r="Z97" i="58" s="1"/>
  <c r="W96" i="58"/>
  <c r="X96" i="58" s="1"/>
  <c r="Z96" i="58" s="1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9" i="58"/>
  <c r="G18" i="58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H18" i="57"/>
  <c r="G19" i="57"/>
  <c r="G18" i="57"/>
  <c r="N144" i="57" l="1"/>
  <c r="O144" i="57"/>
  <c r="M144" i="57"/>
  <c r="Q149" i="58"/>
  <c r="K144" i="57"/>
  <c r="R144" i="57"/>
  <c r="G144" i="57"/>
  <c r="S144" i="57"/>
  <c r="L149" i="58"/>
  <c r="V149" i="58"/>
  <c r="M149" i="58"/>
  <c r="I144" i="57"/>
  <c r="U144" i="57"/>
  <c r="U149" i="58"/>
  <c r="G149" i="58"/>
  <c r="T149" i="58"/>
  <c r="Q144" i="57"/>
  <c r="I149" i="58"/>
  <c r="J144" i="57"/>
  <c r="V144" i="57"/>
  <c r="K149" i="58"/>
  <c r="O149" i="58"/>
  <c r="H144" i="57"/>
  <c r="L144" i="57"/>
  <c r="P144" i="57"/>
  <c r="T144" i="57"/>
  <c r="S149" i="58"/>
  <c r="W125" i="57"/>
  <c r="W143" i="57" s="1"/>
  <c r="P149" i="58"/>
  <c r="J149" i="58"/>
  <c r="H149" i="58"/>
  <c r="R149" i="58"/>
  <c r="Y149" i="58"/>
  <c r="Z126" i="58"/>
  <c r="Z127" i="58" s="1"/>
  <c r="Z148" i="58" s="1"/>
  <c r="X127" i="58"/>
  <c r="X148" i="58" s="1"/>
  <c r="W127" i="58"/>
  <c r="W148" i="58" s="1"/>
  <c r="W120" i="58"/>
  <c r="W122" i="58" s="1"/>
  <c r="W118" i="57"/>
  <c r="W120" i="57" s="1"/>
  <c r="X123" i="57"/>
  <c r="X125" i="57" s="1"/>
  <c r="X143" i="57" s="1"/>
  <c r="W99" i="58"/>
  <c r="X99" i="58" s="1"/>
  <c r="Z99" i="58" s="1"/>
  <c r="W98" i="58"/>
  <c r="X98" i="58" s="1"/>
  <c r="Z98" i="58" s="1"/>
  <c r="W95" i="58"/>
  <c r="X95" i="58" s="1"/>
  <c r="Z95" i="58" s="1"/>
  <c r="W94" i="58"/>
  <c r="X94" i="58" s="1"/>
  <c r="Z94" i="58" s="1"/>
  <c r="W93" i="58"/>
  <c r="X93" i="58" s="1"/>
  <c r="Z93" i="58" s="1"/>
  <c r="W92" i="58"/>
  <c r="X92" i="58" s="1"/>
  <c r="Z92" i="58" s="1"/>
  <c r="W91" i="58"/>
  <c r="X91" i="58" s="1"/>
  <c r="Z91" i="58" s="1"/>
  <c r="W90" i="58"/>
  <c r="X90" i="58" s="1"/>
  <c r="Z90" i="58" s="1"/>
  <c r="W89" i="58"/>
  <c r="X89" i="58" s="1"/>
  <c r="Z89" i="58" s="1"/>
  <c r="W88" i="58"/>
  <c r="X88" i="58" s="1"/>
  <c r="Z88" i="58" s="1"/>
  <c r="W87" i="58"/>
  <c r="X87" i="58" s="1"/>
  <c r="Z87" i="58" s="1"/>
  <c r="W86" i="58"/>
  <c r="X86" i="58" s="1"/>
  <c r="Z86" i="58" s="1"/>
  <c r="W85" i="58"/>
  <c r="X85" i="58" s="1"/>
  <c r="Z85" i="58" s="1"/>
  <c r="W84" i="58"/>
  <c r="X84" i="58" s="1"/>
  <c r="Z84" i="58" s="1"/>
  <c r="W83" i="58"/>
  <c r="X83" i="58" s="1"/>
  <c r="Z83" i="58" s="1"/>
  <c r="W82" i="58"/>
  <c r="X82" i="58" s="1"/>
  <c r="Z82" i="58" s="1"/>
  <c r="W81" i="58"/>
  <c r="X81" i="58" s="1"/>
  <c r="Z81" i="58" s="1"/>
  <c r="W80" i="58"/>
  <c r="X80" i="58" s="1"/>
  <c r="Z80" i="58" s="1"/>
  <c r="W78" i="58"/>
  <c r="X78" i="58" s="1"/>
  <c r="Z78" i="58" s="1"/>
  <c r="W77" i="58"/>
  <c r="X77" i="58" s="1"/>
  <c r="W73" i="58"/>
  <c r="X73" i="58" s="1"/>
  <c r="Z73" i="58" s="1"/>
  <c r="W52" i="58"/>
  <c r="X52" i="58" s="1"/>
  <c r="Z52" i="58" s="1"/>
  <c r="W51" i="58"/>
  <c r="X51" i="58" s="1"/>
  <c r="Z51" i="58" s="1"/>
  <c r="W48" i="58"/>
  <c r="X48" i="58" s="1"/>
  <c r="Z48" i="58" s="1"/>
  <c r="W47" i="58"/>
  <c r="X47" i="58" s="1"/>
  <c r="Z47" i="58" s="1"/>
  <c r="W46" i="58"/>
  <c r="X46" i="58" s="1"/>
  <c r="Z46" i="58" s="1"/>
  <c r="W45" i="58"/>
  <c r="X45" i="58" s="1"/>
  <c r="Z45" i="58" s="1"/>
  <c r="W44" i="58"/>
  <c r="X44" i="58" s="1"/>
  <c r="Z44" i="58" s="1"/>
  <c r="W43" i="58"/>
  <c r="X43" i="58" s="1"/>
  <c r="Z43" i="58" s="1"/>
  <c r="W42" i="58"/>
  <c r="X42" i="58" s="1"/>
  <c r="Z42" i="58" s="1"/>
  <c r="W41" i="58"/>
  <c r="X41" i="58" s="1"/>
  <c r="Z41" i="58" s="1"/>
  <c r="W40" i="58"/>
  <c r="X40" i="58" s="1"/>
  <c r="Z40" i="58" s="1"/>
  <c r="W39" i="58"/>
  <c r="X39" i="58" s="1"/>
  <c r="Z39" i="58" s="1"/>
  <c r="W38" i="58"/>
  <c r="X38" i="58" s="1"/>
  <c r="Z38" i="58" s="1"/>
  <c r="W37" i="58"/>
  <c r="X37" i="58" s="1"/>
  <c r="Z37" i="58" s="1"/>
  <c r="W36" i="58"/>
  <c r="X36" i="58" s="1"/>
  <c r="Z36" i="58" s="1"/>
  <c r="W35" i="58"/>
  <c r="X35" i="58" s="1"/>
  <c r="Z35" i="58" s="1"/>
  <c r="W34" i="58"/>
  <c r="X34" i="58" s="1"/>
  <c r="Z34" i="58" s="1"/>
  <c r="W33" i="58"/>
  <c r="X33" i="58" s="1"/>
  <c r="Z33" i="58" s="1"/>
  <c r="W31" i="58"/>
  <c r="X31" i="58" s="1"/>
  <c r="Z31" i="58" s="1"/>
  <c r="W30" i="58"/>
  <c r="X30" i="58" s="1"/>
  <c r="W26" i="58"/>
  <c r="X26" i="58" s="1"/>
  <c r="Z26" i="58" s="1"/>
  <c r="W25" i="58"/>
  <c r="W94" i="57"/>
  <c r="X94" i="57" s="1"/>
  <c r="W93" i="57"/>
  <c r="X93" i="57" s="1"/>
  <c r="W92" i="57"/>
  <c r="X92" i="57" s="1"/>
  <c r="W91" i="57"/>
  <c r="X91" i="57" s="1"/>
  <c r="W90" i="57"/>
  <c r="X90" i="57" s="1"/>
  <c r="W89" i="57"/>
  <c r="X89" i="57" s="1"/>
  <c r="W88" i="57"/>
  <c r="X88" i="57" s="1"/>
  <c r="W87" i="57"/>
  <c r="X87" i="57" s="1"/>
  <c r="W86" i="57"/>
  <c r="X86" i="57" s="1"/>
  <c r="W85" i="57"/>
  <c r="X85" i="57" s="1"/>
  <c r="W84" i="57"/>
  <c r="X84" i="57" s="1"/>
  <c r="W83" i="57"/>
  <c r="X83" i="57" s="1"/>
  <c r="W82" i="57"/>
  <c r="X82" i="57" s="1"/>
  <c r="W81" i="57"/>
  <c r="X81" i="57" s="1"/>
  <c r="W80" i="57"/>
  <c r="X80" i="57" s="1"/>
  <c r="W79" i="57"/>
  <c r="X79" i="57" s="1"/>
  <c r="W78" i="57"/>
  <c r="X78" i="57" s="1"/>
  <c r="W76" i="57"/>
  <c r="X76" i="57" s="1"/>
  <c r="W75" i="57"/>
  <c r="X75" i="57" s="1"/>
  <c r="W71" i="57"/>
  <c r="X71" i="57" s="1"/>
  <c r="W49" i="57"/>
  <c r="X49" i="57" s="1"/>
  <c r="W48" i="57"/>
  <c r="X48" i="57" s="1"/>
  <c r="W47" i="57"/>
  <c r="X47" i="57" s="1"/>
  <c r="W46" i="57"/>
  <c r="X46" i="57" s="1"/>
  <c r="W45" i="57"/>
  <c r="X45" i="57" s="1"/>
  <c r="W44" i="57"/>
  <c r="X44" i="57" s="1"/>
  <c r="W43" i="57"/>
  <c r="X43" i="57" s="1"/>
  <c r="W42" i="57"/>
  <c r="X42" i="57" s="1"/>
  <c r="W41" i="57"/>
  <c r="X41" i="57" s="1"/>
  <c r="W40" i="57"/>
  <c r="X40" i="57" s="1"/>
  <c r="W39" i="57"/>
  <c r="X39" i="57" s="1"/>
  <c r="W38" i="57"/>
  <c r="X38" i="57" s="1"/>
  <c r="W37" i="57"/>
  <c r="X37" i="57" s="1"/>
  <c r="W36" i="57"/>
  <c r="X36" i="57" s="1"/>
  <c r="W35" i="57"/>
  <c r="X35" i="57" s="1"/>
  <c r="W34" i="57"/>
  <c r="X34" i="57" s="1"/>
  <c r="W33" i="57"/>
  <c r="X33" i="57" s="1"/>
  <c r="W31" i="57"/>
  <c r="X31" i="57" s="1"/>
  <c r="W30" i="57"/>
  <c r="X30" i="57" s="1"/>
  <c r="W26" i="57"/>
  <c r="X26" i="57" s="1"/>
  <c r="W25" i="57"/>
  <c r="W144" i="57" l="1"/>
  <c r="X144" i="57" s="1"/>
  <c r="W149" i="58"/>
  <c r="X149" i="58" s="1"/>
  <c r="Z149" i="58" s="1"/>
  <c r="X120" i="58"/>
  <c r="X118" i="57"/>
  <c r="X120" i="57" s="1"/>
  <c r="X32" i="57"/>
  <c r="X50" i="57" s="1"/>
  <c r="W27" i="57"/>
  <c r="X32" i="58"/>
  <c r="X53" i="58" s="1"/>
  <c r="Z30" i="58"/>
  <c r="Z32" i="58" s="1"/>
  <c r="Z53" i="58" s="1"/>
  <c r="X77" i="57"/>
  <c r="X95" i="57" s="1"/>
  <c r="X79" i="58"/>
  <c r="X100" i="58" s="1"/>
  <c r="Z77" i="58"/>
  <c r="Z79" i="58" s="1"/>
  <c r="Z100" i="58" s="1"/>
  <c r="W32" i="57"/>
  <c r="W50" i="57" s="1"/>
  <c r="Z120" i="58" l="1"/>
  <c r="Z122" i="58" s="1"/>
  <c r="X122" i="58"/>
  <c r="E22" i="57"/>
  <c r="F22" i="57"/>
  <c r="F20" i="57"/>
  <c r="E20" i="57"/>
  <c r="E65" i="57"/>
  <c r="F67" i="57"/>
  <c r="E67" i="57"/>
  <c r="F65" i="57"/>
  <c r="F67" i="58" l="1"/>
  <c r="F69" i="58"/>
  <c r="E69" i="58"/>
  <c r="E67" i="58"/>
  <c r="F22" i="58"/>
  <c r="E22" i="58"/>
  <c r="E20" i="58"/>
  <c r="F20" i="58"/>
  <c r="H20" i="56"/>
  <c r="H20" i="55"/>
  <c r="H20" i="54"/>
  <c r="H20" i="53"/>
  <c r="H20" i="52"/>
  <c r="H20" i="51"/>
  <c r="H20" i="50"/>
  <c r="H20" i="49"/>
  <c r="H20" i="48"/>
  <c r="H20" i="47"/>
  <c r="H20" i="46"/>
  <c r="H20" i="45"/>
  <c r="H20" i="44"/>
  <c r="H20" i="43"/>
  <c r="H20" i="42"/>
  <c r="H20" i="41"/>
  <c r="G20" i="56"/>
  <c r="G20" i="55"/>
  <c r="G20" i="54"/>
  <c r="G20" i="53"/>
  <c r="G20" i="52"/>
  <c r="G20" i="51"/>
  <c r="G20" i="50"/>
  <c r="G20" i="49"/>
  <c r="G20" i="48"/>
  <c r="G20" i="47"/>
  <c r="G20" i="46"/>
  <c r="G20" i="45"/>
  <c r="G20" i="44" l="1"/>
  <c r="G20" i="43"/>
  <c r="G20" i="42"/>
  <c r="G18" i="38"/>
  <c r="G20" i="41" l="1"/>
  <c r="Y79" i="58" l="1"/>
  <c r="Y100" i="58" s="1"/>
  <c r="V79" i="58"/>
  <c r="V100" i="58" s="1"/>
  <c r="U79" i="58"/>
  <c r="U100" i="58" s="1"/>
  <c r="T79" i="58"/>
  <c r="T100" i="58" s="1"/>
  <c r="S79" i="58"/>
  <c r="S100" i="58" s="1"/>
  <c r="R79" i="58"/>
  <c r="R100" i="58" s="1"/>
  <c r="Q79" i="58"/>
  <c r="Q100" i="58" s="1"/>
  <c r="P79" i="58"/>
  <c r="P100" i="58" s="1"/>
  <c r="O79" i="58"/>
  <c r="O100" i="58" s="1"/>
  <c r="W79" i="58"/>
  <c r="W100" i="58" s="1"/>
  <c r="N79" i="58"/>
  <c r="N100" i="58" s="1"/>
  <c r="M79" i="58"/>
  <c r="M100" i="58" s="1"/>
  <c r="L79" i="58"/>
  <c r="L100" i="58" s="1"/>
  <c r="K79" i="58"/>
  <c r="K100" i="58" s="1"/>
  <c r="J79" i="58"/>
  <c r="J100" i="58" s="1"/>
  <c r="I79" i="58"/>
  <c r="I100" i="58" s="1"/>
  <c r="H79" i="58"/>
  <c r="H100" i="58" s="1"/>
  <c r="G79" i="58"/>
  <c r="G100" i="58" s="1"/>
  <c r="V77" i="57"/>
  <c r="V95" i="57" s="1"/>
  <c r="U77" i="57"/>
  <c r="U95" i="57" s="1"/>
  <c r="T77" i="57"/>
  <c r="T95" i="57" s="1"/>
  <c r="S77" i="57"/>
  <c r="S95" i="57" s="1"/>
  <c r="R77" i="57"/>
  <c r="R95" i="57" s="1"/>
  <c r="Q77" i="57"/>
  <c r="Q95" i="57" s="1"/>
  <c r="P77" i="57"/>
  <c r="P95" i="57" s="1"/>
  <c r="O77" i="57"/>
  <c r="O95" i="57" s="1"/>
  <c r="W77" i="57"/>
  <c r="W95" i="57" s="1"/>
  <c r="N77" i="57"/>
  <c r="N95" i="57" s="1"/>
  <c r="M77" i="57"/>
  <c r="M95" i="57" s="1"/>
  <c r="L77" i="57"/>
  <c r="L95" i="57" s="1"/>
  <c r="K77" i="57"/>
  <c r="K95" i="57" s="1"/>
  <c r="J77" i="57"/>
  <c r="J95" i="57" s="1"/>
  <c r="I77" i="57"/>
  <c r="I95" i="57" s="1"/>
  <c r="H77" i="57"/>
  <c r="H95" i="57" s="1"/>
  <c r="G77" i="57"/>
  <c r="G95" i="57" s="1"/>
  <c r="D9" i="2"/>
  <c r="D8" i="2"/>
  <c r="H19" i="56"/>
  <c r="H18" i="56"/>
  <c r="H19" i="55"/>
  <c r="H18" i="55"/>
  <c r="H19" i="54"/>
  <c r="H18" i="54"/>
  <c r="H19" i="53"/>
  <c r="H18" i="53"/>
  <c r="H19" i="52"/>
  <c r="H18" i="52"/>
  <c r="H19" i="51"/>
  <c r="H18" i="51"/>
  <c r="H19" i="50"/>
  <c r="H18" i="50"/>
  <c r="H19" i="49"/>
  <c r="H18" i="49"/>
  <c r="H19" i="48"/>
  <c r="H18" i="48"/>
  <c r="H19" i="47"/>
  <c r="H18" i="47"/>
  <c r="H19" i="46"/>
  <c r="H18" i="46"/>
  <c r="H19" i="45"/>
  <c r="H18" i="45"/>
  <c r="H19" i="44"/>
  <c r="H18" i="44"/>
  <c r="H19" i="43"/>
  <c r="H18" i="43"/>
  <c r="H19" i="42"/>
  <c r="H18" i="42"/>
  <c r="H19" i="41"/>
  <c r="H18" i="41"/>
  <c r="Y32" i="58"/>
  <c r="Y53" i="58" s="1"/>
  <c r="V32" i="58"/>
  <c r="V53" i="58" s="1"/>
  <c r="U32" i="58"/>
  <c r="U53" i="58" s="1"/>
  <c r="T32" i="58"/>
  <c r="T53" i="58" s="1"/>
  <c r="S32" i="58"/>
  <c r="S53" i="58" s="1"/>
  <c r="R32" i="58"/>
  <c r="R53" i="58" s="1"/>
  <c r="Q32" i="58"/>
  <c r="Q53" i="58" s="1"/>
  <c r="P32" i="58"/>
  <c r="P53" i="58" s="1"/>
  <c r="O32" i="58"/>
  <c r="O53" i="58" s="1"/>
  <c r="W32" i="58"/>
  <c r="W53" i="58" s="1"/>
  <c r="N32" i="58"/>
  <c r="N53" i="58" s="1"/>
  <c r="M32" i="58"/>
  <c r="M53" i="58" s="1"/>
  <c r="L32" i="58"/>
  <c r="L53" i="58" s="1"/>
  <c r="K32" i="58"/>
  <c r="K53" i="58" s="1"/>
  <c r="J32" i="58"/>
  <c r="J53" i="58" s="1"/>
  <c r="I32" i="58"/>
  <c r="I53" i="58" s="1"/>
  <c r="H32" i="58"/>
  <c r="H53" i="58" s="1"/>
  <c r="G32" i="58"/>
  <c r="G53" i="58" s="1"/>
  <c r="Y27" i="58"/>
  <c r="V27" i="58"/>
  <c r="U27" i="58"/>
  <c r="T27" i="58"/>
  <c r="S27" i="58"/>
  <c r="R27" i="58"/>
  <c r="Q27" i="58"/>
  <c r="P27" i="58"/>
  <c r="O27" i="58"/>
  <c r="W27" i="58"/>
  <c r="N27" i="58"/>
  <c r="M27" i="58"/>
  <c r="L27" i="58"/>
  <c r="K27" i="58"/>
  <c r="J27" i="58"/>
  <c r="I27" i="58"/>
  <c r="V32" i="57"/>
  <c r="V50" i="57" s="1"/>
  <c r="U32" i="57"/>
  <c r="U50" i="57" s="1"/>
  <c r="T32" i="57"/>
  <c r="T50" i="57" s="1"/>
  <c r="S32" i="57"/>
  <c r="S50" i="57" s="1"/>
  <c r="R32" i="57"/>
  <c r="R50" i="57" s="1"/>
  <c r="Q32" i="57"/>
  <c r="Q50" i="57" s="1"/>
  <c r="P32" i="57"/>
  <c r="P50" i="57" s="1"/>
  <c r="O32" i="57"/>
  <c r="O50" i="57" s="1"/>
  <c r="N32" i="57"/>
  <c r="N50" i="57" s="1"/>
  <c r="M32" i="57"/>
  <c r="M50" i="57" s="1"/>
  <c r="L32" i="57"/>
  <c r="L50" i="57" s="1"/>
  <c r="K32" i="57"/>
  <c r="K50" i="57" s="1"/>
  <c r="J32" i="57"/>
  <c r="J50" i="57" s="1"/>
  <c r="I32" i="57"/>
  <c r="I50" i="57" s="1"/>
  <c r="H32" i="57"/>
  <c r="H50" i="57" s="1"/>
  <c r="G32" i="57"/>
  <c r="G50" i="57" s="1"/>
  <c r="V27" i="57"/>
  <c r="U27" i="57"/>
  <c r="T27" i="57"/>
  <c r="S27" i="57"/>
  <c r="R27" i="57"/>
  <c r="Q27" i="57"/>
  <c r="P27" i="57"/>
  <c r="O27" i="57"/>
  <c r="N27" i="57"/>
  <c r="M27" i="57"/>
  <c r="L27" i="57"/>
  <c r="K27" i="57"/>
  <c r="J27" i="57"/>
  <c r="I27" i="57"/>
  <c r="H27" i="57"/>
  <c r="H112" i="56"/>
  <c r="G112" i="56"/>
  <c r="H93" i="56"/>
  <c r="G93" i="56"/>
  <c r="H61" i="56"/>
  <c r="G61" i="56"/>
  <c r="H52" i="56"/>
  <c r="G52" i="56"/>
  <c r="H42" i="56"/>
  <c r="G42" i="56"/>
  <c r="H37" i="56"/>
  <c r="G37" i="56"/>
  <c r="H32" i="56"/>
  <c r="G32" i="56"/>
  <c r="H115" i="55"/>
  <c r="G115" i="55"/>
  <c r="H95" i="55"/>
  <c r="G95" i="55"/>
  <c r="H61" i="55"/>
  <c r="G61" i="55"/>
  <c r="H52" i="55"/>
  <c r="G52" i="55"/>
  <c r="H42" i="55"/>
  <c r="G42" i="55"/>
  <c r="H37" i="55"/>
  <c r="G37" i="55"/>
  <c r="H32" i="55"/>
  <c r="G32" i="55"/>
  <c r="H84" i="54"/>
  <c r="G84" i="54"/>
  <c r="H65" i="54"/>
  <c r="G65" i="54"/>
  <c r="H33" i="54"/>
  <c r="G33" i="54"/>
  <c r="H28" i="54"/>
  <c r="G28" i="54"/>
  <c r="H87" i="53"/>
  <c r="G87" i="53"/>
  <c r="H67" i="53"/>
  <c r="G67" i="53"/>
  <c r="H33" i="53"/>
  <c r="G33" i="53"/>
  <c r="H28" i="53"/>
  <c r="G28" i="53"/>
  <c r="H66" i="52"/>
  <c r="G66" i="52"/>
  <c r="H62" i="52"/>
  <c r="G62" i="52"/>
  <c r="H56" i="52"/>
  <c r="H58" i="52" s="1"/>
  <c r="G56" i="52"/>
  <c r="G58" i="52" s="1"/>
  <c r="H50" i="52"/>
  <c r="H52" i="52" s="1"/>
  <c r="G50" i="52"/>
  <c r="G52" i="52" s="1"/>
  <c r="H44" i="52"/>
  <c r="H46" i="52" s="1"/>
  <c r="G44" i="52"/>
  <c r="G46" i="52" s="1"/>
  <c r="H37" i="52"/>
  <c r="H39" i="52" s="1"/>
  <c r="G37" i="52"/>
  <c r="G39" i="52" s="1"/>
  <c r="H30" i="52"/>
  <c r="H32" i="52" s="1"/>
  <c r="G30" i="52"/>
  <c r="G32" i="52" s="1"/>
  <c r="H66" i="51"/>
  <c r="G66" i="51"/>
  <c r="H62" i="51"/>
  <c r="G62" i="51"/>
  <c r="H56" i="51"/>
  <c r="H58" i="51" s="1"/>
  <c r="G56" i="51"/>
  <c r="G58" i="51" s="1"/>
  <c r="H50" i="51"/>
  <c r="H52" i="51" s="1"/>
  <c r="G50" i="51"/>
  <c r="G52" i="51" s="1"/>
  <c r="H44" i="51"/>
  <c r="H46" i="51" s="1"/>
  <c r="G44" i="51"/>
  <c r="G46" i="51" s="1"/>
  <c r="H37" i="51"/>
  <c r="H39" i="51" s="1"/>
  <c r="G37" i="51"/>
  <c r="G39" i="51" s="1"/>
  <c r="H30" i="51"/>
  <c r="H32" i="51" s="1"/>
  <c r="G30" i="51"/>
  <c r="G32" i="51" s="1"/>
  <c r="H48" i="50"/>
  <c r="G48" i="50"/>
  <c r="H44" i="50"/>
  <c r="G44" i="50"/>
  <c r="H40" i="50"/>
  <c r="G40" i="50"/>
  <c r="H35" i="50"/>
  <c r="G35" i="50"/>
  <c r="H30" i="50"/>
  <c r="G30" i="50"/>
  <c r="H48" i="49"/>
  <c r="G48" i="49"/>
  <c r="H44" i="49"/>
  <c r="G44" i="49"/>
  <c r="H40" i="49"/>
  <c r="G40" i="49"/>
  <c r="H35" i="49"/>
  <c r="G35" i="49"/>
  <c r="H30" i="49"/>
  <c r="G30" i="49"/>
  <c r="H77" i="48"/>
  <c r="G77" i="48"/>
  <c r="H73" i="48"/>
  <c r="G73" i="48"/>
  <c r="H64" i="48"/>
  <c r="G64" i="48"/>
  <c r="H30" i="48"/>
  <c r="H38" i="48" s="1"/>
  <c r="H56" i="48" s="1"/>
  <c r="G30" i="48"/>
  <c r="G38" i="48" s="1"/>
  <c r="G56" i="48" s="1"/>
  <c r="H75" i="47"/>
  <c r="G75" i="47"/>
  <c r="H71" i="47"/>
  <c r="G71" i="47"/>
  <c r="H65" i="47"/>
  <c r="G65" i="47"/>
  <c r="H30" i="47"/>
  <c r="H38" i="47" s="1"/>
  <c r="H57" i="47" s="1"/>
  <c r="G30" i="47"/>
  <c r="G38" i="47" s="1"/>
  <c r="G57" i="47" s="1"/>
  <c r="H79" i="46"/>
  <c r="G79" i="46"/>
  <c r="H75" i="46"/>
  <c r="G75" i="46"/>
  <c r="H66" i="46"/>
  <c r="G66" i="46"/>
  <c r="H39" i="46"/>
  <c r="G39" i="46"/>
  <c r="H30" i="46"/>
  <c r="H32" i="46" s="1"/>
  <c r="H34" i="46" s="1"/>
  <c r="G30" i="46"/>
  <c r="G32" i="46" s="1"/>
  <c r="G34" i="46" s="1"/>
  <c r="H77" i="45"/>
  <c r="G77" i="45"/>
  <c r="H73" i="45"/>
  <c r="G73" i="45"/>
  <c r="H67" i="45"/>
  <c r="G67" i="45"/>
  <c r="H39" i="45"/>
  <c r="G39" i="45"/>
  <c r="H30" i="45"/>
  <c r="H32" i="45" s="1"/>
  <c r="H34" i="45" s="1"/>
  <c r="G30" i="45"/>
  <c r="G32" i="45" s="1"/>
  <c r="G34" i="45" s="1"/>
  <c r="H112" i="44"/>
  <c r="H113" i="44" s="1"/>
  <c r="H115" i="44" s="1"/>
  <c r="G112" i="44"/>
  <c r="G113" i="44" s="1"/>
  <c r="G115" i="44" s="1"/>
  <c r="H91" i="44"/>
  <c r="G91" i="44"/>
  <c r="H65" i="44"/>
  <c r="G65" i="44"/>
  <c r="H59" i="44"/>
  <c r="H60" i="44" s="1"/>
  <c r="G59" i="44"/>
  <c r="G60" i="44" s="1"/>
  <c r="H112" i="43"/>
  <c r="H113" i="43" s="1"/>
  <c r="G112" i="43"/>
  <c r="G113" i="43" s="1"/>
  <c r="H92" i="43"/>
  <c r="G92" i="43"/>
  <c r="H66" i="43"/>
  <c r="G66" i="43"/>
  <c r="H60" i="43"/>
  <c r="H61" i="43" s="1"/>
  <c r="G60" i="43"/>
  <c r="G61" i="43" s="1"/>
  <c r="H149" i="42"/>
  <c r="H150" i="42" s="1"/>
  <c r="H152" i="42" s="1"/>
  <c r="G149" i="42"/>
  <c r="G150" i="42" s="1"/>
  <c r="G152" i="42" s="1"/>
  <c r="H113" i="42"/>
  <c r="H128" i="42" s="1"/>
  <c r="G113" i="42"/>
  <c r="G128" i="42" s="1"/>
  <c r="H106" i="42"/>
  <c r="G106" i="42"/>
  <c r="H82" i="42"/>
  <c r="G82" i="42"/>
  <c r="H75" i="42"/>
  <c r="G75" i="42"/>
  <c r="H47" i="42"/>
  <c r="H48" i="42" s="1"/>
  <c r="H50" i="42" s="1"/>
  <c r="G47" i="42"/>
  <c r="G48" i="42" s="1"/>
  <c r="G50" i="42" s="1"/>
  <c r="H149" i="41"/>
  <c r="H150" i="41" s="1"/>
  <c r="G149" i="41"/>
  <c r="G150" i="41" s="1"/>
  <c r="H114" i="41"/>
  <c r="H129" i="41" s="1"/>
  <c r="G114" i="41"/>
  <c r="G129" i="41" s="1"/>
  <c r="H107" i="41"/>
  <c r="G107" i="41"/>
  <c r="H83" i="41"/>
  <c r="G83" i="41"/>
  <c r="H76" i="41"/>
  <c r="G76" i="41"/>
  <c r="H47" i="41"/>
  <c r="H48" i="41" s="1"/>
  <c r="H50" i="41" s="1"/>
  <c r="G47" i="41"/>
  <c r="G48" i="41" s="1"/>
  <c r="G50" i="41" s="1"/>
  <c r="N51" i="57" l="1"/>
  <c r="N70" i="57" s="1"/>
  <c r="N72" i="57" s="1"/>
  <c r="N96" i="57" s="1"/>
  <c r="O51" i="57"/>
  <c r="O70" i="57" s="1"/>
  <c r="O72" i="57" s="1"/>
  <c r="O96" i="57" s="1"/>
  <c r="M51" i="57"/>
  <c r="M70" i="57" s="1"/>
  <c r="M72" i="57" s="1"/>
  <c r="M96" i="57" s="1"/>
  <c r="K51" i="57"/>
  <c r="K70" i="57" s="1"/>
  <c r="K72" i="57" s="1"/>
  <c r="K96" i="57" s="1"/>
  <c r="P51" i="57"/>
  <c r="P70" i="57" s="1"/>
  <c r="P72" i="57" s="1"/>
  <c r="P96" i="57" s="1"/>
  <c r="R51" i="57"/>
  <c r="R70" i="57" s="1"/>
  <c r="R72" i="57" s="1"/>
  <c r="R96" i="57" s="1"/>
  <c r="Q51" i="57"/>
  <c r="Q70" i="57" s="1"/>
  <c r="Q72" i="57" s="1"/>
  <c r="T51" i="57"/>
  <c r="T70" i="57" s="1"/>
  <c r="T72" i="57" s="1"/>
  <c r="T96" i="57" s="1"/>
  <c r="J51" i="57"/>
  <c r="J70" i="57" s="1"/>
  <c r="J72" i="57" s="1"/>
  <c r="J96" i="57" s="1"/>
  <c r="V51" i="57"/>
  <c r="V70" i="57" s="1"/>
  <c r="V72" i="57" s="1"/>
  <c r="V96" i="57" s="1"/>
  <c r="L51" i="57"/>
  <c r="L70" i="57" s="1"/>
  <c r="L72" i="57" s="1"/>
  <c r="L96" i="57" s="1"/>
  <c r="S51" i="57"/>
  <c r="S70" i="57" s="1"/>
  <c r="S72" i="57" s="1"/>
  <c r="S96" i="57" s="1"/>
  <c r="I51" i="57"/>
  <c r="I70" i="57" s="1"/>
  <c r="I72" i="57" s="1"/>
  <c r="I96" i="57" s="1"/>
  <c r="U51" i="57"/>
  <c r="U70" i="57" s="1"/>
  <c r="U72" i="57" s="1"/>
  <c r="U96" i="57" s="1"/>
  <c r="Y114" i="58"/>
  <c r="U114" i="58"/>
  <c r="Q114" i="58"/>
  <c r="M114" i="58"/>
  <c r="I114" i="58"/>
  <c r="U112" i="57"/>
  <c r="Q112" i="57"/>
  <c r="M112" i="57"/>
  <c r="I112" i="57"/>
  <c r="X114" i="58"/>
  <c r="T114" i="58"/>
  <c r="P114" i="58"/>
  <c r="L114" i="58"/>
  <c r="H114" i="58"/>
  <c r="X112" i="57"/>
  <c r="T112" i="57"/>
  <c r="P112" i="57"/>
  <c r="L112" i="57"/>
  <c r="H112" i="57"/>
  <c r="W114" i="58"/>
  <c r="S114" i="58"/>
  <c r="O114" i="58"/>
  <c r="K114" i="58"/>
  <c r="G114" i="58"/>
  <c r="W112" i="57"/>
  <c r="S112" i="57"/>
  <c r="O112" i="57"/>
  <c r="K112" i="57"/>
  <c r="G112" i="57"/>
  <c r="Z114" i="58"/>
  <c r="V114" i="58"/>
  <c r="R114" i="58"/>
  <c r="N114" i="58"/>
  <c r="J114" i="58"/>
  <c r="V112" i="57"/>
  <c r="R112" i="57"/>
  <c r="N112" i="57"/>
  <c r="J112" i="57"/>
  <c r="G18" i="42"/>
  <c r="Y113" i="58"/>
  <c r="U113" i="58"/>
  <c r="Q113" i="58"/>
  <c r="M113" i="58"/>
  <c r="I113" i="58"/>
  <c r="W111" i="57"/>
  <c r="S111" i="57"/>
  <c r="K111" i="57"/>
  <c r="G111" i="57"/>
  <c r="X113" i="58"/>
  <c r="T113" i="58"/>
  <c r="P113" i="58"/>
  <c r="L113" i="58"/>
  <c r="H113" i="58"/>
  <c r="V111" i="57"/>
  <c r="R111" i="57"/>
  <c r="N111" i="57"/>
  <c r="J111" i="57"/>
  <c r="U111" i="57"/>
  <c r="Q111" i="57"/>
  <c r="M111" i="57"/>
  <c r="I111" i="57"/>
  <c r="W113" i="58"/>
  <c r="S113" i="58"/>
  <c r="O113" i="58"/>
  <c r="K113" i="58"/>
  <c r="G113" i="58"/>
  <c r="Z113" i="58"/>
  <c r="V113" i="58"/>
  <c r="R113" i="58"/>
  <c r="N113" i="58"/>
  <c r="J113" i="58"/>
  <c r="X111" i="57"/>
  <c r="T111" i="57"/>
  <c r="P111" i="57"/>
  <c r="L111" i="57"/>
  <c r="H111" i="57"/>
  <c r="O111" i="57"/>
  <c r="Q96" i="57"/>
  <c r="I54" i="58"/>
  <c r="I72" i="58" s="1"/>
  <c r="I74" i="58" s="1"/>
  <c r="I101" i="58" s="1"/>
  <c r="M54" i="58"/>
  <c r="M72" i="58" s="1"/>
  <c r="M74" i="58" s="1"/>
  <c r="M101" i="58" s="1"/>
  <c r="P54" i="58"/>
  <c r="P72" i="58" s="1"/>
  <c r="P74" i="58" s="1"/>
  <c r="P101" i="58" s="1"/>
  <c r="T54" i="58"/>
  <c r="T72" i="58" s="1"/>
  <c r="T74" i="58" s="1"/>
  <c r="T101" i="58" s="1"/>
  <c r="G108" i="41"/>
  <c r="G110" i="41" s="1"/>
  <c r="G130" i="41" s="1"/>
  <c r="G151" i="41" s="1"/>
  <c r="G40" i="45"/>
  <c r="G67" i="52"/>
  <c r="G68" i="52" s="1"/>
  <c r="G34" i="53"/>
  <c r="G42" i="53" s="1"/>
  <c r="G88" i="53" s="1"/>
  <c r="G90" i="53" s="1"/>
  <c r="G92" i="53" s="1"/>
  <c r="G34" i="54"/>
  <c r="G42" i="54" s="1"/>
  <c r="G85" i="54" s="1"/>
  <c r="G87" i="54" s="1"/>
  <c r="G89" i="54" s="1"/>
  <c r="J54" i="58"/>
  <c r="J72" i="58" s="1"/>
  <c r="J74" i="58" s="1"/>
  <c r="J101" i="58" s="1"/>
  <c r="N54" i="58"/>
  <c r="N72" i="58" s="1"/>
  <c r="N74" i="58" s="1"/>
  <c r="N101" i="58" s="1"/>
  <c r="Q54" i="58"/>
  <c r="Q72" i="58" s="1"/>
  <c r="Q74" i="58" s="1"/>
  <c r="Q101" i="58" s="1"/>
  <c r="U54" i="58"/>
  <c r="U72" i="58" s="1"/>
  <c r="U74" i="58" s="1"/>
  <c r="U101" i="58" s="1"/>
  <c r="H108" i="41"/>
  <c r="H110" i="41" s="1"/>
  <c r="H130" i="41" s="1"/>
  <c r="H151" i="41" s="1"/>
  <c r="H107" i="42"/>
  <c r="H109" i="42" s="1"/>
  <c r="H129" i="42" s="1"/>
  <c r="H153" i="42" s="1"/>
  <c r="R54" i="58"/>
  <c r="R72" i="58" s="1"/>
  <c r="R74" i="58" s="1"/>
  <c r="R101" i="58" s="1"/>
  <c r="V54" i="58"/>
  <c r="V72" i="58" s="1"/>
  <c r="V74" i="58" s="1"/>
  <c r="V101" i="58" s="1"/>
  <c r="G60" i="47"/>
  <c r="G66" i="47" s="1"/>
  <c r="H51" i="57"/>
  <c r="H70" i="57" s="1"/>
  <c r="H72" i="57" s="1"/>
  <c r="H96" i="57" s="1"/>
  <c r="H60" i="47"/>
  <c r="H66" i="47" s="1"/>
  <c r="H59" i="48"/>
  <c r="H65" i="48" s="1"/>
  <c r="H34" i="53"/>
  <c r="H42" i="53" s="1"/>
  <c r="H88" i="53" s="1"/>
  <c r="H90" i="53" s="1"/>
  <c r="H92" i="53" s="1"/>
  <c r="H34" i="54"/>
  <c r="H42" i="54" s="1"/>
  <c r="H85" i="54" s="1"/>
  <c r="H87" i="54" s="1"/>
  <c r="H89" i="54" s="1"/>
  <c r="G93" i="43"/>
  <c r="G114" i="43" s="1"/>
  <c r="G92" i="44"/>
  <c r="G116" i="44" s="1"/>
  <c r="L54" i="58"/>
  <c r="L72" i="58" s="1"/>
  <c r="L74" i="58" s="1"/>
  <c r="L101" i="58" s="1"/>
  <c r="O54" i="58"/>
  <c r="O72" i="58" s="1"/>
  <c r="S54" i="58"/>
  <c r="S72" i="58" s="1"/>
  <c r="S74" i="58" s="1"/>
  <c r="S101" i="58" s="1"/>
  <c r="Y54" i="58"/>
  <c r="Y72" i="58" s="1"/>
  <c r="Y74" i="58" s="1"/>
  <c r="Y101" i="58" s="1"/>
  <c r="G59" i="48"/>
  <c r="G65" i="48" s="1"/>
  <c r="H93" i="43"/>
  <c r="H114" i="43" s="1"/>
  <c r="H92" i="44"/>
  <c r="H116" i="44" s="1"/>
  <c r="G107" i="42"/>
  <c r="G109" i="42" s="1"/>
  <c r="G129" i="42" s="1"/>
  <c r="G153" i="42" s="1"/>
  <c r="K54" i="58"/>
  <c r="K72" i="58" s="1"/>
  <c r="G18" i="50"/>
  <c r="G18" i="54"/>
  <c r="Y66" i="58"/>
  <c r="U66" i="58"/>
  <c r="Q66" i="58"/>
  <c r="M66" i="58"/>
  <c r="I66" i="58"/>
  <c r="W64" i="57"/>
  <c r="S64" i="57"/>
  <c r="O64" i="57"/>
  <c r="K64" i="57"/>
  <c r="Q64" i="57"/>
  <c r="I64" i="57"/>
  <c r="P64" i="57"/>
  <c r="X66" i="58"/>
  <c r="T66" i="58"/>
  <c r="P66" i="58"/>
  <c r="L66" i="58"/>
  <c r="H66" i="58"/>
  <c r="G66" i="58"/>
  <c r="V64" i="57"/>
  <c r="R64" i="57"/>
  <c r="N64" i="57"/>
  <c r="J64" i="57"/>
  <c r="G64" i="57"/>
  <c r="M64" i="57"/>
  <c r="T64" i="57"/>
  <c r="H64" i="57"/>
  <c r="W66" i="58"/>
  <c r="S66" i="58"/>
  <c r="O66" i="58"/>
  <c r="K66" i="58"/>
  <c r="U64" i="57"/>
  <c r="Z66" i="58"/>
  <c r="V66" i="58"/>
  <c r="R66" i="58"/>
  <c r="N66" i="58"/>
  <c r="J66" i="58"/>
  <c r="X64" i="57"/>
  <c r="L64" i="57"/>
  <c r="X65" i="58"/>
  <c r="T65" i="58"/>
  <c r="P65" i="58"/>
  <c r="L65" i="58"/>
  <c r="H65" i="58"/>
  <c r="X63" i="57"/>
  <c r="T63" i="57"/>
  <c r="P63" i="57"/>
  <c r="L63" i="57"/>
  <c r="H63" i="57"/>
  <c r="R63" i="57"/>
  <c r="J63" i="57"/>
  <c r="I65" i="58"/>
  <c r="U63" i="57"/>
  <c r="W65" i="58"/>
  <c r="S65" i="58"/>
  <c r="O65" i="58"/>
  <c r="K65" i="58"/>
  <c r="W63" i="57"/>
  <c r="S63" i="57"/>
  <c r="O63" i="57"/>
  <c r="K63" i="57"/>
  <c r="G65" i="58"/>
  <c r="N63" i="57"/>
  <c r="G63" i="57"/>
  <c r="M63" i="57"/>
  <c r="Z65" i="58"/>
  <c r="V65" i="58"/>
  <c r="R65" i="58"/>
  <c r="N65" i="58"/>
  <c r="J65" i="58"/>
  <c r="V63" i="57"/>
  <c r="Y65" i="58"/>
  <c r="U65" i="58"/>
  <c r="Q65" i="58"/>
  <c r="M65" i="58"/>
  <c r="Q63" i="57"/>
  <c r="I63" i="57"/>
  <c r="G18" i="46"/>
  <c r="G77" i="41"/>
  <c r="G18" i="41"/>
  <c r="G18" i="45"/>
  <c r="G18" i="49"/>
  <c r="G18" i="53"/>
  <c r="G18" i="43"/>
  <c r="G18" i="47"/>
  <c r="G18" i="51"/>
  <c r="G18" i="55"/>
  <c r="G18" i="44"/>
  <c r="G18" i="48"/>
  <c r="G18" i="52"/>
  <c r="H40" i="46"/>
  <c r="H58" i="46" s="1"/>
  <c r="H61" i="46" s="1"/>
  <c r="H67" i="46" s="1"/>
  <c r="H51" i="49"/>
  <c r="H52" i="49" s="1"/>
  <c r="G67" i="51"/>
  <c r="G68" i="51" s="1"/>
  <c r="H76" i="42"/>
  <c r="G51" i="49"/>
  <c r="G52" i="49" s="1"/>
  <c r="G51" i="50"/>
  <c r="G52" i="50" s="1"/>
  <c r="G53" i="55"/>
  <c r="G53" i="56"/>
  <c r="G18" i="56"/>
  <c r="H77" i="41"/>
  <c r="G76" i="42"/>
  <c r="H40" i="45"/>
  <c r="H51" i="50"/>
  <c r="H52" i="50" s="1"/>
  <c r="H53" i="55"/>
  <c r="H53" i="56"/>
  <c r="G40" i="46"/>
  <c r="G58" i="46" s="1"/>
  <c r="G61" i="46" s="1"/>
  <c r="G67" i="46" s="1"/>
  <c r="G19" i="41"/>
  <c r="G19" i="42"/>
  <c r="G19" i="43"/>
  <c r="G19" i="44"/>
  <c r="G19" i="45"/>
  <c r="G19" i="46"/>
  <c r="G19" i="47"/>
  <c r="G19" i="48"/>
  <c r="G19" i="49"/>
  <c r="G19" i="50"/>
  <c r="G19" i="51"/>
  <c r="G19" i="52"/>
  <c r="G19" i="53"/>
  <c r="G19" i="54"/>
  <c r="G19" i="55"/>
  <c r="G19" i="56"/>
  <c r="H67" i="51"/>
  <c r="H68" i="51" s="1"/>
  <c r="H67" i="52"/>
  <c r="H68" i="52" s="1"/>
  <c r="H24" i="56" l="1"/>
  <c r="H26" i="56" s="1"/>
  <c r="H54" i="56" s="1"/>
  <c r="H62" i="56" s="1"/>
  <c r="H70" i="56" s="1"/>
  <c r="H113" i="56" s="1"/>
  <c r="H115" i="56" s="1"/>
  <c r="H117" i="56" s="1"/>
  <c r="G24" i="56"/>
  <c r="G26" i="56" s="1"/>
  <c r="G54" i="56" s="1"/>
  <c r="G62" i="56" s="1"/>
  <c r="G70" i="56" s="1"/>
  <c r="G113" i="56" s="1"/>
  <c r="G115" i="56" s="1"/>
  <c r="G117" i="56" s="1"/>
  <c r="W51" i="57"/>
  <c r="W70" i="57"/>
  <c r="W72" i="57" s="1"/>
  <c r="W96" i="57"/>
  <c r="W54" i="58"/>
  <c r="H59" i="45"/>
  <c r="G59" i="45"/>
  <c r="G22" i="50"/>
  <c r="G53" i="50" s="1"/>
  <c r="G22" i="52"/>
  <c r="G69" i="52" s="1"/>
  <c r="H22" i="52"/>
  <c r="H69" i="52" s="1"/>
  <c r="H22" i="50"/>
  <c r="H53" i="50" s="1"/>
  <c r="W72" i="58"/>
  <c r="W74" i="58" s="1"/>
  <c r="O74" i="58"/>
  <c r="O101" i="58" s="1"/>
  <c r="W101" i="58" s="1"/>
  <c r="K74" i="58"/>
  <c r="K101" i="58" s="1"/>
  <c r="X25" i="57"/>
  <c r="X27" i="57" s="1"/>
  <c r="G27" i="57"/>
  <c r="G51" i="57" s="1"/>
  <c r="H27" i="58"/>
  <c r="H54" i="58" s="1"/>
  <c r="H62" i="45" l="1"/>
  <c r="H68" i="45" s="1"/>
  <c r="H24" i="55"/>
  <c r="H26" i="55" s="1"/>
  <c r="H54" i="55" s="1"/>
  <c r="H62" i="55" s="1"/>
  <c r="H70" i="55" s="1"/>
  <c r="H116" i="55" s="1"/>
  <c r="H118" i="55" s="1"/>
  <c r="H120" i="55" s="1"/>
  <c r="G62" i="45"/>
  <c r="G68" i="45" s="1"/>
  <c r="G24" i="55"/>
  <c r="G26" i="55" s="1"/>
  <c r="G54" i="55" s="1"/>
  <c r="G62" i="55" s="1"/>
  <c r="G70" i="55" s="1"/>
  <c r="G116" i="55" s="1"/>
  <c r="G118" i="55" s="1"/>
  <c r="G120" i="55" s="1"/>
  <c r="H72" i="58"/>
  <c r="H74" i="58" s="1"/>
  <c r="H101" i="58" s="1"/>
  <c r="X51" i="57"/>
  <c r="G70" i="57"/>
  <c r="X25" i="58"/>
  <c r="X27" i="58" s="1"/>
  <c r="H22" i="51" l="1"/>
  <c r="H69" i="51" s="1"/>
  <c r="H22" i="49"/>
  <c r="H53" i="49" s="1"/>
  <c r="G22" i="51"/>
  <c r="G69" i="51" s="1"/>
  <c r="G22" i="49"/>
  <c r="G53" i="49" s="1"/>
  <c r="G72" i="57"/>
  <c r="G96" i="57" s="1"/>
  <c r="X96" i="57" s="1"/>
  <c r="X70" i="57"/>
  <c r="X72" i="57" s="1"/>
  <c r="Z25" i="58"/>
  <c r="Z27" i="58" s="1"/>
  <c r="G27" i="58"/>
  <c r="G54" i="58" s="1"/>
  <c r="X54" i="58" l="1"/>
  <c r="Z54" i="58" s="1"/>
  <c r="G72" i="58"/>
  <c r="X72" i="58" l="1"/>
  <c r="G74" i="58"/>
  <c r="G101" i="58" s="1"/>
  <c r="X101" i="58" s="1"/>
  <c r="Z101" i="58" s="1"/>
  <c r="Z72" i="58" l="1"/>
  <c r="Z74" i="58" s="1"/>
  <c r="X74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20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0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25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5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5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5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51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2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2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3" authorId="0" shapeId="0" xr:uid="{00000000-0006-0000-0C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3" authorId="0" shapeId="0" xr:uid="{00000000-0006-0000-0C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4" authorId="0" shapeId="0" xr:uid="{00000000-0006-0000-0C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0000000-0006-0000-0C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5" authorId="0" shapeId="0" xr:uid="{00000000-0006-0000-0C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5" authorId="0" shapeId="0" xr:uid="{00000000-0006-0000-0C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7" authorId="0" shapeId="0" xr:uid="{00000000-0006-0000-0C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7" authorId="0" shapeId="0" xr:uid="{00000000-0006-0000-0C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C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C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2" authorId="0" shapeId="0" xr:uid="{00000000-0006-0000-0C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2" authorId="0" shapeId="0" xr:uid="{00000000-0006-0000-0C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4" authorId="0" shapeId="0" xr:uid="{00000000-0006-0000-0C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4" authorId="0" shapeId="0" xr:uid="{00000000-0006-0000-0C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0C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0C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6" authorId="0" shapeId="0" xr:uid="{00000000-0006-0000-0C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6" authorId="0" shapeId="0" xr:uid="{00000000-0006-0000-0C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7" authorId="0" shapeId="0" xr:uid="{00000000-0006-0000-0C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7" authorId="0" shapeId="0" xr:uid="{00000000-0006-0000-0C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8" authorId="0" shapeId="0" xr:uid="{00000000-0006-0000-0C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8" authorId="0" shapeId="0" xr:uid="{00000000-0006-0000-0C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2" authorId="0" shapeId="0" xr:uid="{00000000-0006-0000-0C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2" authorId="0" shapeId="0" xr:uid="{00000000-0006-0000-0C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00000000-0006-0000-0C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00000000-0006-0000-0C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1" authorId="0" shapeId="0" xr:uid="{00000000-0006-0000-0C00-000023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00000000-0006-0000-0C00-000024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2" authorId="0" shapeId="0" xr:uid="{00000000-0006-0000-0C00-000025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2" authorId="0" shapeId="0" xr:uid="{00000000-0006-0000-0C00-000026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00000000-0006-0000-0C00-000027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00000000-0006-0000-0C00-000028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00000000-0006-0000-0C00-000029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0000000-0006-0000-0C00-00002A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6" authorId="0" shapeId="0" xr:uid="{00000000-0006-0000-0C00-00002B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6" authorId="0" shapeId="0" xr:uid="{00000000-0006-0000-0C00-00002C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00000000-0006-0000-0C00-00002D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7" authorId="0" shapeId="0" xr:uid="{00000000-0006-0000-0C00-00002E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00000000-0006-0000-0C00-00002F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9" authorId="0" shapeId="0" xr:uid="{00000000-0006-0000-0C00-000030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0" authorId="0" shapeId="0" xr:uid="{00000000-0006-0000-0C00-000031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0" authorId="0" shapeId="0" xr:uid="{00000000-0006-0000-0C00-000032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4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0000000-0006-0000-0D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0D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0D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E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4" authorId="0" shapeId="0" xr:uid="{00000000-0006-0000-0E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0000000-0006-0000-0E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00000000-0006-0000-0E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0E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E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E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00000000-0006-0000-0E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00000000-0006-0000-0E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0E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0E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6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6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2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2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1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1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5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5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7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7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0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0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0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10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10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6" authorId="0" shapeId="0" xr:uid="{00000000-0006-0000-10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6" authorId="0" shapeId="0" xr:uid="{00000000-0006-0000-10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00000000-0006-0000-10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10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2" authorId="0" shapeId="0" xr:uid="{00000000-0006-0000-10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2" authorId="0" shapeId="0" xr:uid="{00000000-0006-0000-10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00000000-0006-0000-10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00000000-0006-0000-10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10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10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10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10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1" authorId="0" shapeId="0" xr:uid="{00000000-0006-0000-10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1" authorId="0" shapeId="0" xr:uid="{00000000-0006-0000-10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5" authorId="0" shapeId="0" xr:uid="{00000000-0006-0000-10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5" authorId="0" shapeId="0" xr:uid="{00000000-0006-0000-10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7" authorId="0" shapeId="0" xr:uid="{00000000-0006-0000-10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7" authorId="0" shapeId="0" xr:uid="{00000000-0006-0000-10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00000000-0006-0000-10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00000000-0006-0000-10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10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10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1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1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1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1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3" authorId="0" shapeId="0" xr:uid="{00000000-0006-0000-11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3" authorId="0" shapeId="0" xr:uid="{00000000-0006-0000-11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5" authorId="0" shapeId="0" xr:uid="{00000000-0006-0000-11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5" authorId="0" shapeId="0" xr:uid="{00000000-0006-0000-11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7" authorId="0" shapeId="0" xr:uid="{00000000-0006-0000-11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7" authorId="0" shapeId="0" xr:uid="{00000000-0006-0000-11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11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11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0" authorId="0" shapeId="0" xr:uid="{00000000-0006-0000-11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0" authorId="0" shapeId="0" xr:uid="{00000000-0006-0000-11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11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11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11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1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11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11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1" authorId="0" shapeId="0" xr:uid="{00000000-0006-0000-11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1" authorId="0" shapeId="0" xr:uid="{00000000-0006-0000-11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3" authorId="0" shapeId="0" xr:uid="{00000000-0006-0000-11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3" authorId="0" shapeId="0" xr:uid="{00000000-0006-0000-11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5" authorId="0" shapeId="0" xr:uid="{00000000-0006-0000-11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5" authorId="0" shapeId="0" xr:uid="{00000000-0006-0000-11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7" authorId="0" shapeId="0" xr:uid="{00000000-0006-0000-11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7" authorId="0" shapeId="0" xr:uid="{00000000-0006-0000-11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9" authorId="0" shapeId="0" xr:uid="{00000000-0006-0000-11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9" authorId="0" shapeId="0" xr:uid="{00000000-0006-0000-11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00000000-0006-0000-11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00000000-0006-0000-11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4" authorId="0" shapeId="0" xr:uid="{00000000-0006-0000-11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4" authorId="0" shapeId="0" xr:uid="{00000000-0006-0000-11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1100-00002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1100-00002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0" authorId="0" shapeId="0" xr:uid="{00000000-0006-0000-1100-00002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0" authorId="0" shapeId="0" xr:uid="{00000000-0006-0000-1100-00002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0000000-0006-0000-1100-00002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00000000-0006-0000-1100-00002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00000000-0006-0000-11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00000000-0006-0000-11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8" authorId="0" shapeId="0" xr:uid="{00000000-0006-0000-11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8" authorId="0" shapeId="0" xr:uid="{00000000-0006-0000-11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0" authorId="0" shapeId="0" xr:uid="{00000000-0006-0000-11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0" authorId="0" shapeId="0" xr:uid="{00000000-0006-0000-11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00000000-0006-0000-11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00000000-0006-0000-11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2" authorId="0" shapeId="0" xr:uid="{00000000-0006-0000-1100-00003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2" authorId="0" shapeId="0" xr:uid="{00000000-0006-0000-1100-00003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00000000-0006-0000-1100-00003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00000000-0006-0000-1100-00003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4" authorId="0" shapeId="0" xr:uid="{00000000-0006-0000-1100-00003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4" authorId="0" shapeId="0" xr:uid="{00000000-0006-0000-1100-00003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00000000-0006-0000-1100-00003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00000000-0006-0000-1100-00003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2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2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2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3" authorId="0" shapeId="0" xr:uid="{00000000-0006-0000-12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3" authorId="0" shapeId="0" xr:uid="{00000000-0006-0000-12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5" authorId="0" shapeId="0" xr:uid="{00000000-0006-0000-12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5" authorId="0" shapeId="0" xr:uid="{00000000-0006-0000-12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7" authorId="0" shapeId="0" xr:uid="{00000000-0006-0000-12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7" authorId="0" shapeId="0" xr:uid="{00000000-0006-0000-12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12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12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0" authorId="0" shapeId="0" xr:uid="{00000000-0006-0000-12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0" authorId="0" shapeId="0" xr:uid="{00000000-0006-0000-12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12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12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12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2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12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12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1" authorId="0" shapeId="0" xr:uid="{00000000-0006-0000-12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1" authorId="0" shapeId="0" xr:uid="{00000000-0006-0000-12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3" authorId="0" shapeId="0" xr:uid="{00000000-0006-0000-12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3" authorId="0" shapeId="0" xr:uid="{00000000-0006-0000-12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5" authorId="0" shapeId="0" xr:uid="{00000000-0006-0000-12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5" authorId="0" shapeId="0" xr:uid="{00000000-0006-0000-12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7" authorId="0" shapeId="0" xr:uid="{00000000-0006-0000-12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7" authorId="0" shapeId="0" xr:uid="{00000000-0006-0000-12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8" authorId="0" shapeId="0" xr:uid="{00000000-0006-0000-12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8" authorId="0" shapeId="0" xr:uid="{00000000-0006-0000-12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2" authorId="0" shapeId="0" xr:uid="{00000000-0006-0000-12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2" authorId="0" shapeId="0" xr:uid="{00000000-0006-0000-12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00000000-0006-0000-12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00000000-0006-0000-12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9" authorId="0" shapeId="0" xr:uid="{00000000-0006-0000-1200-00002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9" authorId="0" shapeId="0" xr:uid="{00000000-0006-0000-1200-00002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1" authorId="0" shapeId="0" xr:uid="{00000000-0006-0000-1200-00002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1" authorId="0" shapeId="0" xr:uid="{00000000-0006-0000-1200-00002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4" authorId="0" shapeId="0" xr:uid="{00000000-0006-0000-1200-00002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4" authorId="0" shapeId="0" xr:uid="{00000000-0006-0000-1200-00002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6" authorId="0" shapeId="0" xr:uid="{00000000-0006-0000-12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6" authorId="0" shapeId="0" xr:uid="{00000000-0006-0000-12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00000000-0006-0000-12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00000000-0006-0000-12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8" authorId="0" shapeId="0" xr:uid="{00000000-0006-0000-12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8" authorId="0" shapeId="0" xr:uid="{00000000-0006-0000-12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00000000-0006-0000-12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00000000-0006-0000-12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0" authorId="0" shapeId="0" xr:uid="{00000000-0006-0000-1200-00003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0" authorId="0" shapeId="0" xr:uid="{00000000-0006-0000-1200-00003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00000000-0006-0000-1200-00003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00000000-0006-0000-1200-00003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2" authorId="0" shapeId="0" xr:uid="{00000000-0006-0000-1200-00003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2" authorId="0" shapeId="0" xr:uid="{00000000-0006-0000-1200-00003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3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3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3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3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47" authorId="0" shapeId="0" xr:uid="{00000000-0006-0000-13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3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13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13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00000000-0006-0000-13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00000000-0006-0000-13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13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13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7" authorId="0" shapeId="0" xr:uid="{00000000-0006-0000-13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7" authorId="0" shapeId="0" xr:uid="{00000000-0006-0000-13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8" authorId="0" shapeId="0" xr:uid="{00000000-0006-0000-13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8" authorId="0" shapeId="0" xr:uid="{00000000-0006-0000-13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0000000-0006-0000-13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00000000-0006-0000-13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00000000-0006-0000-13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00000000-0006-0000-13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00000000-0006-0000-13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00000000-0006-0000-13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00000000-0006-0000-13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00000000-0006-0000-13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00000000-0006-0000-13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00000000-0006-0000-13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00000000-0006-0000-13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00000000-0006-0000-13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00000000-0006-0000-13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00000000-0006-0000-13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7" authorId="0" shapeId="0" xr:uid="{00000000-0006-0000-13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7" authorId="0" shapeId="0" xr:uid="{00000000-0006-0000-13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8" authorId="0" shapeId="0" xr:uid="{00000000-0006-0000-13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8" authorId="0" shapeId="0" xr:uid="{00000000-0006-0000-13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0000000-0006-0000-1300-00002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00000000-0006-0000-1300-00002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00000000-0006-0000-1300-00002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00000000-0006-0000-1300-00002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8" authorId="0" shapeId="0" xr:uid="{00000000-0006-0000-1300-00002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8" authorId="0" shapeId="0" xr:uid="{00000000-0006-0000-1300-00002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1" authorId="0" shapeId="0" xr:uid="{00000000-0006-0000-13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1" authorId="0" shapeId="0" xr:uid="{00000000-0006-0000-13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3" authorId="0" shapeId="0" xr:uid="{00000000-0006-0000-13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3" authorId="0" shapeId="0" xr:uid="{00000000-0006-0000-13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6" authorId="0" shapeId="0" xr:uid="{00000000-0006-0000-13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6" authorId="0" shapeId="0" xr:uid="{00000000-0006-0000-13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8" authorId="0" shapeId="0" xr:uid="{00000000-0006-0000-13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8" authorId="0" shapeId="0" xr:uid="{00000000-0006-0000-13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9" authorId="0" shapeId="0" xr:uid="{00000000-0006-0000-1300-00003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9" authorId="0" shapeId="0" xr:uid="{00000000-0006-0000-1300-00003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0" authorId="0" shapeId="0" xr:uid="{00000000-0006-0000-1300-00003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0" authorId="0" shapeId="0" xr:uid="{00000000-0006-0000-1300-00003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1" authorId="0" shapeId="0" xr:uid="{00000000-0006-0000-1300-00003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1" authorId="0" shapeId="0" xr:uid="{00000000-0006-0000-1300-00003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2" authorId="0" shapeId="0" xr:uid="{00000000-0006-0000-1300-00003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2" authorId="0" shapeId="0" xr:uid="{00000000-0006-0000-1300-00003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3" authorId="0" shapeId="0" xr:uid="{00000000-0006-0000-1300-00003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3" authorId="0" shapeId="0" xr:uid="{00000000-0006-0000-1300-00003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4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4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4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4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47" authorId="0" shapeId="0" xr:uid="{00000000-0006-0000-14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4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14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14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00000000-0006-0000-14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00000000-0006-0000-14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14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14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7" authorId="0" shapeId="0" xr:uid="{00000000-0006-0000-14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7" authorId="0" shapeId="0" xr:uid="{00000000-0006-0000-14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8" authorId="0" shapeId="0" xr:uid="{00000000-0006-0000-14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8" authorId="0" shapeId="0" xr:uid="{00000000-0006-0000-14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0000000-0006-0000-14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00000000-0006-0000-14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00000000-0006-0000-14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00000000-0006-0000-14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00000000-0006-0000-14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00000000-0006-0000-14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00000000-0006-0000-14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00000000-0006-0000-14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00000000-0006-0000-14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00000000-0006-0000-14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00000000-0006-0000-14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00000000-0006-0000-14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00000000-0006-0000-14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00000000-0006-0000-14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00000000-0006-0000-14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0000000-0006-0000-14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0" authorId="0" shapeId="0" xr:uid="{00000000-0006-0000-14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0" authorId="0" shapeId="0" xr:uid="{00000000-0006-0000-14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1" authorId="0" shapeId="0" xr:uid="{00000000-0006-0000-1400-00002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1" authorId="0" shapeId="0" xr:uid="{00000000-0006-0000-1400-00002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7" authorId="0" shapeId="0" xr:uid="{00000000-0006-0000-1400-00002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7" authorId="0" shapeId="0" xr:uid="{00000000-0006-0000-1400-00002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9" authorId="0" shapeId="0" xr:uid="{00000000-0006-0000-1400-00002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9" authorId="0" shapeId="0" xr:uid="{00000000-0006-0000-1400-00002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2" authorId="0" shapeId="0" xr:uid="{00000000-0006-0000-14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2" authorId="0" shapeId="0" xr:uid="{00000000-0006-0000-14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4" authorId="0" shapeId="0" xr:uid="{00000000-0006-0000-14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4" authorId="0" shapeId="0" xr:uid="{00000000-0006-0000-14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5" authorId="0" shapeId="0" xr:uid="{00000000-0006-0000-14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5" authorId="0" shapeId="0" xr:uid="{00000000-0006-0000-14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6" authorId="0" shapeId="0" xr:uid="{00000000-0006-0000-14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6" authorId="0" shapeId="0" xr:uid="{00000000-0006-0000-14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7" authorId="0" shapeId="0" xr:uid="{00000000-0006-0000-1400-00003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7" authorId="0" shapeId="0" xr:uid="{00000000-0006-0000-1400-00003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8" authorId="0" shapeId="0" xr:uid="{00000000-0006-0000-1400-00003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8" authorId="0" shapeId="0" xr:uid="{00000000-0006-0000-1400-00003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9" authorId="0" shapeId="0" xr:uid="{00000000-0006-0000-1400-00003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9" authorId="0" shapeId="0" xr:uid="{00000000-0006-0000-1400-00003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0" authorId="0" shapeId="0" xr:uid="{00000000-0006-0000-1400-00003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0" authorId="0" shapeId="0" xr:uid="{00000000-0006-0000-1400-00003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5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5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8" authorId="0" shapeId="0" xr:uid="{00000000-0006-0000-15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8" authorId="0" shapeId="0" xr:uid="{00000000-0006-0000-15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8" authorId="0" shapeId="0" xr:uid="{00000000-0006-0000-1500-00000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8" authorId="0" shapeId="0" xr:uid="{00000000-0006-0000-1500-00000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8" authorId="0" shapeId="0" xr:uid="{00000000-0006-0000-1500-00000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8" authorId="0" shapeId="0" xr:uid="{00000000-0006-0000-1500-00000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8" authorId="0" shapeId="0" xr:uid="{00000000-0006-0000-1500-00000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8" authorId="0" shapeId="0" xr:uid="{00000000-0006-0000-1500-00000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8" authorId="0" shapeId="0" xr:uid="{00000000-0006-0000-1500-00000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8" authorId="0" shapeId="0" xr:uid="{00000000-0006-0000-1500-00000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8" authorId="0" shapeId="0" xr:uid="{00000000-0006-0000-1500-00000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8" authorId="0" shapeId="0" xr:uid="{00000000-0006-0000-1500-00000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8" authorId="0" shapeId="0" xr:uid="{00000000-0006-0000-1500-00000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8" authorId="0" shapeId="0" xr:uid="{00000000-0006-0000-1500-00001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8" authorId="0" shapeId="0" xr:uid="{00000000-0006-0000-1500-00001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8" authorId="0" shapeId="0" xr:uid="{00000000-0006-0000-1500-00001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500-00001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500-00001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9" authorId="0" shapeId="0" xr:uid="{00000000-0006-0000-1500-00001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9" authorId="0" shapeId="0" xr:uid="{00000000-0006-0000-1500-00001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9" authorId="0" shapeId="0" xr:uid="{00000000-0006-0000-1500-00001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9" authorId="0" shapeId="0" xr:uid="{00000000-0006-0000-1500-00001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9" authorId="0" shapeId="0" xr:uid="{00000000-0006-0000-1500-00001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9" authorId="0" shapeId="0" xr:uid="{00000000-0006-0000-1500-00001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9" authorId="0" shapeId="0" xr:uid="{00000000-0006-0000-1500-00001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9" authorId="0" shapeId="0" xr:uid="{00000000-0006-0000-1500-00001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9" authorId="0" shapeId="0" xr:uid="{00000000-0006-0000-1500-00001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9" authorId="0" shapeId="0" xr:uid="{00000000-0006-0000-1500-00001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9" authorId="0" shapeId="0" xr:uid="{00000000-0006-0000-1500-00001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9" authorId="0" shapeId="0" xr:uid="{00000000-0006-0000-1500-00002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9" authorId="0" shapeId="0" xr:uid="{00000000-0006-0000-1500-00002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9" authorId="0" shapeId="0" xr:uid="{00000000-0006-0000-1500-00002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9" authorId="0" shapeId="0" xr:uid="{00000000-0006-0000-1500-00002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9" authorId="0" shapeId="0" xr:uid="{00000000-0006-0000-1500-00002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8" authorId="0" shapeId="0" xr:uid="{00000000-0006-0000-1500-00002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1500-00002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1500-00002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1500-00002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00000000-0006-0000-15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00000000-0006-0000-15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15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15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15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5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00000000-0006-0000-15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0000000-0006-0000-15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3" authorId="0" shapeId="0" xr:uid="{00000000-0006-0000-1500-00003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3" authorId="0" shapeId="0" xr:uid="{00000000-0006-0000-1500-00003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3" authorId="0" shapeId="0" xr:uid="{00000000-0006-0000-1500-00003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3" authorId="0" shapeId="0" xr:uid="{00000000-0006-0000-1500-00003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3" authorId="0" shapeId="0" xr:uid="{00000000-0006-0000-1500-00003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3" authorId="0" shapeId="0" xr:uid="{00000000-0006-0000-1500-00003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3" authorId="0" shapeId="0" xr:uid="{00000000-0006-0000-1500-00003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3" authorId="0" shapeId="0" xr:uid="{00000000-0006-0000-1500-00003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3" authorId="0" shapeId="0" xr:uid="{00000000-0006-0000-1500-00003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3" authorId="0" shapeId="0" xr:uid="{00000000-0006-0000-1500-00003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3" authorId="0" shapeId="0" xr:uid="{00000000-0006-0000-1500-00003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3" authorId="0" shapeId="0" xr:uid="{00000000-0006-0000-1500-00003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3" authorId="0" shapeId="0" xr:uid="{00000000-0006-0000-1500-00003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3" authorId="0" shapeId="0" xr:uid="{00000000-0006-0000-1500-00003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3" authorId="0" shapeId="0" xr:uid="{00000000-0006-0000-1500-00003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3" authorId="0" shapeId="0" xr:uid="{00000000-0006-0000-1500-00004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3" authorId="0" shapeId="0" xr:uid="{00000000-0006-0000-1500-00004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3" authorId="0" shapeId="0" xr:uid="{00000000-0006-0000-1500-00004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64" authorId="0" shapeId="0" xr:uid="{00000000-0006-0000-1500-00004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4" authorId="0" shapeId="0" xr:uid="{00000000-0006-0000-1500-00004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4" authorId="0" shapeId="0" xr:uid="{00000000-0006-0000-1500-00004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4" authorId="0" shapeId="0" xr:uid="{00000000-0006-0000-1500-00004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4" authorId="0" shapeId="0" xr:uid="{00000000-0006-0000-1500-00004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4" authorId="0" shapeId="0" xr:uid="{00000000-0006-0000-1500-00004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4" authorId="0" shapeId="0" xr:uid="{00000000-0006-0000-1500-00004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4" authorId="0" shapeId="0" xr:uid="{00000000-0006-0000-1500-00004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4" authorId="0" shapeId="0" xr:uid="{00000000-0006-0000-1500-00004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4" authorId="0" shapeId="0" xr:uid="{00000000-0006-0000-1500-00004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4" authorId="0" shapeId="0" xr:uid="{00000000-0006-0000-1500-00004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4" authorId="0" shapeId="0" xr:uid="{00000000-0006-0000-1500-00004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4" authorId="0" shapeId="0" xr:uid="{00000000-0006-0000-1500-00004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4" authorId="0" shapeId="0" xr:uid="{00000000-0006-0000-1500-00005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4" authorId="0" shapeId="0" xr:uid="{00000000-0006-0000-1500-00005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4" authorId="0" shapeId="0" xr:uid="{00000000-0006-0000-1500-00005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4" authorId="0" shapeId="0" xr:uid="{00000000-0006-0000-1500-00005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4" authorId="0" shapeId="0" xr:uid="{00000000-0006-0000-1500-00005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83" authorId="0" shapeId="0" xr:uid="{00000000-0006-0000-1500-00005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00000000-0006-0000-1500-00005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4" authorId="0" shapeId="0" xr:uid="{00000000-0006-0000-1500-00005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4" authorId="0" shapeId="0" xr:uid="{00000000-0006-0000-1500-00005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00000000-0006-0000-1500-00005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0000000-0006-0000-1500-00005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0" authorId="0" shapeId="0" xr:uid="{00000000-0006-0000-1500-00005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0" authorId="0" shapeId="0" xr:uid="{00000000-0006-0000-1500-00005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0000000-0006-0000-1500-00005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00000000-0006-0000-1500-00005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00000000-0006-0000-1500-00005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00000000-0006-0000-1500-00006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111" authorId="0" shapeId="0" xr:uid="{00000000-0006-0000-1500-00006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1" authorId="0" shapeId="0" xr:uid="{00000000-0006-0000-1500-00006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1" authorId="0" shapeId="0" xr:uid="{00000000-0006-0000-1500-00006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1" authorId="0" shapeId="0" xr:uid="{00000000-0006-0000-1500-00006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1" authorId="0" shapeId="0" xr:uid="{00000000-0006-0000-1500-00006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1" authorId="0" shapeId="0" xr:uid="{00000000-0006-0000-1500-00006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1" authorId="0" shapeId="0" xr:uid="{00000000-0006-0000-1500-00006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1" authorId="0" shapeId="0" xr:uid="{00000000-0006-0000-1500-00006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1" authorId="0" shapeId="0" xr:uid="{00000000-0006-0000-1500-00006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1" authorId="0" shapeId="0" xr:uid="{00000000-0006-0000-1500-00006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1" authorId="0" shapeId="0" xr:uid="{00000000-0006-0000-1500-00006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1" authorId="0" shapeId="0" xr:uid="{00000000-0006-0000-1500-00006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1" authorId="0" shapeId="0" xr:uid="{00000000-0006-0000-1500-00006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1" authorId="0" shapeId="0" xr:uid="{00000000-0006-0000-1500-00006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1" authorId="0" shapeId="0" xr:uid="{00000000-0006-0000-1500-00006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1" authorId="0" shapeId="0" xr:uid="{00000000-0006-0000-1500-00007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1" authorId="0" shapeId="0" xr:uid="{00000000-0006-0000-1500-00007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1" authorId="0" shapeId="0" xr:uid="{00000000-0006-0000-1500-00007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12" authorId="0" shapeId="0" xr:uid="{00000000-0006-0000-1500-00007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2" authorId="0" shapeId="0" xr:uid="{00000000-0006-0000-1500-00007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2" authorId="0" shapeId="0" xr:uid="{00000000-0006-0000-1500-00007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2" authorId="0" shapeId="0" xr:uid="{00000000-0006-0000-1500-00007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2" authorId="0" shapeId="0" xr:uid="{00000000-0006-0000-1500-00007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2" authorId="0" shapeId="0" xr:uid="{00000000-0006-0000-1500-00007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2" authorId="0" shapeId="0" xr:uid="{00000000-0006-0000-1500-00007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2" authorId="0" shapeId="0" xr:uid="{00000000-0006-0000-1500-00007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2" authorId="0" shapeId="0" xr:uid="{00000000-0006-0000-1500-00007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2" authorId="0" shapeId="0" xr:uid="{00000000-0006-0000-1500-00007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2" authorId="0" shapeId="0" xr:uid="{00000000-0006-0000-1500-00007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2" authorId="0" shapeId="0" xr:uid="{00000000-0006-0000-1500-00007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2" authorId="0" shapeId="0" xr:uid="{00000000-0006-0000-1500-00007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2" authorId="0" shapeId="0" xr:uid="{00000000-0006-0000-1500-00008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2" authorId="0" shapeId="0" xr:uid="{00000000-0006-0000-1500-00008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2" authorId="0" shapeId="0" xr:uid="{00000000-0006-0000-1500-00008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2" authorId="0" shapeId="0" xr:uid="{00000000-0006-0000-1500-00008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2" authorId="0" shapeId="0" xr:uid="{00000000-0006-0000-1500-00008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1" authorId="0" shapeId="0" xr:uid="{00000000-0006-0000-1500-00008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1" authorId="0" shapeId="0" xr:uid="{00000000-0006-0000-1500-00008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2" authorId="0" shapeId="0" xr:uid="{00000000-0006-0000-1500-00008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2" authorId="0" shapeId="0" xr:uid="{00000000-0006-0000-1500-00008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4" authorId="0" shapeId="0" xr:uid="{00000000-0006-0000-1500-00008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00000000-0006-0000-1500-00008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8" authorId="0" shapeId="0" xr:uid="{00000000-0006-0000-1500-00008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8" authorId="0" shapeId="0" xr:uid="{00000000-0006-0000-1500-00008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0" authorId="0" shapeId="0" xr:uid="{00000000-0006-0000-1500-00008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0" authorId="0" shapeId="0" xr:uid="{00000000-0006-0000-1500-00008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1" authorId="0" shapeId="0" xr:uid="{00000000-0006-0000-1500-00008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1" authorId="0" shapeId="0" xr:uid="{00000000-0006-0000-1500-00009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2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32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32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32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32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55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55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16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16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8" authorId="0" shapeId="0" xr:uid="{00000000-0006-0000-16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8" authorId="0" shapeId="0" xr:uid="{00000000-0006-0000-16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8" authorId="0" shapeId="0" xr:uid="{00000000-0006-0000-1600-00000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8" authorId="0" shapeId="0" xr:uid="{00000000-0006-0000-1600-00000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8" authorId="0" shapeId="0" xr:uid="{00000000-0006-0000-1600-00000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8" authorId="0" shapeId="0" xr:uid="{00000000-0006-0000-1600-00000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8" authorId="0" shapeId="0" xr:uid="{00000000-0006-0000-1600-00000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8" authorId="0" shapeId="0" xr:uid="{00000000-0006-0000-1600-00000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8" authorId="0" shapeId="0" xr:uid="{00000000-0006-0000-1600-00000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8" authorId="0" shapeId="0" xr:uid="{00000000-0006-0000-1600-00000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8" authorId="0" shapeId="0" xr:uid="{00000000-0006-0000-1600-00000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8" authorId="0" shapeId="0" xr:uid="{00000000-0006-0000-1600-00000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8" authorId="0" shapeId="0" xr:uid="{00000000-0006-0000-1600-00000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8" authorId="0" shapeId="0" xr:uid="{00000000-0006-0000-1600-00001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8" authorId="0" shapeId="0" xr:uid="{00000000-0006-0000-1600-00001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8" authorId="0" shapeId="0" xr:uid="{00000000-0006-0000-1600-00001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18" authorId="0" shapeId="0" xr:uid="{00000000-0006-0000-1600-00001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18" authorId="0" shapeId="0" xr:uid="{00000000-0006-0000-1600-00001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1600-00001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1600-00001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9" authorId="0" shapeId="0" xr:uid="{00000000-0006-0000-1600-00001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9" authorId="0" shapeId="0" xr:uid="{00000000-0006-0000-1600-00001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9" authorId="0" shapeId="0" xr:uid="{00000000-0006-0000-1600-00001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9" authorId="0" shapeId="0" xr:uid="{00000000-0006-0000-1600-00001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9" authorId="0" shapeId="0" xr:uid="{00000000-0006-0000-1600-00001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9" authorId="0" shapeId="0" xr:uid="{00000000-0006-0000-1600-00001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9" authorId="0" shapeId="0" xr:uid="{00000000-0006-0000-1600-00001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9" authorId="0" shapeId="0" xr:uid="{00000000-0006-0000-1600-00001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9" authorId="0" shapeId="0" xr:uid="{00000000-0006-0000-1600-00001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9" authorId="0" shapeId="0" xr:uid="{00000000-0006-0000-1600-00002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9" authorId="0" shapeId="0" xr:uid="{00000000-0006-0000-1600-00002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9" authorId="0" shapeId="0" xr:uid="{00000000-0006-0000-1600-00002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9" authorId="0" shapeId="0" xr:uid="{00000000-0006-0000-1600-00002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9" authorId="0" shapeId="0" xr:uid="{00000000-0006-0000-1600-00002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9" authorId="0" shapeId="0" xr:uid="{00000000-0006-0000-1600-00002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9" authorId="0" shapeId="0" xr:uid="{00000000-0006-0000-1600-00002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19" authorId="0" shapeId="0" xr:uid="{00000000-0006-0000-1600-00002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19" authorId="0" shapeId="0" xr:uid="{00000000-0006-0000-1600-00002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8" authorId="0" shapeId="0" xr:uid="{00000000-0006-0000-1600-00002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00000000-0006-0000-1600-00002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1600-00002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1600-00002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00000000-0006-0000-1600-00002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00000000-0006-0000-1600-00002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1600-00002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1600-00003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1600-00003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1600-00003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00000000-0006-0000-1600-00003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0000000-0006-0000-1600-00003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5" authorId="0" shapeId="0" xr:uid="{00000000-0006-0000-1600-00003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5" authorId="0" shapeId="0" xr:uid="{00000000-0006-0000-1600-00003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5" authorId="0" shapeId="0" xr:uid="{00000000-0006-0000-1600-00003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5" authorId="0" shapeId="0" xr:uid="{00000000-0006-0000-1600-00003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5" authorId="0" shapeId="0" xr:uid="{00000000-0006-0000-1600-00003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5" authorId="0" shapeId="0" xr:uid="{00000000-0006-0000-1600-00003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5" authorId="0" shapeId="0" xr:uid="{00000000-0006-0000-1600-00003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5" authorId="0" shapeId="0" xr:uid="{00000000-0006-0000-1600-00003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5" authorId="0" shapeId="0" xr:uid="{00000000-0006-0000-1600-00003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5" authorId="0" shapeId="0" xr:uid="{00000000-0006-0000-1600-00003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5" authorId="0" shapeId="0" xr:uid="{00000000-0006-0000-1600-00003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5" authorId="0" shapeId="0" xr:uid="{00000000-0006-0000-1600-00004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5" authorId="0" shapeId="0" xr:uid="{00000000-0006-0000-1600-00004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5" authorId="0" shapeId="0" xr:uid="{00000000-0006-0000-1600-00004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5" authorId="0" shapeId="0" xr:uid="{00000000-0006-0000-1600-00004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5" authorId="0" shapeId="0" xr:uid="{00000000-0006-0000-1600-00004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5" authorId="0" shapeId="0" xr:uid="{00000000-0006-0000-1600-00004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5" authorId="0" shapeId="0" xr:uid="{00000000-0006-0000-1600-00004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65" authorId="0" shapeId="0" xr:uid="{00000000-0006-0000-1600-00004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65" authorId="0" shapeId="0" xr:uid="{00000000-0006-0000-1600-00004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66" authorId="0" shapeId="0" xr:uid="{00000000-0006-0000-1600-00004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6" authorId="0" shapeId="0" xr:uid="{00000000-0006-0000-1600-00004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6" authorId="0" shapeId="0" xr:uid="{00000000-0006-0000-1600-00004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6" authorId="0" shapeId="0" xr:uid="{00000000-0006-0000-1600-00004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6" authorId="0" shapeId="0" xr:uid="{00000000-0006-0000-1600-00004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6" authorId="0" shapeId="0" xr:uid="{00000000-0006-0000-1600-00004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6" authorId="0" shapeId="0" xr:uid="{00000000-0006-0000-1600-00004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6" authorId="0" shapeId="0" xr:uid="{00000000-0006-0000-1600-00005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6" authorId="0" shapeId="0" xr:uid="{00000000-0006-0000-1600-00005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6" authorId="0" shapeId="0" xr:uid="{00000000-0006-0000-1600-00005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6" authorId="0" shapeId="0" xr:uid="{00000000-0006-0000-1600-00005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6" authorId="0" shapeId="0" xr:uid="{00000000-0006-0000-1600-00005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6" authorId="0" shapeId="0" xr:uid="{00000000-0006-0000-1600-00005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6" authorId="0" shapeId="0" xr:uid="{00000000-0006-0000-1600-00005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6" authorId="0" shapeId="0" xr:uid="{00000000-0006-0000-1600-00005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6" authorId="0" shapeId="0" xr:uid="{00000000-0006-0000-1600-00005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6" authorId="0" shapeId="0" xr:uid="{00000000-0006-0000-1600-00005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6" authorId="0" shapeId="0" xr:uid="{00000000-0006-0000-1600-00005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66" authorId="0" shapeId="0" xr:uid="{00000000-0006-0000-1600-00005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66" authorId="0" shapeId="0" xr:uid="{00000000-0006-0000-1600-00005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85" authorId="0" shapeId="0" xr:uid="{00000000-0006-0000-1600-00005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00000000-0006-0000-1600-00005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00000000-0006-0000-1600-00005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0000000-0006-0000-1600-00006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8" authorId="0" shapeId="0" xr:uid="{00000000-0006-0000-1600-00006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8" authorId="0" shapeId="0" xr:uid="{00000000-0006-0000-1600-00006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0000000-0006-0000-1600-00006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00000000-0006-0000-1600-00006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4" authorId="0" shapeId="0" xr:uid="{00000000-0006-0000-1600-00006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4" authorId="0" shapeId="0" xr:uid="{00000000-0006-0000-1600-00006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5" authorId="0" shapeId="0" xr:uid="{00000000-0006-0000-1600-00006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5" authorId="0" shapeId="0" xr:uid="{00000000-0006-0000-1600-00006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113" authorId="0" shapeId="0" xr:uid="{00000000-0006-0000-1600-00006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3" authorId="0" shapeId="0" xr:uid="{00000000-0006-0000-1600-00006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3" authorId="0" shapeId="0" xr:uid="{00000000-0006-0000-1600-00006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3" authorId="0" shapeId="0" xr:uid="{00000000-0006-0000-1600-00006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3" authorId="0" shapeId="0" xr:uid="{00000000-0006-0000-1600-00006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3" authorId="0" shapeId="0" xr:uid="{00000000-0006-0000-1600-00006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3" authorId="0" shapeId="0" xr:uid="{00000000-0006-0000-1600-00006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3" authorId="0" shapeId="0" xr:uid="{00000000-0006-0000-1600-00007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3" authorId="0" shapeId="0" xr:uid="{00000000-0006-0000-1600-00007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3" authorId="0" shapeId="0" xr:uid="{00000000-0006-0000-1600-00007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3" authorId="0" shapeId="0" xr:uid="{00000000-0006-0000-1600-00007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3" authorId="0" shapeId="0" xr:uid="{00000000-0006-0000-1600-00007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3" authorId="0" shapeId="0" xr:uid="{00000000-0006-0000-1600-00007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3" authorId="0" shapeId="0" xr:uid="{00000000-0006-0000-1600-00007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3" authorId="0" shapeId="0" xr:uid="{00000000-0006-0000-1600-00007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3" authorId="0" shapeId="0" xr:uid="{00000000-0006-0000-1600-00007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3" authorId="0" shapeId="0" xr:uid="{00000000-0006-0000-1600-00007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3" authorId="0" shapeId="0" xr:uid="{00000000-0006-0000-1600-00007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113" authorId="0" shapeId="0" xr:uid="{00000000-0006-0000-1600-00007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113" authorId="0" shapeId="0" xr:uid="{00000000-0006-0000-1600-00007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14" authorId="0" shapeId="0" xr:uid="{00000000-0006-0000-1600-00007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4" authorId="0" shapeId="0" xr:uid="{00000000-0006-0000-1600-00007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4" authorId="0" shapeId="0" xr:uid="{00000000-0006-0000-1600-00007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4" authorId="0" shapeId="0" xr:uid="{00000000-0006-0000-1600-00008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4" authorId="0" shapeId="0" xr:uid="{00000000-0006-0000-1600-00008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4" authorId="0" shapeId="0" xr:uid="{00000000-0006-0000-1600-00008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4" authorId="0" shapeId="0" xr:uid="{00000000-0006-0000-1600-00008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4" authorId="0" shapeId="0" xr:uid="{00000000-0006-0000-1600-00008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4" authorId="0" shapeId="0" xr:uid="{00000000-0006-0000-1600-000085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4" authorId="0" shapeId="0" xr:uid="{00000000-0006-0000-1600-000086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4" authorId="0" shapeId="0" xr:uid="{00000000-0006-0000-1600-000087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4" authorId="0" shapeId="0" xr:uid="{00000000-0006-0000-1600-000088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4" authorId="0" shapeId="0" xr:uid="{00000000-0006-0000-1600-000089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4" authorId="0" shapeId="0" xr:uid="{00000000-0006-0000-1600-00008A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4" authorId="0" shapeId="0" xr:uid="{00000000-0006-0000-1600-00008B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4" authorId="0" shapeId="0" xr:uid="{00000000-0006-0000-1600-00008C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4" authorId="0" shapeId="0" xr:uid="{00000000-0006-0000-1600-00008D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4" authorId="0" shapeId="0" xr:uid="{00000000-0006-0000-1600-00008E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Y114" authorId="0" shapeId="0" xr:uid="{00000000-0006-0000-1600-00008F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Z114" authorId="0" shapeId="0" xr:uid="{00000000-0006-0000-1600-000090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3" authorId="0" shapeId="0" xr:uid="{00000000-0006-0000-1600-00009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3" authorId="0" shapeId="0" xr:uid="{00000000-0006-0000-1600-00009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4" authorId="0" shapeId="0" xr:uid="{00000000-0006-0000-1600-00009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00000000-0006-0000-1600-00009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6" authorId="0" shapeId="0" xr:uid="{00000000-0006-0000-1600-00009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6" authorId="0" shapeId="0" xr:uid="{00000000-0006-0000-1600-00009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0" authorId="0" shapeId="0" xr:uid="{00000000-0006-0000-1600-00009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0" authorId="0" shapeId="0" xr:uid="{00000000-0006-0000-1600-00009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2" authorId="0" shapeId="0" xr:uid="{00000000-0006-0000-1600-00009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2" authorId="0" shapeId="0" xr:uid="{00000000-0006-0000-1600-00009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3" authorId="0" shapeId="0" xr:uid="{00000000-0006-0000-1600-00009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3" authorId="0" shapeId="0" xr:uid="{00000000-0006-0000-1600-00009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4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4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97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7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97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6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6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1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2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2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6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6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00000000-0006-0000-0900-000025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7" authorId="0" shapeId="0" xr:uid="{00000000-0006-0000-0900-000026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00000000-0006-0000-0900-000027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9" authorId="0" shapeId="0" xr:uid="{00000000-0006-0000-0900-000028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0" authorId="0" shapeId="0" xr:uid="{00000000-0006-0000-0900-000029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0" authorId="0" shapeId="0" xr:uid="{00000000-0006-0000-0900-00002A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4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4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6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6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9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9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4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4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3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4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4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7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8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8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00000000-0006-0000-0A00-000025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9" authorId="0" shapeId="0" xr:uid="{00000000-0006-0000-0A00-000026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81" authorId="0" shapeId="0" xr:uid="{00000000-0006-0000-0A00-000027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1" authorId="0" shapeId="0" xr:uid="{00000000-0006-0000-0A00-000028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2" authorId="0" shapeId="0" xr:uid="{00000000-0006-0000-0A00-000029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2" authorId="0" shapeId="0" xr:uid="{00000000-0006-0000-0A00-00002A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2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2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3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3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4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5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5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7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7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6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6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8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8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59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59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4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4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9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69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0" authorId="0" shapeId="0" xr:uid="{00000000-0006-0000-0B00-000025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0" authorId="0" shapeId="0" xr:uid="{00000000-0006-0000-0B00-000026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1" authorId="0" shapeId="0" xr:uid="{00000000-0006-0000-0B00-000027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00000000-0006-0000-0B00-000028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00000000-0006-0000-0B00-000029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00000000-0006-0000-0B00-00002A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4" authorId="0" shapeId="0" xr:uid="{00000000-0006-0000-0B00-00002B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4" authorId="0" shapeId="0" xr:uid="{00000000-0006-0000-0B00-00002C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00000000-0006-0000-0B00-00002D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0000000-0006-0000-0B00-00002E000000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00000000-0006-0000-0B00-00002F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7" authorId="0" shapeId="0" xr:uid="{00000000-0006-0000-0B00-000030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78" authorId="0" shapeId="0" xr:uid="{00000000-0006-0000-0B00-000031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8" authorId="0" shapeId="0" xr:uid="{00000000-0006-0000-0B00-000032000000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sharedStrings.xml><?xml version="1.0" encoding="utf-8"?>
<sst xmlns="http://schemas.openxmlformats.org/spreadsheetml/2006/main" count="5688" uniqueCount="1989">
  <si>
    <t>USD</t>
  </si>
  <si>
    <t>United States of America, Dollars</t>
  </si>
  <si>
    <t>Actuals</t>
  </si>
  <si>
    <t>Thousands</t>
  </si>
  <si>
    <t>Millions</t>
  </si>
  <si>
    <t>Billions</t>
  </si>
  <si>
    <t>Guernsey, Pounds</t>
  </si>
  <si>
    <t>GNF</t>
  </si>
  <si>
    <t>Guinea, Francs</t>
  </si>
  <si>
    <t>GYD</t>
  </si>
  <si>
    <t>Guyana, Dollars</t>
  </si>
  <si>
    <t>HTG</t>
  </si>
  <si>
    <t>Default Unit</t>
  </si>
  <si>
    <t>Default Scale</t>
  </si>
  <si>
    <t>Current Period</t>
  </si>
  <si>
    <t>Previous Period</t>
  </si>
  <si>
    <t>Identifier</t>
  </si>
  <si>
    <t>AMD</t>
  </si>
  <si>
    <t>Armenia, Drams</t>
  </si>
  <si>
    <t>AWG</t>
  </si>
  <si>
    <t>Aruba, Guilders (also called Florins)</t>
  </si>
  <si>
    <t>AUD</t>
  </si>
  <si>
    <t>Australia, Dollars</t>
  </si>
  <si>
    <t>AZN</t>
  </si>
  <si>
    <t>Azerbaijan, New Manats</t>
  </si>
  <si>
    <t>BSD</t>
  </si>
  <si>
    <t>Bahamas, Dollars</t>
  </si>
  <si>
    <t>BHD</t>
  </si>
  <si>
    <t>Bahrain, Dinars</t>
  </si>
  <si>
    <t>BDT</t>
  </si>
  <si>
    <t>Bangladesh, Taka</t>
  </si>
  <si>
    <t>BBD</t>
  </si>
  <si>
    <t>Barbados, Dollars</t>
  </si>
  <si>
    <t>BYR</t>
  </si>
  <si>
    <t>Belarus, Rubles</t>
  </si>
  <si>
    <t>BZD</t>
  </si>
  <si>
    <t>Belize, Dollars</t>
  </si>
  <si>
    <t>BMD</t>
  </si>
  <si>
    <t>Bermuda, Dollars</t>
  </si>
  <si>
    <t>BTN</t>
  </si>
  <si>
    <t>Bhutan, Ngultrum</t>
  </si>
  <si>
    <t>BOB</t>
  </si>
  <si>
    <t>Bolivia, Bolivianos</t>
  </si>
  <si>
    <t>BAM</t>
  </si>
  <si>
    <t>Bosnia and Herzegovina, Convertible Marka</t>
  </si>
  <si>
    <t>BWP</t>
  </si>
  <si>
    <t>Botswana, Pulas</t>
  </si>
  <si>
    <t>BRL</t>
  </si>
  <si>
    <t>Brazil, Brazil Real</t>
  </si>
  <si>
    <t>BND</t>
  </si>
  <si>
    <t>Brunei Darussalam, Dollars</t>
  </si>
  <si>
    <t>BGN</t>
  </si>
  <si>
    <t>Bulgaria, Leva</t>
  </si>
  <si>
    <t>BIF</t>
  </si>
  <si>
    <t>Burundi, Francs</t>
  </si>
  <si>
    <t>KHR</t>
  </si>
  <si>
    <t>Cambodia, Riels</t>
  </si>
  <si>
    <t>CAD</t>
  </si>
  <si>
    <t>Canada, Dollars</t>
  </si>
  <si>
    <t>CVE</t>
  </si>
  <si>
    <t>Cape Verde, Escudos</t>
  </si>
  <si>
    <t>KYD</t>
  </si>
  <si>
    <t>Cayman Islands, Dollars</t>
  </si>
  <si>
    <t>CLP</t>
  </si>
  <si>
    <t>Chile, Pesos</t>
  </si>
  <si>
    <t>CNY</t>
  </si>
  <si>
    <t>China, Yuan Renminbi</t>
  </si>
  <si>
    <t>COP</t>
  </si>
  <si>
    <t>Colombia, Pesos</t>
  </si>
  <si>
    <t>XOF</t>
  </si>
  <si>
    <t>Communaute Financiere Africaine BCEAO, Francs</t>
  </si>
  <si>
    <t>XAF</t>
  </si>
  <si>
    <t>Communaute Financiere Africaine BEAC, Francs</t>
  </si>
  <si>
    <t>KMF</t>
  </si>
  <si>
    <t>Comoros, Francs</t>
  </si>
  <si>
    <t>XPF</t>
  </si>
  <si>
    <t>Comptoirs Francais du Pacifique Francs</t>
  </si>
  <si>
    <t>CDF</t>
  </si>
  <si>
    <t>Congo/Kinshasa, Congolese Francs</t>
  </si>
  <si>
    <t>IDR</t>
  </si>
  <si>
    <t>Indonesia, Rupiahs</t>
  </si>
  <si>
    <t>XDR</t>
  </si>
  <si>
    <t>International Monetary Fund (IMF) Special Drawing Rights</t>
  </si>
  <si>
    <t>IRR</t>
  </si>
  <si>
    <t>Iran, Rials</t>
  </si>
  <si>
    <t>IQD</t>
  </si>
  <si>
    <t>Iraq, Dinars</t>
  </si>
  <si>
    <t>IMP</t>
  </si>
  <si>
    <t>Liberia, Dollars</t>
  </si>
  <si>
    <t>LYD</t>
  </si>
  <si>
    <t>Libya, Dinars</t>
  </si>
  <si>
    <t>LTL</t>
  </si>
  <si>
    <t>Lithuania, Litai</t>
  </si>
  <si>
    <t>MOP</t>
  </si>
  <si>
    <t>Macau, Patacas</t>
  </si>
  <si>
    <t>MKD</t>
  </si>
  <si>
    <t>Macedonia, Denars</t>
  </si>
  <si>
    <t>MGA</t>
  </si>
  <si>
    <t>Madagascar, Ariary</t>
  </si>
  <si>
    <t>Haiti, Gourdes</t>
  </si>
  <si>
    <t>HNL</t>
  </si>
  <si>
    <t>Honduras, Lempiras</t>
  </si>
  <si>
    <t>HKD</t>
  </si>
  <si>
    <t>Hong Kong, Dollars</t>
  </si>
  <si>
    <t>HUF</t>
  </si>
  <si>
    <t>Hungary, Forint</t>
  </si>
  <si>
    <t>ISK</t>
  </si>
  <si>
    <t>Iceland, Kronur</t>
  </si>
  <si>
    <t>INR</t>
  </si>
  <si>
    <t>India, Rupees</t>
  </si>
  <si>
    <t>CRC</t>
  </si>
  <si>
    <t>Costa Rica, Colones</t>
  </si>
  <si>
    <t>HRK</t>
  </si>
  <si>
    <t>Croatia, Kuna</t>
  </si>
  <si>
    <t>CUP</t>
  </si>
  <si>
    <t>Cuba, Pesos</t>
  </si>
  <si>
    <t>CYP</t>
  </si>
  <si>
    <t>Cyprus, Pounds (expires 2008-Jan-31)</t>
  </si>
  <si>
    <t>CZK</t>
  </si>
  <si>
    <t>Czech Republic, Koruny</t>
  </si>
  <si>
    <t>DKK</t>
  </si>
  <si>
    <t>Denmark, Kroner</t>
  </si>
  <si>
    <t>DJF</t>
  </si>
  <si>
    <t>Djibouti, Francs</t>
  </si>
  <si>
    <t>DOP</t>
  </si>
  <si>
    <t>Dominican Republic, Pesos</t>
  </si>
  <si>
    <t>XCD</t>
  </si>
  <si>
    <t>East Caribbean Dollars</t>
  </si>
  <si>
    <t>EGP</t>
  </si>
  <si>
    <t>Egypt, Pounds</t>
  </si>
  <si>
    <t>SVC</t>
  </si>
  <si>
    <t>El Salvador, Colones</t>
  </si>
  <si>
    <t>ERN</t>
  </si>
  <si>
    <t>Eritrea, Nakfa</t>
  </si>
  <si>
    <t>EEK</t>
  </si>
  <si>
    <t>Estonia, Krooni</t>
  </si>
  <si>
    <t>ETB</t>
  </si>
  <si>
    <t>Ethiopia, Birr</t>
  </si>
  <si>
    <t>EUR</t>
  </si>
  <si>
    <t>Euro Member Countries, Euro</t>
  </si>
  <si>
    <t>FKP</t>
  </si>
  <si>
    <t>Falkland Islands (Malvinas), Pounds</t>
  </si>
  <si>
    <t>FJD</t>
  </si>
  <si>
    <t>Fiji, Dollars</t>
  </si>
  <si>
    <t>GMD</t>
  </si>
  <si>
    <t>Gambia, Dalasi</t>
  </si>
  <si>
    <t>GEL</t>
  </si>
  <si>
    <t>Georgia, Lari</t>
  </si>
  <si>
    <t>GHS</t>
  </si>
  <si>
    <t>Ghana, Cedis</t>
  </si>
  <si>
    <t>GIP</t>
  </si>
  <si>
    <t>Gibraltar, Pounds</t>
  </si>
  <si>
    <t>XAU</t>
  </si>
  <si>
    <t>Gold, Ounces</t>
  </si>
  <si>
    <t>GTQ</t>
  </si>
  <si>
    <t>Guatemala, Quetzales</t>
  </si>
  <si>
    <t>GGP</t>
  </si>
  <si>
    <t>Language</t>
  </si>
  <si>
    <t>Uruguay, Pesos</t>
  </si>
  <si>
    <t>UZS</t>
  </si>
  <si>
    <t>Turkey, New Lira</t>
  </si>
  <si>
    <t>TMM</t>
  </si>
  <si>
    <t>Turkmenistan, Manats</t>
  </si>
  <si>
    <t>TVD</t>
  </si>
  <si>
    <t>Tuvalu, Tuvalu Dollars</t>
  </si>
  <si>
    <t>UGX</t>
  </si>
  <si>
    <t>Uganda, Shillings</t>
  </si>
  <si>
    <t>UAH</t>
  </si>
  <si>
    <t>Ukraine, Hryvnia</t>
  </si>
  <si>
    <t>AED</t>
  </si>
  <si>
    <t>United Arab Emirates, Dirhams</t>
  </si>
  <si>
    <t>GBP</t>
  </si>
  <si>
    <t>United Kingdom, Pounds</t>
  </si>
  <si>
    <t>PYG</t>
  </si>
  <si>
    <t>Paraguay, Guarani</t>
  </si>
  <si>
    <t>PEN</t>
  </si>
  <si>
    <t>Peru, Nuevos Soles</t>
  </si>
  <si>
    <t>PHP</t>
  </si>
  <si>
    <t>Philippines, Pesos</t>
  </si>
  <si>
    <t>XPT</t>
  </si>
  <si>
    <t>Platinum, Ounces</t>
  </si>
  <si>
    <t>PLN</t>
  </si>
  <si>
    <t>Poland, Zlotych</t>
  </si>
  <si>
    <t>QAR</t>
  </si>
  <si>
    <t>Qatar, Rials</t>
  </si>
  <si>
    <t>RON</t>
  </si>
  <si>
    <t>Romania, New Lei</t>
  </si>
  <si>
    <t>RUB</t>
  </si>
  <si>
    <t>Russia, Rubles</t>
  </si>
  <si>
    <t>RWF</t>
  </si>
  <si>
    <t>Rwanda, Rwanda Francs</t>
  </si>
  <si>
    <t>SHP</t>
  </si>
  <si>
    <t>Saint Helena, Pounds</t>
  </si>
  <si>
    <t>WST</t>
  </si>
  <si>
    <t>Samoa, Tala</t>
  </si>
  <si>
    <t>STD</t>
  </si>
  <si>
    <t>Sao Tome and Principe, Dobras</t>
  </si>
  <si>
    <t>SAR</t>
  </si>
  <si>
    <t>Saudi Arabia, Riyals</t>
  </si>
  <si>
    <t>SPL</t>
  </si>
  <si>
    <t>Seborga, Luigini</t>
  </si>
  <si>
    <t>RSD</t>
  </si>
  <si>
    <t>Serbia, Dinars</t>
  </si>
  <si>
    <t>SCR</t>
  </si>
  <si>
    <t>Seychelles, Rupees</t>
  </si>
  <si>
    <t>SLL</t>
  </si>
  <si>
    <t>Sierra Leone, Leones</t>
  </si>
  <si>
    <t>XAG</t>
  </si>
  <si>
    <t>Silver, Ounces</t>
  </si>
  <si>
    <t>SGD</t>
  </si>
  <si>
    <t>Singapore, Dollars</t>
  </si>
  <si>
    <t>SBD</t>
  </si>
  <si>
    <t>Solomon Islands, Dollars</t>
  </si>
  <si>
    <t>SOS</t>
  </si>
  <si>
    <t>Somalia, Shillings</t>
  </si>
  <si>
    <t>ZAR</t>
  </si>
  <si>
    <t>South Africa, Rand</t>
  </si>
  <si>
    <t>LKR</t>
  </si>
  <si>
    <t>Sri Lanka, Rupees</t>
  </si>
  <si>
    <t>SDG</t>
  </si>
  <si>
    <t>Sudan, Pounds</t>
  </si>
  <si>
    <t>SRD</t>
  </si>
  <si>
    <t>Suriname, Dollars</t>
  </si>
  <si>
    <t>SZL</t>
  </si>
  <si>
    <t>Swaziland, Emalangeni</t>
  </si>
  <si>
    <t>SEK</t>
  </si>
  <si>
    <t>Sweden, Kronor</t>
  </si>
  <si>
    <t>CHF</t>
  </si>
  <si>
    <t>Switzerland, Francs</t>
  </si>
  <si>
    <t>SYP</t>
  </si>
  <si>
    <t>Syria, Pounds</t>
  </si>
  <si>
    <t>TWD</t>
  </si>
  <si>
    <t>Taiwan, New Dollars</t>
  </si>
  <si>
    <t>TJS</t>
  </si>
  <si>
    <t>Tajikistan, Somoni</t>
  </si>
  <si>
    <t>TZS</t>
  </si>
  <si>
    <t>Tanzania, Shillings</t>
  </si>
  <si>
    <t>THB</t>
  </si>
  <si>
    <t>Thailand, Baht</t>
  </si>
  <si>
    <t>TOP</t>
  </si>
  <si>
    <t>Tonga, Paanga</t>
  </si>
  <si>
    <t>TTD</t>
  </si>
  <si>
    <t>Trinidad and Tobago, Dollars</t>
  </si>
  <si>
    <t>TND</t>
  </si>
  <si>
    <t>Tunisia, Dinars</t>
  </si>
  <si>
    <t>TRY</t>
  </si>
  <si>
    <t>Uzbekistan, Sums</t>
  </si>
  <si>
    <t>VUV</t>
  </si>
  <si>
    <t>Vanuatu, Vatu</t>
  </si>
  <si>
    <t>VEB</t>
  </si>
  <si>
    <t>Venezuela, Bolivares (expires 2008-Jun-30)</t>
  </si>
  <si>
    <t>VEF</t>
  </si>
  <si>
    <t>Venezuela, Bolivares Fuertes</t>
  </si>
  <si>
    <t>VND</t>
  </si>
  <si>
    <t>Viet Nam, Dong</t>
  </si>
  <si>
    <t>YER</t>
  </si>
  <si>
    <t>Yemen, Rials</t>
  </si>
  <si>
    <t>ZMK</t>
  </si>
  <si>
    <t>Zambia, Kwacha</t>
  </si>
  <si>
    <t>ZWD</t>
  </si>
  <si>
    <t>Zimbabwe, Zimbabwe Dollars</t>
  </si>
  <si>
    <t>AFN</t>
  </si>
  <si>
    <t>Afghanistan, Afghanis</t>
  </si>
  <si>
    <t>ALL</t>
  </si>
  <si>
    <t>Albania, Leke</t>
  </si>
  <si>
    <t>DZD</t>
  </si>
  <si>
    <t>Algeria, Algeria Dinars</t>
  </si>
  <si>
    <t>AOA</t>
  </si>
  <si>
    <t>Angola, Kwanza</t>
  </si>
  <si>
    <t>ARS</t>
  </si>
  <si>
    <t>Argentina, Pesos</t>
  </si>
  <si>
    <t>Isle of Man, Pounds</t>
  </si>
  <si>
    <t>ILS</t>
  </si>
  <si>
    <t>Israel, New Shekels</t>
  </si>
  <si>
    <t>JMD</t>
  </si>
  <si>
    <t>Jamaica, Dollars</t>
  </si>
  <si>
    <t>JPY</t>
  </si>
  <si>
    <t>Japan, Yen</t>
  </si>
  <si>
    <t>JEP</t>
  </si>
  <si>
    <t>Jersey, Pounds</t>
  </si>
  <si>
    <t>JOD</t>
  </si>
  <si>
    <t>Jordan, Dinars</t>
  </si>
  <si>
    <t>KZT</t>
  </si>
  <si>
    <t>Kazakhstan, Tenge</t>
  </si>
  <si>
    <t>KES</t>
  </si>
  <si>
    <t>Kenya, Shillings</t>
  </si>
  <si>
    <t>KPW</t>
  </si>
  <si>
    <t>Korea (North), Won</t>
  </si>
  <si>
    <t>KRW</t>
  </si>
  <si>
    <t>MWK</t>
  </si>
  <si>
    <t>Malawi, Kwachas</t>
  </si>
  <si>
    <t>MYR</t>
  </si>
  <si>
    <t>Malaysia, Ringgits</t>
  </si>
  <si>
    <t>MVR</t>
  </si>
  <si>
    <t>Maldives (Maldive Islands), Rufiyaa</t>
  </si>
  <si>
    <t>MTL</t>
  </si>
  <si>
    <t>Malta, Liri (expires 2008-Jan-31)</t>
  </si>
  <si>
    <t>MRO</t>
  </si>
  <si>
    <t>Mauritania, Ouguiyas</t>
  </si>
  <si>
    <t>MUR</t>
  </si>
  <si>
    <t>Mauritius, Rupees</t>
  </si>
  <si>
    <t>MXN</t>
  </si>
  <si>
    <t>Mexico, Pesos</t>
  </si>
  <si>
    <t>MDL</t>
  </si>
  <si>
    <t>Moldova, Lei</t>
  </si>
  <si>
    <t>MNT</t>
  </si>
  <si>
    <t>Mongolia, Tugriks</t>
  </si>
  <si>
    <t>MAD</t>
  </si>
  <si>
    <t>Morocco, Dirhams</t>
  </si>
  <si>
    <t>MZN</t>
  </si>
  <si>
    <t>Mozambique, Meticais</t>
  </si>
  <si>
    <t>MMK</t>
  </si>
  <si>
    <t>Myanmar (Burma), Kyats</t>
  </si>
  <si>
    <t>NAD</t>
  </si>
  <si>
    <t>Namibia, Dollars</t>
  </si>
  <si>
    <t>NPR</t>
  </si>
  <si>
    <t>Nepal, Nepal Rupees</t>
  </si>
  <si>
    <t>ANG</t>
  </si>
  <si>
    <t>Netherlands Antilles, Guilders (also called Florins)</t>
  </si>
  <si>
    <t>NZD</t>
  </si>
  <si>
    <t>New Zealand, Dollars</t>
  </si>
  <si>
    <t>NIO</t>
  </si>
  <si>
    <t>Nicaragua, Cordobas</t>
  </si>
  <si>
    <t>NGN</t>
  </si>
  <si>
    <t>Nigeria, Nairas</t>
  </si>
  <si>
    <t>NOK</t>
  </si>
  <si>
    <t>Norway, Krone</t>
  </si>
  <si>
    <t>OMR</t>
  </si>
  <si>
    <t>Oman, Rials</t>
  </si>
  <si>
    <t>PKR</t>
  </si>
  <si>
    <t>Pakistan, Rupees</t>
  </si>
  <si>
    <t>XPD</t>
  </si>
  <si>
    <t>Palladium Ounces</t>
  </si>
  <si>
    <t>PAB</t>
  </si>
  <si>
    <t>Panama, Balboa</t>
  </si>
  <si>
    <t>PGK</t>
  </si>
  <si>
    <t>Papua New Guinea, Kina</t>
  </si>
  <si>
    <t>UYU</t>
  </si>
  <si>
    <t>{9D464D58-4FAD-4758-A826-6A433BFB4418}</t>
  </si>
  <si>
    <t>Korea (South), Won</t>
  </si>
  <si>
    <t>KWD</t>
  </si>
  <si>
    <t>Kuwait, Dinars</t>
  </si>
  <si>
    <t>KGS</t>
  </si>
  <si>
    <t>Kyrgyzstan, Soms</t>
  </si>
  <si>
    <t>LAK</t>
  </si>
  <si>
    <t>Laos, Kips</t>
  </si>
  <si>
    <t>LVL</t>
  </si>
  <si>
    <t>Latvia, Lati</t>
  </si>
  <si>
    <t>LBP</t>
  </si>
  <si>
    <t>Lebanon, Pounds</t>
  </si>
  <si>
    <t>LSL</t>
  </si>
  <si>
    <t>Lesotho, Maloti</t>
  </si>
  <si>
    <t>LRD</t>
  </si>
  <si>
    <t>Start Date</t>
  </si>
  <si>
    <t>End Date</t>
  </si>
  <si>
    <t>&lt;Sheets&gt;
&lt;Sheet Group="Disclosures" SheetName="Filing Information" Name="[100100] Filing information" Annual="" Other="" Checked="False" /&gt;
&lt;Sheet Group="Disclosures" SheetName="Audit Report" Name="[200100] Auditors report, annual audit" Annual="" Other="" Checked="False" /&gt;
&lt;Sheet Group="Disclosures" SheetName="AuditorsReportQuarterlyReview" Name="[200200] Auditors report, quarterly review" Annual="" Other="" Checked="False" /&gt;
&lt;Sheet Group="Statements" SheetName="Financial Position CurNonCur" Name="[300100] Statement of financial position, current/ non-current, standalone" Annual="" Other="" Checked="False" /&gt;
&lt;Sheet Group="Statements" SheetName="Financial Position CurNonCur -C" Name="[300101] Statement of financial position, current/ non-current, consolidated" Annual="" Other="" Checked="False" /&gt;
&lt;Sheet Group="Statements" SheetName="Financial Position OrdLiq" Name="[300200] Statement of financial position, order of liquidity, standalone" Annual="" Other="" Checked="False" /&gt;
&lt;Sheet Group="Statements" SheetName="Financial Position OrdLiq -C" Name="[300201] Statement of financial position, order of liquidity, consolidated" Annual="" Other="" Checked="False" /&gt;
&lt;Sheet Group="Statements" SheetName="Profit Loss Function" Name="[300300] Statement of profit or loss, function of expense, standalone" Annual="" Other="" Checked="False" /&gt;
&lt;Sheet Group="Statements" SheetName="Profit Loss Function -C" Name="[300301] Statement of profit or loss, function of expense, consolidated" Annual="" Other="" Checked="False" /&gt;
&lt;Sheet Group="Statements" SheetName="Profit Loss Nature" Name="[300400] Statement of profit or loss, nature of expense, standalone" Annual="" Other="" Checked="False" /&gt;
&lt;Sheet Group="Statements" SheetName="Profit Loss Nature -C" Name="[300401] Statement of profit or loss, nature of expense, consolidated" Annual="" Other="" Checked="False" /&gt;
&lt;Sheet Group="Statements" SheetName="Comprehensive Income NetTax" Name="[300500] Statement of other comprehensive income, net of tax, standalone" Annual="" Other="" Checked="False" /&gt;
&lt;Sheet Group="Statements" SheetName="Comprehensive Income NetTax -C" Name="[300501] Statement of other comprehensive income, net of tax, consolidated" Annual="" Other="" Checked="False" /&gt;
&lt;Sheet Group="Statements" SheetName="Comprehensive Income BefTax" Name="[300600] Statement of other comprehensive income, before tax, standalone" Annual="" Other="" Checked="False" /&gt;
&lt;Sheet Group="Statements" SheetName="Comprehensive Income BefTax -C" Name="[300601] Statement of other comprehensive income, before tax, consolidated" Annual="" Other="" Checked="False" /&gt;
&lt;Sheet Group="Statements" SheetName="Cash Flows DirectMethod" Name="[300700] Statement of cash flows, direct method, standalone" Annual="" Other="" Checked="False" /&gt;
&lt;Sheet Group="Statements" SheetName="Cash Flows DirectMethod -C" Name="[300701] Statement of cash flows, direct method, consolidated" Annual="" Other="" Checked="False" /&gt;
&lt;Sheet Group="Statements" SheetName="Cash Flows InDirectMethod" Name="[300800] Statement of cash flows, indirect method, standalone" Annual="" Other="" Checked="False" /&gt;
&lt;Sheet Group="Statements" SheetName="Cash Flows InDirectMethod -C" Name="[300801] Statement of cash flows, indirect method, consolidated" Annual="" Other="" Checked="False" /&gt;
&lt;Sheet Group="Statements" SheetName="Changes in Equity" Name="[300900] Statement of changes in equity, standalone" Annual="" Other="" Checked="False" /&gt;
&lt;Sheet Group="Statements" SheetName="Changes in Equity -C" Name="[300901] Statement of changes in equity, consolidated" Annual="" Other="" Checked="False" /&gt;
&lt;/Sheets&gt;</t>
  </si>
  <si>
    <t>bfd6cd25-52bc-4f46-9c91-e4a999bb8860:~:NotMandatory:~:True:~:http://www.mci.gov.sa/mci-rep-oth/role/FilingInformation</t>
  </si>
  <si>
    <t>7b8f701e-334f-4474-ad1a-f1d78dc8aa5e:~:Filing Information_1:~:NotMandatory:~:True:~:mci-dei_core_2017-06-30.xsd#mci-dei_FilingInformationAbstract:~::~:</t>
  </si>
  <si>
    <t>#TABLE#</t>
  </si>
  <si>
    <t>#LAYOUTSCSR#</t>
  </si>
  <si>
    <t>#LAYOUTECSR#</t>
  </si>
  <si>
    <t>#LAYOUTSCER#</t>
  </si>
  <si>
    <t>#LAYOUTECER#</t>
  </si>
  <si>
    <t>mci-dei_core_2017-06-30.xsd#mci-dei_CommercialRegistrationNumber</t>
  </si>
  <si>
    <t>mci-dei_core_2017-06-30.xsd#mci-dei_NameOfCompany</t>
  </si>
  <si>
    <t>mci-dei_core_2017-06-30.xsd#mci-dei_LegalEntity</t>
  </si>
  <si>
    <t>mci-dei_core_2017-06-30.xsd#mci-dei_SectorOfReportingEntity</t>
  </si>
  <si>
    <t>mci-dei_core_2017-06-30.xsd#mci-dei_TypeOfCalendarFollowed</t>
  </si>
  <si>
    <t>mci-dei_core_2017-06-30.xsd#mci-dei_TypeOfFiling</t>
  </si>
  <si>
    <t>mci-dei_core_2017-06-30.xsd#mci-dei_CurrentReportingPeriodStartDate</t>
  </si>
  <si>
    <t>mci-dei_core_2017-06-30.xsd#mci-dei_CurrentReportingPeriodEndDate</t>
  </si>
  <si>
    <t>mci-dei_core_2017-06-30.xsd#mci-dei_PreviousReportingPeriodStartDate</t>
  </si>
  <si>
    <t>mci-dei_core_2017-06-30.xsd#mci-dei_PreviousReportingPeriodEndDate</t>
  </si>
  <si>
    <t>mci-dei_core_2017-06-30.xsd#mci-dei_NatureOfFinancialStatements</t>
  </si>
  <si>
    <t>mci-dei_core_2017-06-30.xsd#mci-dei_AuditStatusOfFinancialStatements</t>
  </si>
  <si>
    <t>mci-dei_core_2017-06-30.xsd#mci-dei_LevelOfRoundingForMonetaryValues</t>
  </si>
  <si>
    <t>mci-dei_core_2017-06-30.xsd#mci-dei_TaxonomyVersion</t>
  </si>
  <si>
    <t>mci-dei_core_2017-06-30.xsd#mci-dei_InstanceCreatedByTool</t>
  </si>
  <si>
    <t>mci-dei_core_2017-06-30.xsd#mci-dei_WhetherCompanyIsPreparingFinancialStatementsForFirstTimeSinceEstablishment</t>
  </si>
  <si>
    <t>mci-dei_core_2017-06-30.xsd#mci-dei_MethodOfPresentationOfStatementOfFinancialPosition</t>
  </si>
  <si>
    <t>mci-dei_core_2017-06-30.xsd#mci-dei_MethodOfPresentationOfStatementOfProfitOrLoss</t>
  </si>
  <si>
    <t>mci-dei_core_2017-06-30.xsd#mci-dei_MethodOfPresentationOfStatementOfOtherComprehensiveIncome</t>
  </si>
  <si>
    <t>mci-dei_core_2017-06-30.xsd#mci-dei_MethodOfPresentationOfStatementOfCashFlows</t>
  </si>
  <si>
    <t>Commercial registration number</t>
  </si>
  <si>
    <t>Name of company</t>
  </si>
  <si>
    <t>Legal entity</t>
  </si>
  <si>
    <t>Sector</t>
  </si>
  <si>
    <t>Type of calendar followed</t>
  </si>
  <si>
    <t>Filing period</t>
  </si>
  <si>
    <t>Current reporting period start date</t>
  </si>
  <si>
    <t>Current reporting period end date</t>
  </si>
  <si>
    <t>Previous reporting period start date</t>
  </si>
  <si>
    <t>Previous reporting period end date</t>
  </si>
  <si>
    <t>Nature Of financial statements</t>
  </si>
  <si>
    <t>Audit status of financial statements</t>
  </si>
  <si>
    <t>Description of presentation currency</t>
  </si>
  <si>
    <t>Level of rounding off for monetary values</t>
  </si>
  <si>
    <t>Taxonomy version</t>
  </si>
  <si>
    <t>Instance created by tool</t>
  </si>
  <si>
    <t>Whether company is preparing financial statements for first time since establishment</t>
  </si>
  <si>
    <t>Method of presentation of statement of financial position</t>
  </si>
  <si>
    <t>Method of presentation of statement of profit or loss</t>
  </si>
  <si>
    <t>Method of presentation of statement of other comprehensive income</t>
  </si>
  <si>
    <t>Method of presentation of statement of cash flows</t>
  </si>
  <si>
    <t>e1ad105c-fab6-493a-baa2-e624a3c8f3d9:~:NotMandatory:~:True:~:http://www.mci.gov.sa/mci-rep-oth/role/AuditorsReportAnnualAudit</t>
  </si>
  <si>
    <t>3f6a8cdf-7157-426e-8f44-42a0292974f2:~:Audit Report_1:~:NotMandatory:~:True:~:mci-isa_core_2017-06-30.xsd#mci-isa_AuditorsReportAnnualAuditAbstract::mci-isa_core_2017-06-30.xsd#mci-isa_DetailsOfAuditorsAbstract::mci-isa_core_2017-06-30.xsd#mci-isa_DetailsOfAuditorsLineItems:~::~:</t>
  </si>
  <si>
    <t>mci-isa_core_2017-06-30.xsd#mci-isa_NameOfAuditFirm</t>
  </si>
  <si>
    <t>mci-isa_core_2017-06-30.xsd#mci-isa_RegistrationNumberOfAuditFirm</t>
  </si>
  <si>
    <t>mci-isa_core_2017-06-30.xsd#mci-isa_LicenseDateOfAuditFirm</t>
  </si>
  <si>
    <t>mci-isa_core_2017-06-30.xsd#mci-isa_AddressOfAuditFirm</t>
  </si>
  <si>
    <t>Name of audit firm</t>
  </si>
  <si>
    <t>Registration number of audit firm</t>
  </si>
  <si>
    <t>License date of audit firm</t>
  </si>
  <si>
    <t>Address of audit firm</t>
  </si>
  <si>
    <t>Name of partner signing auditor's report</t>
  </si>
  <si>
    <t>Registration number of partner signing auditor's report</t>
  </si>
  <si>
    <t>License date of partner signing auditor's report</t>
  </si>
  <si>
    <t>Auditor 1</t>
  </si>
  <si>
    <t>Auditor 2</t>
  </si>
  <si>
    <t>mci-isa_core_2017-06-30.xsd#mci-isa_DetailsOfAuditorsTable::mci-isa_core_2017-06-30.xsd#mci-isa_AuditorsAxis</t>
  </si>
  <si>
    <t>English</t>
  </si>
  <si>
    <t>Arabic</t>
  </si>
  <si>
    <t>mci-isa_core_2017-06-30.xsd#mci-isa_DetailsOfAuditorsTable::mci-dei_core_2017-06-30.xsd#mci-dei_LanguageAxis</t>
  </si>
  <si>
    <t>990cb4c7-bcbf-4b5a-b918-b3fe9e236e76:~:Audit Report_2:~:NotMandatory:~:True:~:mci-isa_core_2017-06-30.xsd#mci-isa_AuditorsReportAnnualAuditAbstract::mci-isa_core_2017-06-30.xsd#mci-isa_AuditorsReportAbstract::mci-isa_core_2017-06-30.xsd#mci-isa_AuditorsReportLineItems:~::~:</t>
  </si>
  <si>
    <t>mci-isa_core_2017-06-30.xsd#mci-isa_DisclosuresOfAuditorsReportExplanatory@http://www.xbrl.org/2003/role/terseLabel</t>
  </si>
  <si>
    <t>mci-isa_core_2017-06-30.xsd#mci-isa_NatureOfAuditorsOpinion</t>
  </si>
  <si>
    <t>mci-isa_core_2017-06-30.xsd#mci-isa_MaterialUncertaintyRelatedToGoingConcern@http://www.xbrl.org/2003/role/terseLabel</t>
  </si>
  <si>
    <t>mci-isa_core_2017-06-30.xsd#mci-isa_KeyAuditMatters@http://www.xbrl.org/2003/role/terseLabel</t>
  </si>
  <si>
    <t>mci-isa_core_2017-06-30.xsd#mci-isa_OtherMatters@http://www.xbrl.org/2003/role/terseLabel</t>
  </si>
  <si>
    <t>mci-isa_core_2017-06-30.xsd#mci-isa_ResponsibilitiesOfManagementAndThoseChargedWithGovernanceForFinancialStatements@http://www.xbrl.org/2003/role/terseLabel</t>
  </si>
  <si>
    <t>mci-isa_core_2017-06-30.xsd#mci-isa_AuditorsResponsibilitiesForAuditOfFinancialStatements@http://www.xbrl.org/2003/role/terseLabel</t>
  </si>
  <si>
    <t>mci-isa_core_2017-06-30.xsd#mci-isa_ReportOnOtherLegalAndRegulatoryRequirements@http://www.xbrl.org/2003/role/terseLabel</t>
  </si>
  <si>
    <t>mci-isa_core_2017-06-30.xsd#mci-isa_AuditorsReportTable::mci-dei_core_2017-06-30.xsd#mci-dei_LanguageAxis::mci-dei_core_2017-06-30.xsd#mci-dei_EnglishMember</t>
  </si>
  <si>
    <t>mci-isa_core_2017-06-30.xsd#mci-isa_AuditorsReportTable::mci-dei_core_2017-06-30.xsd#mci-dei_LanguageAxis::mci-dei_core_2017-06-30.xsd#mci-dei_ArabicMember</t>
  </si>
  <si>
    <t>Disclosures of auditor's report</t>
  </si>
  <si>
    <t>Nature of auditor's opinion</t>
  </si>
  <si>
    <t>Auditor's opinion</t>
  </si>
  <si>
    <t>Basis of opinion</t>
  </si>
  <si>
    <t>Material uncertainty related to going concern</t>
  </si>
  <si>
    <t>Emphasis of matter</t>
  </si>
  <si>
    <t>Key audit matters</t>
  </si>
  <si>
    <t>Other matters</t>
  </si>
  <si>
    <t>Responsibilities of management and those charged with governance for financial statements</t>
  </si>
  <si>
    <t>Auditor's responsibilities for audit of financial statements</t>
  </si>
  <si>
    <t>Report on other legal and regulatory requirements</t>
  </si>
  <si>
    <t>Date of signing audit report by auditor</t>
  </si>
  <si>
    <t>mci-isa_core_2017-06-30.xsd#mci-isa_AuditorsReportTable::mci-dei_core_2017-06-30.xsd#mci-dei_LanguageAxis</t>
  </si>
  <si>
    <t>d2778518-012a-46e5-9f88-1a0848ef92be:~:NotMandatory:~:True:~:http://www.mci.gov.sa/mci-rep-oth/role/AuditorsReportQuarterlyReview</t>
  </si>
  <si>
    <t>484920c5-762c-4be9-afdb-d8f5524ebe8a:~:AuditorsReportQuarterlyReview_1:~:NotMandatory:~:True:~:mci-isa_core_2017-06-30.xsd#mci-isa_AuditorsReportQuarterlyReviewAbstract::mci-isa_core_2017-06-30.xsd#mci-isa_DetailsOfAuditorsAbstract::mci-isa_core_2017-06-30.xsd#mci-isa_DetailsOfAuditorsLineItems:~::~:</t>
  </si>
  <si>
    <t>d5d23a2f-7099-4cd8-a768-ee3d5274b291:~:AuditorsReportQuarterlyReview_2:~:NotMandatory:~:True:~:mci-isa_core_2017-06-30.xsd#mci-isa_AuditorsReportQuarterlyReviewAbstract::mci-isa_core_2017-06-30.xsd#mci-isa_AuditorsReportAbstract::mci-isa_core_2017-06-30.xsd#mci-isa_AuditorsReportLineItems:~::~:</t>
  </si>
  <si>
    <t>mci-isa_core_2017-06-30.xsd#mci-isa_ScopeOfReview@http://www.xbrl.org/2003/role/terseLabel</t>
  </si>
  <si>
    <t>Scope of review</t>
  </si>
  <si>
    <t>Nature of auditor's conclusion</t>
  </si>
  <si>
    <t>Auditor's conclusion</t>
  </si>
  <si>
    <t>Basis of conclusion</t>
  </si>
  <si>
    <t>c21b21c7-2a64-4178-bcb3-a5d139242748:~:NotMandatory:~:True:~:http://www.mci.gov.sa/mci-rep-oth/role/StatementOfFinancialPositionCurrentNonCurrentStandalone</t>
  </si>
  <si>
    <t>b6e290f3-eea2-4141-924e-a926b487d0a1:~:Financial Position CurNonCur_1:~:NotMandatory:~:True:~:mci-sas_core_2017-06-30.xsd#mci-sas_StatementOfFinancialPositionStandaloneAbstract:~::~:</t>
  </si>
  <si>
    <t>#STDT#</t>
  </si>
  <si>
    <t>#ENDT#</t>
  </si>
  <si>
    <t>mci-sas_core_2017-06-30.xsd#mci-sas_ShortTermDepositsNotClassifiedAsCashEquivalents</t>
  </si>
  <si>
    <t>mci-sas_core_2017-06-30.xsd#mci-sas_FinancialAssetsHeldForTradingCurrent</t>
  </si>
  <si>
    <t>mci-sas_core_2017-06-30.xsd#mci-sas_FinancialAssetsAvailableForSaleCurrent</t>
  </si>
  <si>
    <t>mci-sas_core_2017-06-30.xsd#mci-sas_HeldToMaturityInvestmentsCurrent</t>
  </si>
  <si>
    <t>mci-sas_core_2017-06-30.xsd#mci-sas_OtherFinancialAssetsCurrent</t>
  </si>
  <si>
    <t>mci-sas_core_2017-06-30.xsd#mci-sas_TradeAndOtherReceivables</t>
  </si>
  <si>
    <t>mci-sas_core_2017-06-30.xsd#mci-sas_AdvancesToSuppliersAndContractorsCurrent</t>
  </si>
  <si>
    <t>mci-sas_core_2017-06-30.xsd#mci-sas_FinanceLeaseReceivablesCurrent</t>
  </si>
  <si>
    <t>mci-sas_core_2017-06-30.xsd#mci-sas_RentReceivablesCurrent</t>
  </si>
  <si>
    <t>mci-sas_core_2017-06-30.xsd#mci-sas_Prepayments</t>
  </si>
  <si>
    <t>mci-sas_core_2017-06-30.xsd#mci-sas_AccruedIncome</t>
  </si>
  <si>
    <t>mci-sas_core_2017-06-30.xsd#mci-sas_WorkInProgressUnbilledRevenue</t>
  </si>
  <si>
    <t>mci-sas_core_2017-06-30.xsd#mci-sas_TradeAndOtherCurrentReceivablesDueFromRelatedParties@http://www.xbrl.org/2003/role/terseLabel</t>
  </si>
  <si>
    <t>mci-sas_core_2017-06-30.xsd#mci-sas_DerivativeFinancialAssetsCurrent</t>
  </si>
  <si>
    <t>mci-sas_core_2017-06-30.xsd#mci-sas_InventoriesCurrent@http://www.xbrl.org/2003/role/terseLabel</t>
  </si>
  <si>
    <t>mci-sas_core_2017-06-30.xsd#mci-sas_BiologicalAssetsCurrent</t>
  </si>
  <si>
    <t>mci-sas_core_2017-06-30.xsd#mci-sas_ProgrammingAssetsCurrent</t>
  </si>
  <si>
    <t>mci-sas_core_2017-06-30.xsd#mci-sas_RecognisedAssetsDefinedBenefitPlanCurrent@http://www.xbrl.org/2003/role/terseLabel</t>
  </si>
  <si>
    <t>mci-sas_core_2017-06-30.xsd#mci-sas_OtherCurrentAssets</t>
  </si>
  <si>
    <t>mci-sas_core_2017-06-30.xsd#mci-sas_ZakatAssetsCurrent</t>
  </si>
  <si>
    <t>mci-sas_core_2017-06-30.xsd#mci-sas_IncomeTaxAssetsCurrent</t>
  </si>
  <si>
    <t>mci-sas_core_2017-06-30.xsd#mci-sas_CurrentTaxAssets@http://www.xbrl.org/2003/role/totalLabel</t>
  </si>
  <si>
    <t>mci-sas_core_2017-06-30.xsd#mci-sas_NonCurrentAssetsOrDisposalGroupsHeldForSaleOrDistributionToOwners</t>
  </si>
  <si>
    <t>mci-sas_core_2017-06-30.xsd#mci-sas_CurrentAssets@http://www.xbrl.org/2003/role/totalLabel</t>
  </si>
  <si>
    <t>mci-sas_core_2017-06-30.xsd#mci-sas_FinancialAssetsAvailableForSaleNonCurrent</t>
  </si>
  <si>
    <t>mci-sas_core_2017-06-30.xsd#mci-sas_HeldToMaturityInvestmentsNonCurrent</t>
  </si>
  <si>
    <t>mci-sas_core_2017-06-30.xsd#mci-sas_OtherFinancialAssetsNonCurrent</t>
  </si>
  <si>
    <t>mci-sas_core_2017-06-30.xsd#mci-sas_LongTermDeposits</t>
  </si>
  <si>
    <t>mci-sas_core_2017-06-30.xsd#mci-sas_AdvancesToSuppliersAndContractorsNonCurrent</t>
  </si>
  <si>
    <t>mci-sas_core_2017-06-30.xsd#mci-sas_FinanceLeaseReceivablesNonCurrent</t>
  </si>
  <si>
    <t>mci-sas_core_2017-06-30.xsd#mci-sas_PropertyPlantAndEquipment</t>
  </si>
  <si>
    <t>mci-sas_core_2017-06-30.xsd#mci-sas_ExplorationAndEvaluationAssets</t>
  </si>
  <si>
    <t>mci-sas_core_2017-06-30.xsd#mci-sas_OilAndGasAssets</t>
  </si>
  <si>
    <t>mci-sas_core_2017-06-30.xsd#mci-sas_BiologicalAssetsNonCurrent</t>
  </si>
  <si>
    <t>mci-sas_core_2017-06-30.xsd#mci-sas_AssetsSubjectToFinanceLease</t>
  </si>
  <si>
    <t>mci-sas_core_2017-06-30.xsd#mci-sas_Goodwill</t>
  </si>
  <si>
    <t>mci-sas_core_2017-06-30.xsd#mci-sas_IntangibleAssetsOtherThanGoodwill</t>
  </si>
  <si>
    <t>mci-sas_core_2017-06-30.xsd#mci-sas_NonCurrentDerivativeFinancialAssets</t>
  </si>
  <si>
    <t>mci-sas_core_2017-06-30.xsd#mci-sas_InvestmentProperties</t>
  </si>
  <si>
    <t>mci-sas_core_2017-06-30.xsd#mci-sas_InvestmentsInAssociates</t>
  </si>
  <si>
    <t>mci-sas_core_2017-06-30.xsd#mci-sas_InvestmentsInJointVentures</t>
  </si>
  <si>
    <t>mci-sas_core_2017-06-30.xsd#mci-sas_InvestmentsInSubsidiaries</t>
  </si>
  <si>
    <t>mci-sas_core_2017-06-30.xsd#mci-sas_InvestmentsOtherThanInvestmentsInSubsidiariesAssociatesAndJointVentures</t>
  </si>
  <si>
    <t>mci-sas_core_2017-06-30.xsd#mci-sas_DeferredTaxAssets</t>
  </si>
  <si>
    <t>mci-sas_core_2017-06-30.xsd#mci-sas_ProgrammingAssetsNonCurrent</t>
  </si>
  <si>
    <t>mci-sas_core_2017-06-30.xsd#mci-sas_RecognisedAssetsDefinedBenefitPlanNonCurrent@http://www.xbrl.org/2003/role/terseLabel</t>
  </si>
  <si>
    <t>mci-sas_core_2017-06-30.xsd#mci-sas_ReceivablesDueFromRelatedPartiesNonCurrent@http://www.xbrl.org/2003/role/terseLabel</t>
  </si>
  <si>
    <t>mci-sas_core_2017-06-30.xsd#mci-sas_OtherNonCurrentAssets</t>
  </si>
  <si>
    <t>mci-sas_core_2017-06-30.xsd#mci-sas_NonCurrentAssets@http://www.xbrl.org/2003/role/totalLabel</t>
  </si>
  <si>
    <t>mci-sas_core_2017-06-30.xsd#mci-sas_Assets@http://www.xbrl.org/2003/role/totalLabel</t>
  </si>
  <si>
    <t>mci-sas_core_2017-06-30.xsd#mci-sas_ProvisionsForEmployeeBenefitsCurrent</t>
  </si>
  <si>
    <t>mci-sas_core_2017-06-30.xsd#mci-sas_OtherProvisionsCurrent</t>
  </si>
  <si>
    <t>mci-sas_core_2017-06-30.xsd#mci-sas_CurrentProvisions@http://www.xbrl.org/2003/role/totalLabel</t>
  </si>
  <si>
    <t>mci-sas_core_2017-06-30.xsd#mci-sas_FinancialLiabilitiesHeldForTradingCurrent</t>
  </si>
  <si>
    <t>mci-sas_core_2017-06-30.xsd#mci-sas_OtherFinancialLiabilitiesCurrent</t>
  </si>
  <si>
    <t>mci-sas_core_2017-06-30.xsd#mci-sas_DebtSecuritiesTermLoansBorrowingsAndSukuksInIssueCurrent</t>
  </si>
  <si>
    <t>mci-sas_core_2017-06-30.xsd#mci-sas_GovernmentLoansCurrent</t>
  </si>
  <si>
    <t>mci-sas_core_2017-06-30.xsd#mci-sas_SubordinatedLoansCurrent</t>
  </si>
  <si>
    <t>mci-sas_core_2017-06-30.xsd#mci-sas_BankOverdraftsNotClassifiedAsCashEquivalents@http://www.xbrl.org/2003/role/terseLabel</t>
  </si>
  <si>
    <t>mci-sas_core_2017-06-30.xsd#mci-sas_TradeAndOtherPayables</t>
  </si>
  <si>
    <t>mci-sas_core_2017-06-30.xsd#mci-sas_RetentionPayables</t>
  </si>
  <si>
    <t>mci-sas_core_2017-06-30.xsd#mci-sas_AccruedExpenses</t>
  </si>
  <si>
    <t>mci-sas_core_2017-06-30.xsd#mci-sas_FinanceLeaseLiabilitiesCurrent</t>
  </si>
  <si>
    <t>mci-sas_core_2017-06-30.xsd#mci-sas_TradeAndOtherCurrentPayablesToRelatedParties@http://www.xbrl.org/2003/role/terseLabel</t>
  </si>
  <si>
    <t>mci-sas_core_2017-06-30.xsd#mci-sas_DepositsAdvancesFromCustomersCurrent</t>
  </si>
  <si>
    <t>mci-sas_core_2017-06-30.xsd#mci-sas_GovernmentGrantsCurrent</t>
  </si>
  <si>
    <t>mci-sas_core_2017-06-30.xsd#mci-sas_DeferredRevenueCurrent</t>
  </si>
  <si>
    <t>mci-sas_core_2017-06-30.xsd#mci-sas_DividendsPayable</t>
  </si>
  <si>
    <t>mci-sas_core_2017-06-30.xsd#mci-sas_RoyaltiesPayable</t>
  </si>
  <si>
    <t>mci-sas_core_2017-06-30.xsd#mci-sas_DerivativeFinancialLiabilitiesCurrent</t>
  </si>
  <si>
    <t>mci-sas_core_2017-06-30.xsd#mci-sas_MurabahasLiabilitiesCurrent@http://www.xbrl.org/2003/role/terseLabel</t>
  </si>
  <si>
    <t>mci-sas_core_2017-06-30.xsd#mci-sas_RecognisedLiabilitiesDefinedBenefitPlanCurrent@http://www.xbrl.org/2003/role/terseLabel</t>
  </si>
  <si>
    <t>mci-sas_core_2017-06-30.xsd#mci-sas_OtherCurrentLiabilities</t>
  </si>
  <si>
    <t>mci-sas_core_2017-06-30.xsd#mci-sas_ZakatLiabilitiesCurrent</t>
  </si>
  <si>
    <t>mci-sas_core_2017-06-30.xsd#mci-sas_IncomeTaxLiabilitiesCurrent</t>
  </si>
  <si>
    <t>mci-sas_core_2017-06-30.xsd#mci-sas_CurrentTaxLiabilities@http://www.xbrl.org/2003/role/totalLabel</t>
  </si>
  <si>
    <t>mci-sas_core_2017-06-30.xsd#mci-sas_LiabilitiesDirectlyAssociatedWithAssetsOrDisposalGroupsHeldForSaleOrDistributionToOwners</t>
  </si>
  <si>
    <t>mci-sas_core_2017-06-30.xsd#mci-sas_CurrentLiabilities@http://www.xbrl.org/2003/role/totalLabel</t>
  </si>
  <si>
    <t>mci-sas_core_2017-06-30.xsd#mci-sas_ProvisionsForEmployeeBenefitsNonCurrent</t>
  </si>
  <si>
    <t>mci-sas_core_2017-06-30.xsd#mci-sas_OtherProvisionsNonCurrent</t>
  </si>
  <si>
    <t>mci-sas_core_2017-06-30.xsd#mci-sas_NonCurrentProvisions@http://www.xbrl.org/2003/role/totalLabel</t>
  </si>
  <si>
    <t>mci-sas_core_2017-06-30.xsd#mci-sas_DebtSecuritiesTermLoansBorrowingsAndSukuksInIssueNonCurrent</t>
  </si>
  <si>
    <t>mci-sas_core_2017-06-30.xsd#mci-sas_GovernmentLoansNonCurrent</t>
  </si>
  <si>
    <t>mci-sas_core_2017-06-30.xsd#mci-sas_SubordinatedLoansNonCurrent</t>
  </si>
  <si>
    <t>mci-sas_core_2017-06-30.xsd#mci-sas_OtherFinancialLiabilitiesNonCurrent</t>
  </si>
  <si>
    <t>mci-sas_core_2017-06-30.xsd#mci-sas_RecognisedLiabilitiesDefinedBenefitPlanNonCurrent@http://www.xbrl.org/2003/role/terseLabel</t>
  </si>
  <si>
    <t>mci-sas_core_2017-06-30.xsd#mci-sas_FinanceLeaseLiabilitiesNonCurrent</t>
  </si>
  <si>
    <t>mci-sas_core_2017-06-30.xsd#mci-sas_DeferredTaxLiabilities</t>
  </si>
  <si>
    <t>mci-sas_core_2017-06-30.xsd#mci-sas_GovernmentGrantsNonCurrent</t>
  </si>
  <si>
    <t>mci-sas_core_2017-06-30.xsd#mci-sas_DeferredRevenueNonCurrent</t>
  </si>
  <si>
    <t>mci-sas_core_2017-06-30.xsd#mci-sas_DerivativeFinancialLiabilitiesNonCurrent</t>
  </si>
  <si>
    <t>mci-sas_core_2017-06-30.xsd#mci-sas_MurabahasLiabilitiesNonCurrent@http://www.xbrl.org/2003/role/terseLabel</t>
  </si>
  <si>
    <t>mci-sas_core_2017-06-30.xsd#mci-sas_NonCurrentDepositsAdvancesFromCustomers</t>
  </si>
  <si>
    <t>mci-sas_core_2017-06-30.xsd#mci-sas_TradeAndOtherNonCurrentPayablesToRelatedParties@http://www.xbrl.org/2003/role/terseLabel</t>
  </si>
  <si>
    <t>mci-sas_core_2017-06-30.xsd#mci-sas_OtherNonCurrentLiabilities</t>
  </si>
  <si>
    <t>mci-sas_core_2017-06-30.xsd#mci-sas_NonCurrentLiabilities@http://www.xbrl.org/2003/role/totalLabel</t>
  </si>
  <si>
    <t>mci-sas_core_2017-06-30.xsd#mci-sas_Liabilities@http://www.xbrl.org/2003/role/totalLabel</t>
  </si>
  <si>
    <t>mci-sas_core_2017-06-30.xsd#mci-sas_SharePremium</t>
  </si>
  <si>
    <t>mci-sas_core_2017-06-30.xsd#mci-sas_TreasuryShares@http://www.xbrl.org/2009/role/negatedLabel</t>
  </si>
  <si>
    <t>mci-sas_core_2017-06-30.xsd#mci-sas_StatutoryReserve</t>
  </si>
  <si>
    <t>mci-sas_core_2017-06-30.xsd#mci-sas_GeneralReserve</t>
  </si>
  <si>
    <t>mci-sas_core_2017-06-30.xsd#mci-sas_AdditionalPaidInCapital</t>
  </si>
  <si>
    <t>mci-sas_core_2017-06-30.xsd#mci-sas_OtherComponentsOfEquity</t>
  </si>
  <si>
    <t>mci-sas_core_2017-06-30.xsd#mci-sas_AssetRevaluationReserve</t>
  </si>
  <si>
    <t>mci-sas_core_2017-06-30.xsd#mci-sas_ReserveOfExchangeDifferencesOnTranslation</t>
  </si>
  <si>
    <t>mci-sas_core_2017-06-30.xsd#mci-sas_ReserveOfCashFlowHedges</t>
  </si>
  <si>
    <t>mci-sas_core_2017-06-30.xsd#mci-sas_ReserveOfAvailableForSaleFinancialAssets</t>
  </si>
  <si>
    <t>mci-sas_core_2017-06-30.xsd#mci-sas_ReserveOfRemeasurementsOfDefinedBenefitPlans</t>
  </si>
  <si>
    <t>mci-sas_core_2017-06-30.xsd#mci-sas_ReserveOfNonCurrentAssetsOrDisposalGroupsHeldForSaleOrDistributionToOwners</t>
  </si>
  <si>
    <t>mci-sas_core_2017-06-30.xsd#mci-sas_MiscellaneousReserves</t>
  </si>
  <si>
    <t>mci-sas_core_2017-06-30.xsd#mci-sas_OtherReserves@http://www.xbrl.org/2003/role/totalLabel</t>
  </si>
  <si>
    <t>mci-sas_core_2017-06-30.xsd#mci-sas_Equity@http://www.xbrl.org/2003/role/totalLabel</t>
  </si>
  <si>
    <t>mci-sas_core_2017-06-30.xsd#mci-sas_LiabilitiesAndEquity@http://www.xbrl.org/2003/role/totalLabel</t>
  </si>
  <si>
    <t>Short-term deposits (not classified as cash equivalents)</t>
  </si>
  <si>
    <t>Financial assets held for trading, current</t>
  </si>
  <si>
    <t>Financial assets available-for-sale, current</t>
  </si>
  <si>
    <t>Held-to-maturity investments, current</t>
  </si>
  <si>
    <t>Other financial assets, current</t>
  </si>
  <si>
    <t>Trade and other receivables</t>
  </si>
  <si>
    <t>Advances to suppliers and contractors, current</t>
  </si>
  <si>
    <t>Rent receivables</t>
  </si>
  <si>
    <t>Prepayments</t>
  </si>
  <si>
    <t>Accrued income</t>
  </si>
  <si>
    <t>Work in progress (unbilled revenue)</t>
  </si>
  <si>
    <t>Due from related parties, current</t>
  </si>
  <si>
    <t>Derivative financial instruments/ assets, current</t>
  </si>
  <si>
    <t>Inventories</t>
  </si>
  <si>
    <t>Biological assets, current</t>
  </si>
  <si>
    <t>Programming assets, current</t>
  </si>
  <si>
    <t>Other current assets</t>
  </si>
  <si>
    <t>Total current tax assets</t>
  </si>
  <si>
    <t>Non-current assets or disposal groups held for sale or distribution to owners</t>
  </si>
  <si>
    <t>Total current assets</t>
  </si>
  <si>
    <t>Financial assets available-for-sale, non-current</t>
  </si>
  <si>
    <t>Held-to-maturity investments, non-current</t>
  </si>
  <si>
    <t>Other financial assets, non-current</t>
  </si>
  <si>
    <t>Long-term deposits</t>
  </si>
  <si>
    <t>Advances to suppliers and contractors, non-current</t>
  </si>
  <si>
    <t>Finance lease receivables, non-current</t>
  </si>
  <si>
    <t>Property, plant and equipment</t>
  </si>
  <si>
    <t>Exploration and evaluation assets</t>
  </si>
  <si>
    <t>Oil and gas assets</t>
  </si>
  <si>
    <t>Biological assets, non-current</t>
  </si>
  <si>
    <t>Assets subject to finance lease</t>
  </si>
  <si>
    <t>Goodwill</t>
  </si>
  <si>
    <t>Intangible assets other than goodwill</t>
  </si>
  <si>
    <t>Derivative financial instruments/ assets, non-current</t>
  </si>
  <si>
    <t>Investment properties</t>
  </si>
  <si>
    <t>Investments in associates</t>
  </si>
  <si>
    <t>Investments in joint ventures</t>
  </si>
  <si>
    <t>Investments in subsidiaries</t>
  </si>
  <si>
    <t>Investments other than investments in subsidiaries, associates and joint ventures</t>
  </si>
  <si>
    <t>Deferred tax assets</t>
  </si>
  <si>
    <t>Programming assets, non-current</t>
  </si>
  <si>
    <t>Due from related parties, non-current</t>
  </si>
  <si>
    <t>Other non-current assets</t>
  </si>
  <si>
    <t>Total non-current assets</t>
  </si>
  <si>
    <t>Total assets</t>
  </si>
  <si>
    <t>Provisions for other employee benefits, current</t>
  </si>
  <si>
    <t>Other provisions, current</t>
  </si>
  <si>
    <t>Total current provisions</t>
  </si>
  <si>
    <t>Financial liabilities held for trading, current</t>
  </si>
  <si>
    <t>Other financial liabilities, current</t>
  </si>
  <si>
    <t>Debt securities, term loans, borrowings and sukuks in issue, current</t>
  </si>
  <si>
    <t>Government loans, current</t>
  </si>
  <si>
    <t>Subordinated loans, current</t>
  </si>
  <si>
    <t>Bank overdrafts</t>
  </si>
  <si>
    <t>Trade and other payables</t>
  </si>
  <si>
    <t>Retention payables</t>
  </si>
  <si>
    <t>Accrued expenses</t>
  </si>
  <si>
    <t>Finance lease liabilities, current</t>
  </si>
  <si>
    <t>Due to related parties, current</t>
  </si>
  <si>
    <t>Government grants, current</t>
  </si>
  <si>
    <t>Deferred revenue, current</t>
  </si>
  <si>
    <t>Dividends payable</t>
  </si>
  <si>
    <t>Royalties payable</t>
  </si>
  <si>
    <t>Derivative financial instruments/ liabilities, current</t>
  </si>
  <si>
    <t>Murabahas, current</t>
  </si>
  <si>
    <t>Other current liabilities</t>
  </si>
  <si>
    <t>Total current tax liabilities</t>
  </si>
  <si>
    <t>Liabilities directly associated with assets or disposal groups held for sale or distribution to owners</t>
  </si>
  <si>
    <t>Total current liabilities</t>
  </si>
  <si>
    <t>Provisions for other long-term employee benefits, non-current</t>
  </si>
  <si>
    <t>Other provisions, non-current</t>
  </si>
  <si>
    <t>Total non-current provisions</t>
  </si>
  <si>
    <t>Debt securities, term loans, borrowings and sukuks in issue, non-current</t>
  </si>
  <si>
    <t>Government loans, non-current</t>
  </si>
  <si>
    <t>Subordinated loans, non-current</t>
  </si>
  <si>
    <t>Other financial liabilities, non-current</t>
  </si>
  <si>
    <t>Finance lease liabilities, non-current</t>
  </si>
  <si>
    <t>Deferred tax liabilities</t>
  </si>
  <si>
    <t>Government grants, non-current</t>
  </si>
  <si>
    <t>Deferred revenue, non-current</t>
  </si>
  <si>
    <t>Derivative financial instruments/ liabilities, non-current</t>
  </si>
  <si>
    <t>Deposits/ advances from customers, non-current</t>
  </si>
  <si>
    <t>Due to related parties, non-current</t>
  </si>
  <si>
    <t>Other non-current liabilities</t>
  </si>
  <si>
    <t>Total non-current liabilities</t>
  </si>
  <si>
    <t>Total liabilities</t>
  </si>
  <si>
    <t>Share capital</t>
  </si>
  <si>
    <t>Share premium</t>
  </si>
  <si>
    <t>Treasury shares</t>
  </si>
  <si>
    <t>Statutory reserve</t>
  </si>
  <si>
    <t>General reserve</t>
  </si>
  <si>
    <t>Retained earnings (accumulated losses)</t>
  </si>
  <si>
    <t>Additional paid-in capital</t>
  </si>
  <si>
    <t>Other components of equity</t>
  </si>
  <si>
    <t>Asset revaluation reserve</t>
  </si>
  <si>
    <t>Reserve of exchange differences on translation</t>
  </si>
  <si>
    <t>Reserve of cash flow hedges</t>
  </si>
  <si>
    <t>Reserve of available-for-sale financial assets</t>
  </si>
  <si>
    <t>Reserve of share-based payments</t>
  </si>
  <si>
    <t>Reserve of remeasurements of defined benefit plans</t>
  </si>
  <si>
    <t>Reserve of non-current assets or disposal groups held for sale or distribution to owners</t>
  </si>
  <si>
    <t>Miscellaneous reserves</t>
  </si>
  <si>
    <t>Total other reserves</t>
  </si>
  <si>
    <t>Total equity</t>
  </si>
  <si>
    <t>Total liabilities and equity</t>
  </si>
  <si>
    <t>6167f5ac-f508-404d-a3fd-86f0e09a7325:~:NotMandatory:~:True:~:http://www.mci.gov.sa/mci-rep-oth/role/StatementOfFinancialPositionCurrentNonCurrentConsolidated</t>
  </si>
  <si>
    <t>fd75207e-1bc3-4aa0-9569-a735eabcaaf6:~:Financial Position CurNonCur -C_1:~:NotMandatory:~:True:~:mci-sas_core_2017-06-30.xsd#mci-sas_StatementOfFinancialPositionConsolidatedAbstract:~::~:</t>
  </si>
  <si>
    <t>mci-sas_core_2017-06-30.xsd#mci-sas_EquityAttributableToOwnersOfParent@http://www.xbrl.org/2003/role/totalLabel</t>
  </si>
  <si>
    <t>mci-sas_core_2017-06-30.xsd#mci-sas_NonControllingInterests</t>
  </si>
  <si>
    <t>Total equity attributable to owners of parent</t>
  </si>
  <si>
    <t>Non-controlling interests</t>
  </si>
  <si>
    <t>44219f7b-21d8-4ce3-b86e-dee0fb1225b4:~:NotMandatory:~:True:~:http://www.mci.gov.sa/mci-rep-oth/role/StatementOfFinancialPositionOrderOfLiquidityStandalone</t>
  </si>
  <si>
    <t>f84eece2-7a76-4a3d-a5e0-f9a63aadb0ad:~:Financial Position OrdLiq_1:~:NotMandatory:~:True:~:mci-sas_core_2017-06-30.xsd#mci-sas_StatementOfFinancialPositionStandaloneAbstract:~::~:</t>
  </si>
  <si>
    <t>mci-sas_core_2017-06-30.xsd#mci-sas_FinancialAssetsAvailableForSale</t>
  </si>
  <si>
    <t>mci-sas_core_2017-06-30.xsd#mci-sas_HeldToMaturityInvestments</t>
  </si>
  <si>
    <t>mci-sas_core_2017-06-30.xsd#mci-sas_OtherFinancialAssets</t>
  </si>
  <si>
    <t>mci-sas_core_2017-06-30.xsd#mci-sas_AdvancesToSuppliersAndContractors</t>
  </si>
  <si>
    <t>mci-sas_core_2017-06-30.xsd#mci-sas_FinanceLeaseReceivables</t>
  </si>
  <si>
    <t>mci-sas_core_2017-06-30.xsd#mci-sas_TradeAndOtherReceivablesDueFromRelatedParties@http://www.xbrl.org/2003/role/terseLabel</t>
  </si>
  <si>
    <t>mci-sas_core_2017-06-30.xsd#mci-sas_DerivativeFinancialAssets@http://www.xbrl.org/2003/role/terseLabel</t>
  </si>
  <si>
    <t>mci-sas_core_2017-06-30.xsd#mci-sas_BiologicalAssets</t>
  </si>
  <si>
    <t>mci-sas_core_2017-06-30.xsd#mci-sas_ProgrammingAssets</t>
  </si>
  <si>
    <t>mci-sas_core_2017-06-30.xsd#mci-sas_RecognisedAssetsDefinedBenefitPlan@http://www.xbrl.org/2003/role/terseLabel</t>
  </si>
  <si>
    <t>mci-sas_core_2017-06-30.xsd#mci-sas_OtherAssets</t>
  </si>
  <si>
    <t>mci-sas_core_2017-06-30.xsd#mci-sas_ProvisionsForEmployeeBenefits</t>
  </si>
  <si>
    <t>mci-sas_core_2017-06-30.xsd#mci-sas_OtherProvisions</t>
  </si>
  <si>
    <t>mci-sas_core_2017-06-30.xsd#mci-sas_Provisions@http://www.xbrl.org/2003/role/totalLabel</t>
  </si>
  <si>
    <t>mci-sas_core_2017-06-30.xsd#mci-sas_OtherFinancialLiabilities</t>
  </si>
  <si>
    <t>mci-sas_core_2017-06-30.xsd#mci-sas_DebtSecuritiesTermLoansBorrowingsAndSukuksInIssue</t>
  </si>
  <si>
    <t>mci-sas_core_2017-06-30.xsd#mci-sas_GovernmentLoans</t>
  </si>
  <si>
    <t>mci-sas_core_2017-06-30.xsd#mci-sas_SubordinatedLoans</t>
  </si>
  <si>
    <t>mci-sas_core_2017-06-30.xsd#mci-sas_MurabahasLiabilities@http://www.xbrl.org/2003/role/terseLabel</t>
  </si>
  <si>
    <t>mci-sas_core_2017-06-30.xsd#mci-sas_TradeAndOtherPayablesToRelatedParties@http://www.xbrl.org/2003/role/terseLabel</t>
  </si>
  <si>
    <t>mci-sas_core_2017-06-30.xsd#mci-sas_DerivativeFinancialLiabilities</t>
  </si>
  <si>
    <t>mci-sas_core_2017-06-30.xsd#mci-sas_FinanceLeaseLiabilities</t>
  </si>
  <si>
    <t>mci-sas_core_2017-06-30.xsd#mci-sas_DepositsAdvancesFromCustomers</t>
  </si>
  <si>
    <t>mci-sas_core_2017-06-30.xsd#mci-sas_DeferredRevenue</t>
  </si>
  <si>
    <t>mci-sas_core_2017-06-30.xsd#mci-sas_GovernmentGrants</t>
  </si>
  <si>
    <t>mci-sas_core_2017-06-30.xsd#mci-sas_RecognisedLiabilitiesDefinedBenefitPlan@http://www.xbrl.org/2003/role/terseLabel</t>
  </si>
  <si>
    <t>mci-sas_core_2017-06-30.xsd#mci-sas_OtherLiabilities</t>
  </si>
  <si>
    <t>Financial assets held for trading</t>
  </si>
  <si>
    <t>Financial assets available-for-sale</t>
  </si>
  <si>
    <t>Held-to-maturity investments</t>
  </si>
  <si>
    <t>Other financial assets</t>
  </si>
  <si>
    <t>Advances to suppliers and contractors</t>
  </si>
  <si>
    <t>Finance lease receivables</t>
  </si>
  <si>
    <t>Due from related parties</t>
  </si>
  <si>
    <t>Derivative financial instruments, assets</t>
  </si>
  <si>
    <t>Biological assets</t>
  </si>
  <si>
    <t>Programming assets</t>
  </si>
  <si>
    <t>Other assets</t>
  </si>
  <si>
    <t>Provisions for other employee benefits</t>
  </si>
  <si>
    <t>Other provisions</t>
  </si>
  <si>
    <t>Total provisions</t>
  </si>
  <si>
    <t>Financial liabilities held for trading</t>
  </si>
  <si>
    <t>Other financial liabilities</t>
  </si>
  <si>
    <t>Debt securities, term loans, borrowings and sukuks in issue</t>
  </si>
  <si>
    <t>Government loans</t>
  </si>
  <si>
    <t>Subordinated loans</t>
  </si>
  <si>
    <t>Murabahas</t>
  </si>
  <si>
    <t>Due to related parties</t>
  </si>
  <si>
    <t>Derivative financial instruments, liabilities</t>
  </si>
  <si>
    <t>Finance lease liabilities</t>
  </si>
  <si>
    <t>Deposits/ advances from customers</t>
  </si>
  <si>
    <t>Deferred revenue</t>
  </si>
  <si>
    <t>Government grants</t>
  </si>
  <si>
    <t>Other liabilities</t>
  </si>
  <si>
    <t>499533ca-f022-4330-8398-7fb7046b354b:~:NotMandatory:~:True:~:http://www.mci.gov.sa/mci-rep-oth/role/StatementOfFinancialPositionOrderOfLiquidityConsolidated</t>
  </si>
  <si>
    <t>c7a636f2-88a9-4406-9a79-8d9556101c12:~:Financial Position OrdLiq -C_1:~:NotMandatory:~:True:~:mci-sas_core_2017-06-30.xsd#mci-sas_StatementOfFinancialPositionConsolidatedAbstract:~::~:</t>
  </si>
  <si>
    <t>80aa49f0-7a5d-42d5-b793-02876ca50004:~:NotMandatory:~:True:~:http://www.mci.gov.sa/mci-rep-oth/role/StatementOfProfitOrLossFunctionOfExpenseStandalone</t>
  </si>
  <si>
    <t>9934fdef-5a82-4a91-aeac-9cc030193581:~:Profit Loss Function_1:~:NotMandatory:~:True:~:mci-sas_core_2017-06-30.xsd#mci-sas_StatementOfProfitOrLossStandaloneAbstract:~::~:</t>
  </si>
  <si>
    <t>mci-sas_core_2017-06-30.xsd#mci-sas_RevenueFromSaleOfGoods</t>
  </si>
  <si>
    <t>mci-sas_core_2017-06-30.xsd#mci-sas_RevenueFromRenderingOfServices</t>
  </si>
  <si>
    <t>mci-sas_core_2017-06-30.xsd#mci-sas_RentalIncome</t>
  </si>
  <si>
    <t>mci-sas_core_2017-06-30.xsd#mci-sas_RevenueFromConstructionContracts</t>
  </si>
  <si>
    <t>mci-sas_core_2017-06-30.xsd#mci-sas_FinanceIncome</t>
  </si>
  <si>
    <t>mci-sas_core_2017-06-30.xsd#mci-sas_OtherRevenue</t>
  </si>
  <si>
    <t>mci-sas_core_2017-06-30.xsd#mci-sas_Revenue@http://www.xbrl.org/2003/role/totalLabel</t>
  </si>
  <si>
    <t>mci-sas_core_2017-06-30.xsd#mci-sas_CostOfSales@http://www.xbrl.org/2009/role/negatedLabel</t>
  </si>
  <si>
    <t>mci-sas_core_2017-06-30.xsd#mci-sas_GrossProfitLoss@http://www.xbrl.org/2009/role/netLabel</t>
  </si>
  <si>
    <t>mci-sas_core_2017-06-30.xsd#mci-sas_OtherIncome</t>
  </si>
  <si>
    <t>mci-sas_core_2017-06-30.xsd#mci-sas_RevenueAndOperatingIncome@http://www.xbrl.org/2003/role/totalLabel</t>
  </si>
  <si>
    <t>mci-sas_core_2017-06-30.xsd#mci-sas_SellingAndDistributionExpenses</t>
  </si>
  <si>
    <t>mci-sas_core_2017-06-30.xsd#mci-sas_GeneralAndAdministrativeExpenses</t>
  </si>
  <si>
    <t>mci-sas_core_2017-06-30.xsd#mci-sas_OtherExpenseByFunction</t>
  </si>
  <si>
    <t>mci-sas_core_2017-06-30.xsd#mci-sas_OperatingExpenses@http://www.xbrl.org/2003/role/totalLabel</t>
  </si>
  <si>
    <t>mci-sas_core_2017-06-30.xsd#mci-sas_OperatingProfitLoss@http://www.xbrl.org/2003/role/totalLabel</t>
  </si>
  <si>
    <t>mci-sas_core_2017-06-30.xsd#mci-sas_FinanceCosts@http://www.xbrl.org/2009/role/negatedLabel</t>
  </si>
  <si>
    <t>mci-sas_core_2017-06-30.xsd#mci-sas_ShareOfProfitLossOfAssociatesAccountedForUsingEquityMethod@http://www.xbrl.org/2003/role/terseLabel</t>
  </si>
  <si>
    <t>mci-sas_core_2017-06-30.xsd#mci-sas_ShareOfProfitLossOfJointVenturesAccountedForUsingEquityMethod@http://www.xbrl.org/2003/role/terseLabel</t>
  </si>
  <si>
    <t>mci-sas_core_2017-06-30.xsd#mci-sas_ResearchAndDevelopmentExpense@http://www.xbrl.org/2009/role/negatedLabel</t>
  </si>
  <si>
    <t>mci-sas_core_2017-06-30.xsd#mci-sas_RevenueFromGovernmentGrants</t>
  </si>
  <si>
    <t>mci-sas_core_2017-06-30.xsd#mci-sas_ImpairmentLossReversalOfImpairmentLossRecognisedInProfitOrLossPropertyPlantAndEquipment@http://www.xbrl.org/2009/role/negatedLabel</t>
  </si>
  <si>
    <t>mci-sas_core_2017-06-30.xsd#mci-sas_ImpairmentLossReversalOfImpairmentLossRecognisedInProfitOrLossOtherNonCurrentAssets@http://www.xbrl.org/2009/role/negatedLabel</t>
  </si>
  <si>
    <t>mci-sas_core_2017-06-30.xsd#mci-sas_ExpenseOfRestructuringActivitiesRecognisedInProfitOrLoss@http://www.xbrl.org/2009/role/negatedLabel</t>
  </si>
  <si>
    <t>mci-sas_core_2017-06-30.xsd#mci-sas_ReversalOfProvisionsForCostOfRestructuring</t>
  </si>
  <si>
    <t>mci-sas_core_2017-06-30.xsd#mci-sas_GainsLossesOnDisposalsOfPropertyPlantAndEquipment@http://www.xbrl.org/2009/role/netLabel</t>
  </si>
  <si>
    <t>mci-sas_core_2017-06-30.xsd#mci-sas_GainsLossesOnDisposalsOfInvestmentProperties@http://www.xbrl.org/2009/role/netLabel</t>
  </si>
  <si>
    <t>mci-sas_core_2017-06-30.xsd#mci-sas_GainsLossesOnDisposalsOfInvestments@http://www.xbrl.org/2009/role/netLabel</t>
  </si>
  <si>
    <t>mci-sas_core_2017-06-30.xsd#mci-sas_GainsLossesOnDisposalsOfBiologicalAssets@http://www.xbrl.org/2009/role/netLabel</t>
  </si>
  <si>
    <t>mci-sas_core_2017-06-30.xsd#mci-sas_GainsLossesOnDisposalsOfExplorationAndEvaluationAssets@http://www.xbrl.org/2009/role/netLabel</t>
  </si>
  <si>
    <t>mci-sas_core_2017-06-30.xsd#mci-sas_GainsLossesOnDisposalsOfOilAndGasAssets@http://www.xbrl.org/2009/role/netLabel</t>
  </si>
  <si>
    <t>mci-sas_core_2017-06-30.xsd#mci-sas_GainsLossesOnDisposalsOfOtherNonCurrentAssets@http://www.xbrl.org/2009/role/netLabel</t>
  </si>
  <si>
    <t>mci-sas_core_2017-06-30.xsd#mci-sas_GainsLossesOnLitigationSettlements@http://www.xbrl.org/2009/role/netLabel</t>
  </si>
  <si>
    <t>mci-sas_core_2017-06-30.xsd#mci-sas_ProfitLossBeforeZakatAndIncomeTaxContinuingOperations@http://www.xbrl.org/2003/role/totalLabel</t>
  </si>
  <si>
    <t>mci-sas_core_2017-06-30.xsd#mci-sas_ZakatExpenseContinuingOperations@http://www.xbrl.org/2009/role/negatedLabel</t>
  </si>
  <si>
    <t>mci-sas_core_2017-06-30.xsd#mci-sas_IncomeTaxExpenseContinuingOperations@http://www.xbrl.org/2009/role/negatedLabel</t>
  </si>
  <si>
    <t>mci-sas_core_2017-06-30.xsd#mci-sas_ProfitLossFromContinuingOperations@http://www.xbrl.org/2003/role/totalLabel</t>
  </si>
  <si>
    <t>mci-sas_core_2017-06-30.xsd#mci-sas_ProfitLossBeforeZakatAndIncomeTaxDiscontinuedOperations</t>
  </si>
  <si>
    <t>mci-sas_core_2017-06-30.xsd#mci-sas_ZakatExpenseDiscontinuedOperations@http://www.xbrl.org/2009/role/negatedLabel</t>
  </si>
  <si>
    <t>mci-sas_core_2017-06-30.xsd#mci-sas_IncomeTaxExpenseDiscontinuedOperations@http://www.xbrl.org/2009/role/negatedLabel</t>
  </si>
  <si>
    <t>mci-sas_core_2017-06-30.xsd#mci-sas_ProfitLossFromDiscontinuedOperations@http://www.xbrl.org/2003/role/totalLabel</t>
  </si>
  <si>
    <t>mci-sas_core_2017-06-30.xsd#mci-sas_ProfitLoss</t>
  </si>
  <si>
    <t>mci-sas_core_2017-06-30.xsd#mci-sas_ProfitLossAttributableToOwnersOfParent</t>
  </si>
  <si>
    <t>mci-sas_core_2017-06-30.xsd#mci-sas_BasicEarningsLossPerShareFromContinuingOperations</t>
  </si>
  <si>
    <t>mci-sas_core_2017-06-30.xsd#mci-sas_BasicEarningsLossPerShareFromDiscontinuedOperations</t>
  </si>
  <si>
    <t>mci-sas_core_2017-06-30.xsd#mci-sas_BasicEarningsLossPerShare@http://www.xbrl.org/2003/role/totalLabel</t>
  </si>
  <si>
    <t>mci-sas_core_2017-06-30.xsd#mci-sas_DilutedEarningsLossPerShareFromContinuingOperations</t>
  </si>
  <si>
    <t>mci-sas_core_2017-06-30.xsd#mci-sas_DilutedEarningsLossPerShareFromDiscontinuedOperations</t>
  </si>
  <si>
    <t>mci-sas_core_2017-06-30.xsd#mci-sas_DilutedEarningsLossPerShare@http://www.xbrl.org/2003/role/totalLabel</t>
  </si>
  <si>
    <t>mci-sas_core_2017-06-30.xsd#mci-sas_WeightedAverageNumberOfEquitySharesOutstanding</t>
  </si>
  <si>
    <t>mci-sas_core_2017-06-30.xsd#mci-sas_NumberOfEquitySharesOutstanding@http://www.xbrl.org/2003/role/periodEndLabel</t>
  </si>
  <si>
    <t>Revenue from sale of goods</t>
  </si>
  <si>
    <t>Revenue from rendering of services</t>
  </si>
  <si>
    <t>Rental income</t>
  </si>
  <si>
    <t>Revenue from construction contracts</t>
  </si>
  <si>
    <t>Finance income</t>
  </si>
  <si>
    <t>Other revenue</t>
  </si>
  <si>
    <t>Total revenue</t>
  </si>
  <si>
    <t>Cost of sales</t>
  </si>
  <si>
    <t>Gross profit (loss)</t>
  </si>
  <si>
    <t>Other income</t>
  </si>
  <si>
    <t>Total operating income</t>
  </si>
  <si>
    <t>Selling and distribution expenses</t>
  </si>
  <si>
    <t>General and administrative expenses</t>
  </si>
  <si>
    <t>Total operating expenses</t>
  </si>
  <si>
    <t>Operating profit (loss)</t>
  </si>
  <si>
    <t>Finance costs</t>
  </si>
  <si>
    <t>Share of profit (loss) of associates</t>
  </si>
  <si>
    <t>Share of profit (loss) of joint ventures</t>
  </si>
  <si>
    <t>Research and development expense</t>
  </si>
  <si>
    <t>Income from government grants</t>
  </si>
  <si>
    <t>Impairment loss (reversal of impairment loss) recognised in profit or loss, property, plant and equipment</t>
  </si>
  <si>
    <t>Impairment loss (reversal of impairment loss) recognised in profit or loss, other non-current assets</t>
  </si>
  <si>
    <t>Expenses for restructuring of activities of entity, recognised in profit or loss</t>
  </si>
  <si>
    <t>Reversal of provisions for cost of restructuring</t>
  </si>
  <si>
    <t>Net gains (losses) on disposals of property, plant and equipment</t>
  </si>
  <si>
    <t>Net gains (losses) on disposals of investment properties</t>
  </si>
  <si>
    <t>Net gains (losses) on disposals of investments</t>
  </si>
  <si>
    <t>Net gains (losses) on disposals of biological assets</t>
  </si>
  <si>
    <t>Net gains (losses) on disposals of exploration and evaluation assets</t>
  </si>
  <si>
    <t>Net gains (losses) on disposals of oil and gas assets</t>
  </si>
  <si>
    <t>Net gains (losses) on disposals of other non-current assets</t>
  </si>
  <si>
    <t>Net gains (losses) on litigation settlements</t>
  </si>
  <si>
    <t>Profit (loss) before zakat and income tax, continuing operations</t>
  </si>
  <si>
    <t>Zakat expense, continuing operations</t>
  </si>
  <si>
    <t>Income tax expense, continuing operations</t>
  </si>
  <si>
    <t>Profit (loss) from continuing operations</t>
  </si>
  <si>
    <t>Profit (loss) before zakat and income tax, discontinued operations</t>
  </si>
  <si>
    <t>Zakat expense, discontinued operations</t>
  </si>
  <si>
    <t>Income tax expense, discontinued operations</t>
  </si>
  <si>
    <t>Profit (loss) from discontinued operations</t>
  </si>
  <si>
    <t>Profit (loss) for period</t>
  </si>
  <si>
    <t>Profit (loss), attributable to owners of parent</t>
  </si>
  <si>
    <t>Basic earnings (loss) per share from continuing operations</t>
  </si>
  <si>
    <t>Basic earnings (loss) per share from discontinued operations</t>
  </si>
  <si>
    <t>Total basic earnings (loss) per share</t>
  </si>
  <si>
    <t>Diluted earnings (loss) per share from continuing operations</t>
  </si>
  <si>
    <t>Diluted earnings (loss) per share from discontinued operations</t>
  </si>
  <si>
    <t>Total diluted earnings (loss) per share</t>
  </si>
  <si>
    <t>Weighted average number of equity shares outstanding</t>
  </si>
  <si>
    <t>Number of equity shares outstanding at end of period</t>
  </si>
  <si>
    <t>8ff7f55c-26a8-42cd-b289-5f1b4fefd100:~:NotMandatory:~:True:~:http://www.mci.gov.sa/mci-rep-oth/role/StatementOfProfitOrLossFunctionOfExpenseConsolidated</t>
  </si>
  <si>
    <t>793a3fe6-576f-41df-9cff-dcff57339a42:~:Profit Loss Function -C_1:~:NotMandatory:~:True:~:mci-sas_core_2017-06-30.xsd#mci-sas_StatementOfProfitOrLossConsolidatedAbstract:~::~:</t>
  </si>
  <si>
    <t>mci-sas_core_2017-06-30.xsd#mci-sas_ProfitLossAttributableToNonControllingInterests</t>
  </si>
  <si>
    <t>Profit (loss), attributable to non-controlling interests</t>
  </si>
  <si>
    <t>fe5d64eb-bb92-49ac-b746-d89e6d854c11:~:NotMandatory:~:True:~:http://www.mci.gov.sa/mci-rep-oth/role/StatementOfProfitOrLossNatureOfExpenseStandalone</t>
  </si>
  <si>
    <t>cb32b75c-7102-45d1-a120-0625f625258c:~:Profit Loss Nature_1:~:NotMandatory:~:True:~:mci-sas_core_2017-06-30.xsd#mci-sas_StatementOfProfitOrLossStandaloneAbstract:~::~:</t>
  </si>
  <si>
    <t>mci-sas_core_2017-06-30.xsd#mci-sas_ChangesInInventoriesOfFinishedGoodsAndWorkInProgress@http://www.xbrl.org/2009/role/negatedLabel</t>
  </si>
  <si>
    <t>mci-sas_core_2017-06-30.xsd#mci-sas_RawMaterialsAndConsumablesUsed@http://www.xbrl.org/2009/role/negatedLabel</t>
  </si>
  <si>
    <t>mci-sas_core_2017-06-30.xsd#mci-sas_EmployeeBenefitsExpense@http://www.xbrl.org/2009/role/negatedLabel</t>
  </si>
  <si>
    <t>mci-sas_core_2017-06-30.xsd#mci-sas_DepreciationAndAmortisationExpense@http://www.xbrl.org/2009/role/negatedLabel</t>
  </si>
  <si>
    <t>mci-sas_core_2017-06-30.xsd#mci-sas_UtilitiesExpense@http://www.xbrl.org/2009/role/negatedLabel</t>
  </si>
  <si>
    <t>mci-sas_core_2017-06-30.xsd#mci-sas_OtherExpenseByNature@http://www.xbrl.org/2009/role/negatedLabel</t>
  </si>
  <si>
    <t>Increase (decrease) in inventories of finished goods and work in progress</t>
  </si>
  <si>
    <t>Raw materials and consumables used</t>
  </si>
  <si>
    <t>Employee benefits expense</t>
  </si>
  <si>
    <t>Depreciation and amortisation expense</t>
  </si>
  <si>
    <t>Utilities expense</t>
  </si>
  <si>
    <t>998aad0d-61a8-4749-9494-fdb4e7fa9b88:~:NotMandatory:~:True:~:http://www.mci.gov.sa/mci-rep-oth/role/StatementOfProfitOrLossNatureOfExpenseConsolidated</t>
  </si>
  <si>
    <t>83945c82-00fa-417f-b925-1f005dc4881b:~:Profit Loss Nature -C_1:~:NotMandatory:~:True:~:mci-sas_core_2017-06-30.xsd#mci-sas_StatementOfProfitOrLossConsolidatedAbstract:~::~:</t>
  </si>
  <si>
    <t>b2073593-9cd6-41b5-a3e6-63e3a6058281:~:NotMandatory:~:True:~:http://www.mci.gov.sa/mci-rep-oth/role/StatementOfOtherComprehensiveIncomeNetOfTaxStandalone</t>
  </si>
  <si>
    <t>6f7b0351-6e82-4e9c-9a58-ed4ebd60cf7c:~:Comprehensive Income NetTax_1:~:NotMandatory:~:True:~:mci-sas_core_2017-06-30.xsd#mci-sas_StatementOfComprehensiveIncomeStandaloneAbstract:~::~:</t>
  </si>
  <si>
    <t>mci-sas_core_2017-06-30.xsd#mci-sas_OtherComprehensiveIncomeNetOfTaxGainsLossesOnRevaluationOfPropertyPlantAndEquipment@http://www.xbrl.org/2003/role/terseLabel</t>
  </si>
  <si>
    <t>mci-sas_core_2017-06-30.xsd#mci-sas_OtherComprehensiveIncomeNetOfTaxGainsLossesOnRevaluationOthers@http://www.xbrl.org/2003/role/terseLabel</t>
  </si>
  <si>
    <t>mci-sas_core_2017-06-30.xsd#mci-sas_OtherComprehensiveIncomeNetOfTaxGainsLossesOnRemeasurementsOfDefinedBenefitPlans@http://www.xbrl.org/2003/role/terseLabel</t>
  </si>
  <si>
    <t>mci-sas_core_2017-06-30.xsd#mci-sas_ShareOfOtherComprehensiveIncomeOfAssociatesAndJointVenturesAccountedForUsingEquityMethodThatWillNotBeReclassifiedToProfitOrLossNetOfTax</t>
  </si>
  <si>
    <t>mci-sas_core_2017-06-30.xsd#mci-sas_MiscellaneousOtherComprehensiveIncomeThatWillNotBeReclassifiedToProfitOrLossNetOfTax</t>
  </si>
  <si>
    <t>mci-sas_core_2017-06-30.xsd#mci-sas_OtherComprehensiveIncomeThatWillNotBeReclassifiedToProfitOrLossNetOfTax@http://www.xbrl.org/2003/role/totalLabel</t>
  </si>
  <si>
    <t>mci-sas_core_2017-06-30.xsd#mci-sas_GainsLossesOnExchangeDifferencesOnTranslationNetOfTax</t>
  </si>
  <si>
    <t>mci-sas_core_2017-06-30.xsd#mci-sas_ReclassificationAdjustmentsOnExchangeDifferencesOnTranslationNetOfTax@http://www.xbrl.org/2009/role/negatedLabel</t>
  </si>
  <si>
    <t>mci-sas_core_2017-06-30.xsd#mci-sas_OtherComprehensiveIncomeNetOfTaxExchangeDifferencesOnTranslation@http://www.xbrl.org/2003/role/totalLabel</t>
  </si>
  <si>
    <t>mci-sas_core_2017-06-30.xsd#mci-sas_GainsLossesOnRemeasuringAvailableForSaleFinancialAssetsNetOfTax</t>
  </si>
  <si>
    <t>mci-sas_core_2017-06-30.xsd#mci-sas_ReclassificationAdjustmentsOnAvailableForSaleFinancialAssetsDueToSaleNetOfTax@http://www.xbrl.org/2009/role/negatedLabel</t>
  </si>
  <si>
    <t>mci-sas_core_2017-06-30.xsd#mci-sas_ReclassificationAdjustmentsOnAvailableForSaleFinancialAssetsDueToImpairmentNetOfTax@http://www.xbrl.org/2009/role/negatedLabel</t>
  </si>
  <si>
    <t>mci-sas_core_2017-06-30.xsd#mci-sas_OtherComprehensiveIncomeNetOfTaxAvailableForSaleFinancialAssets@http://www.xbrl.org/2003/role/totalLabel</t>
  </si>
  <si>
    <t>mci-sas_core_2017-06-30.xsd#mci-sas_GainsLossesOnCashFlowHedgesNetOfTax</t>
  </si>
  <si>
    <t>mci-sas_core_2017-06-30.xsd#mci-sas_ReclassificationAdjustmentsOnCashFlowHedgesNetOfTax@http://www.xbrl.org/2009/role/negatedLabel</t>
  </si>
  <si>
    <t>mci-sas_core_2017-06-30.xsd#mci-sas_OtherComprehensiveIncomeNetOfTaxCashFlowHedges@http://www.xbrl.org/2003/role/totalLabel</t>
  </si>
  <si>
    <t>mci-sas_core_2017-06-30.xsd#mci-sas_GainsLossesOnHedgesOfNetInvestmentsInForeignOperationsNetOfTax</t>
  </si>
  <si>
    <t>mci-sas_core_2017-06-30.xsd#mci-sas_ReclassificationAdjustmentsOnHedgesOfNetInvestmentsInForeignOperationsNetOfTax@http://www.xbrl.org/2009/role/negatedLabel</t>
  </si>
  <si>
    <t>mci-sas_core_2017-06-30.xsd#mci-sas_OtherComprehensiveIncomeNetOfTaxHedgesOfNetInvestmentsInForeignOperations@http://www.xbrl.org/2003/role/totalLabel</t>
  </si>
  <si>
    <t>mci-sas_core_2017-06-30.xsd#mci-sas_ShareOfOtherComprehensiveIncomeOfAssociatesAndJointVenturesAccountedForUsingEquityMethodThatWillBeReclassifiedToProfitOrLossNetOfTax</t>
  </si>
  <si>
    <t>mci-sas_core_2017-06-30.xsd#mci-sas_MiscellaneousOtherComprehensiveIncomeThatWillBeReclassifiedToProfitOrLossNetOfTax</t>
  </si>
  <si>
    <t>mci-sas_core_2017-06-30.xsd#mci-sas_OtherComprehensiveIncomeThatWillBeReclassifiedToProfitOrLossNetOfTax@http://www.xbrl.org/2003/role/totalLabel</t>
  </si>
  <si>
    <t>mci-sas_core_2017-06-30.xsd#mci-sas_OtherComprehensiveIncome@http://www.xbrl.org/2003/role/totalLabel</t>
  </si>
  <si>
    <t>mci-sas_core_2017-06-30.xsd#mci-sas_ComprehensiveIncome@http://www.xbrl.org/2003/role/totalLabel</t>
  </si>
  <si>
    <t>mci-sas_core_2017-06-30.xsd#mci-sas_ComprehensiveIncomeAttributableToOwnersOfParent</t>
  </si>
  <si>
    <t>Gains (losses) on revaluation, property, plant and equipment, net of tax</t>
  </si>
  <si>
    <t>Gains (losses) on revaluation, others, net of tax</t>
  </si>
  <si>
    <t>Gains (losses) on remeasurements of defined benefit plans, net of tax</t>
  </si>
  <si>
    <t>Share of other comprehensive income of associates and joint ventures accounted for using equity method that will not be reclassified to profit or loss, net of tax</t>
  </si>
  <si>
    <t>Miscellaneous other comprehensive income that will not be reclassified to profit or loss, net of tax</t>
  </si>
  <si>
    <t>Total other comprehensive income (loss) that will not be reclassified to profit or loss, net of tax</t>
  </si>
  <si>
    <t>Gains (losses) on exchange differences on translation, net of tax</t>
  </si>
  <si>
    <t>Reclassification adjustments on exchange differences on translation, net of tax</t>
  </si>
  <si>
    <t>Total other comprehensive income (loss), net of tax, exchange differences on translation</t>
  </si>
  <si>
    <t>Gains (losses) on remeasuring available-for-sale financial assets, net of tax</t>
  </si>
  <si>
    <t>Reclassification adjustments on available-for-sale financial assets, due to sale, net of tax</t>
  </si>
  <si>
    <t>Reclassification adjustments on available-for-sale financial assets, due to impairment, net of tax</t>
  </si>
  <si>
    <t>Total other comprehensive income (loss), net of tax, available-for-sale financial assets</t>
  </si>
  <si>
    <t>Gains (losses) on cash flow hedges, net of tax</t>
  </si>
  <si>
    <t>Reclassification adjustments on cash flow hedges, net of tax</t>
  </si>
  <si>
    <t>Total other comprehensive income (loss), net of tax, cash flow hedges</t>
  </si>
  <si>
    <t>Gains (losses) on hedges of net investments in foreign operations, net of tax</t>
  </si>
  <si>
    <t>Reclassification adjustments on hedges of net investments in foreign operations, net of tax</t>
  </si>
  <si>
    <t>Total other comprehensive income (loss), net of tax, hedges of net investments in foreign operations</t>
  </si>
  <si>
    <t>Share of other comprehensive income of associates and joint ventures accounted for using equity method that will be reclassified to profit or loss, net of tax</t>
  </si>
  <si>
    <t>Miscellaneous other comprehensive income that will be reclassified to profit or loss, net of tax</t>
  </si>
  <si>
    <t>Total other comprehensive income (loss) that will be reclassified to profit or loss, net of tax</t>
  </si>
  <si>
    <t>Total other comprehensive income (loss)</t>
  </si>
  <si>
    <t>Total comprehensive income (loss)</t>
  </si>
  <si>
    <t>Comprehensive income (loss), attributable to owners of parent</t>
  </si>
  <si>
    <t>3a4c1b02-7851-48ab-83f4-c89b4a4584a9:~:NotMandatory:~:True:~:http://www.mci.gov.sa/mci-rep-oth/role/StatementOfOtherComprehensiveIncomeNetOfTaxConsolidated</t>
  </si>
  <si>
    <t>a1b71be7-eca7-4941-8a0c-2c3e2c32a558:~:Comprehensive Income NetTax -C_1:~:NotMandatory:~:True:~:mci-sas_core_2017-06-30.xsd#mci-sas_StatementOfComprehensiveIncomeConsolidatedAbstract:~::~:</t>
  </si>
  <si>
    <t>mci-sas_core_2017-06-30.xsd#mci-sas_ComprehensiveIncomeAttributableToNonControllingInterests</t>
  </si>
  <si>
    <t>Comprehensive income (loss), attributable to non-controlling interests</t>
  </si>
  <si>
    <t>d91724fe-50e4-4a23-b23f-1548f3b121d1:~:NotMandatory:~:True:~:http://www.mci.gov.sa/mci-rep-oth/role/StatementOfOtherComprehensiveIncomeBeforeTaxStandalone</t>
  </si>
  <si>
    <t>db2e02ca-e1ec-44cf-af42-a41aedd7cb52:~:Comprehensive Income BefTax_1:~:NotMandatory:~:True:~:mci-sas_core_2017-06-30.xsd#mci-sas_StatementOfComprehensiveIncomeStandaloneAbstract:~::~:</t>
  </si>
  <si>
    <t>mci-sas_core_2017-06-30.xsd#mci-sas_OtherComprehensiveIncomeBeforeTaxGainsLossesOnRevaluationOfPropertyPlantAndEquipment@http://www.xbrl.org/2003/role/terseLabel</t>
  </si>
  <si>
    <t>mci-sas_core_2017-06-30.xsd#mci-sas_OtherComprehensiveIncomeBeforeTaxGainsLossesOnRevaluationOthers@http://www.xbrl.org/2003/role/terseLabel</t>
  </si>
  <si>
    <t>mci-sas_core_2017-06-30.xsd#mci-sas_OtherComprehensiveIncomeBeforeTaxGainsLossesOnRemeasurementsOfDefinedBenefitPlans@http://www.xbrl.org/2003/role/terseLabel</t>
  </si>
  <si>
    <t>mci-sas_core_2017-06-30.xsd#mci-sas_ShareOfOtherComprehensiveIncomeOfAssociatesAndJointVenturesAccountedForUsingEquityMethodThatWillNotBeReclassifiedToProfitOrLossBeforeTax</t>
  </si>
  <si>
    <t>mci-sas_core_2017-06-30.xsd#mci-sas_MiscellaneousOtherComprehensiveIncomeThatWillNotBeReclassifiedToProfitOrLossBeforeTax</t>
  </si>
  <si>
    <t>mci-sas_core_2017-06-30.xsd#mci-sas_OtherComprehensiveIncomeThatWillNotBeReclassifiedToProfitOrLossBeforeTax@http://www.xbrl.org/2003/role/totalLabel</t>
  </si>
  <si>
    <t>mci-sas_core_2017-06-30.xsd#mci-sas_IncomeTaxZakatChargeCreditRelatingToComponentsOfOtherComprehensiveIncomeThatWillNotBeReclassifiedToProfitOrLoss@http://www.xbrl.org/2009/role/negatedLabel</t>
  </si>
  <si>
    <t>mci-sas_core_2017-06-30.xsd#mci-sas_GainsLossesOnExchangeDifferencesOnTranslationBeforeTax</t>
  </si>
  <si>
    <t>mci-sas_core_2017-06-30.xsd#mci-sas_ReclassificationAdjustmentsOnExchangeDifferencesOnTranslationBeforeTax@http://www.xbrl.org/2009/role/negatedLabel</t>
  </si>
  <si>
    <t>mci-sas_core_2017-06-30.xsd#mci-sas_OtherComprehensiveIncomeBeforeTaxExchangeDifferencesOnTranslation@http://www.xbrl.org/2003/role/totalLabel</t>
  </si>
  <si>
    <t>mci-sas_core_2017-06-30.xsd#mci-sas_IncomeTaxZakatChargeCreditRelatingToExchangeDifferencesOnTranslationOfOtherComprehensiveIncome@http://www.xbrl.org/2009/role/negatedLabel</t>
  </si>
  <si>
    <t>mci-sas_core_2017-06-30.xsd#mci-sas_GainsLossesOnRemeasuringAvailableForSaleFinancialAssetsBeforeTax</t>
  </si>
  <si>
    <t>mci-sas_core_2017-06-30.xsd#mci-sas_ReclassificationAdjustmentsOnAvailableForSaleFinancialAssetsDueToSaleBeforeTax@http://www.xbrl.org/2009/role/negatedLabel</t>
  </si>
  <si>
    <t>mci-sas_core_2017-06-30.xsd#mci-sas_ReclassificationAdjustmentsOnAvailableForSaleFinancialAssetsDueToImpairmentBeforeTax@http://www.xbrl.org/2009/role/negatedLabel</t>
  </si>
  <si>
    <t>mci-sas_core_2017-06-30.xsd#mci-sas_OtherComprehensiveIncomeBeforeTaxAvailableForSaleFinancialAssets@http://www.xbrl.org/2003/role/totalLabel</t>
  </si>
  <si>
    <t>mci-sas_core_2017-06-30.xsd#mci-sas_IncomeTaxZakatChargeCreditRelatingToAvailableForSaleFinancialAssetsOfOtherComprehensiveIncome@http://www.xbrl.org/2009/role/negatedLabel</t>
  </si>
  <si>
    <t>mci-sas_core_2017-06-30.xsd#mci-sas_GainsLossesOnCashFlowHedgesBeforeTax</t>
  </si>
  <si>
    <t>mci-sas_core_2017-06-30.xsd#mci-sas_ReclassificationAdjustmentsOnCashFlowHedgesBeforeTax@http://www.xbrl.org/2009/role/negatedLabel</t>
  </si>
  <si>
    <t>mci-sas_core_2017-06-30.xsd#mci-sas_OtherComprehensiveIncomeBeforeTaxCashFlowHedges@http://www.xbrl.org/2003/role/totalLabel</t>
  </si>
  <si>
    <t>mci-sas_core_2017-06-30.xsd#mci-sas_IncomeTaxZakatChargeCreditRelatingToCashFlowHedgesOfOtherComprehensiveIncome@http://www.xbrl.org/2009/role/negatedLabel</t>
  </si>
  <si>
    <t>mci-sas_core_2017-06-30.xsd#mci-sas_GainsLossesOnHedgesOfNetInvestmentsInForeignOperationsBeforeTax</t>
  </si>
  <si>
    <t>mci-sas_core_2017-06-30.xsd#mci-sas_ReclassificationAdjustmentsOnHedgesOfNetInvestmentsInForeignOperationsBeforeTax@http://www.xbrl.org/2009/role/negatedLabel</t>
  </si>
  <si>
    <t>mci-sas_core_2017-06-30.xsd#mci-sas_OtherComprehensiveIncomeBeforeTaxHedgesOfNetInvestmentsInForeignOperations@http://www.xbrl.org/2003/role/totalLabel</t>
  </si>
  <si>
    <t>mci-sas_core_2017-06-30.xsd#mci-sas_IncomeTaxZakatChargeCreditRelatingToHedgesOfNetInvestmentsInForeignOperationsOfOtherComprehensiveIncome@http://www.xbrl.org/2009/role/negatedLabel</t>
  </si>
  <si>
    <t>mci-sas_core_2017-06-30.xsd#mci-sas_ShareOfOtherComprehensiveIncomeOfAssociatesAndJointVenturesAccountedForUsingEquityMethodThatWillBeReclassifiedToProfitOrLossBeforeTax</t>
  </si>
  <si>
    <t>mci-sas_core_2017-06-30.xsd#mci-sas_IncomeTaxZakatChargeCreditRelatingToShareOfOtherComprehensiveIncomeOfAssociatesAndJointVenturesAccountedForUsingEquityMethodThatWillBeReclassifiedToProfitOrLoss@http://www.xbrl.org/2009/role/negatedLabel</t>
  </si>
  <si>
    <t>mci-sas_core_2017-06-30.xsd#mci-sas_ShareOfOtherComprehensiveIncomeOfAssociatesAndJointVenturesAccountedForUsingEquityMethodThatWillBeReclassifiedToProfitOrLossNetOfTax@http://www.xbrl.org/2003/role/totalLabel</t>
  </si>
  <si>
    <t>mci-sas_core_2017-06-30.xsd#mci-sas_MiscellaneousOtherComprehensiveIncomeThatWillBeReclassifiedToProfitOrLossBeforeTax</t>
  </si>
  <si>
    <t>mci-sas_core_2017-06-30.xsd#mci-sas_IncomeTaxZakatChargeCreditRelatingToMiscellaneousOtherComprehensiveIncomeThatWillBeReclassifiedToProfitOrLoss@http://www.xbrl.org/2009/role/negatedLabel</t>
  </si>
  <si>
    <t>mci-sas_core_2017-06-30.xsd#mci-sas_MiscellaneousOtherComprehensiveIncomeThatWillBeReclassifiedToProfitOrLossNetOfTax@http://www.xbrl.org/2003/role/totalLabel</t>
  </si>
  <si>
    <t>Gains (losses) on revaluation, property, plant and equipment, before tax</t>
  </si>
  <si>
    <t>Gains (losses) on revaluation, others, before tax</t>
  </si>
  <si>
    <t>Gains (losses) on remeasurements of defined benefit plans, before tax</t>
  </si>
  <si>
    <t>Share of other comprehensive income of associates and joint ventures accounted for using equity method that will not be reclassified to profit or loss, before tax</t>
  </si>
  <si>
    <t>Miscellaneous other comprehensive income that will not be reclassified to profit or loss, before tax</t>
  </si>
  <si>
    <t>Total other comprehensive income (loss) that will not be reclassified to profit or loss, before tax</t>
  </si>
  <si>
    <t>Aggregated income tax/ zakat (charge) credit relating to components of other comprehensive income that will not be reclassified to profit or loss</t>
  </si>
  <si>
    <t>Gains (losses) on exchange differences on translation, before tax</t>
  </si>
  <si>
    <t>Reclassification adjustments on exchange differences on translation, before tax</t>
  </si>
  <si>
    <t>Total other comprehensive income (loss), before tax, exchange differences on translation</t>
  </si>
  <si>
    <t>Gains (losses) on remeasuring available-for-sale financial assets, before tax</t>
  </si>
  <si>
    <t>Reclassification adjustments on available-for-sale financial assets, due to sale, before tax</t>
  </si>
  <si>
    <t>Reclassification adjustments on available-for-sale financial assets, due to impairment, before tax</t>
  </si>
  <si>
    <t>Total other comprehensive income (loss), before tax, available-for-sale financial assets</t>
  </si>
  <si>
    <t>Gains (losses) on cash flow hedges, before tax</t>
  </si>
  <si>
    <t>Reclassification adjustments on cash flow hedges, before tax</t>
  </si>
  <si>
    <t>Total other comprehensive income (loss), before tax, cash flow hedges</t>
  </si>
  <si>
    <t>Gains (losses) on hedges of net investments in foreign operations, before tax</t>
  </si>
  <si>
    <t>Reclassification adjustments on hedges of net investments in foreign operations, before tax</t>
  </si>
  <si>
    <t>Total other comprehensive income (loss), before tax, hedges of net investments in foreign operations</t>
  </si>
  <si>
    <t>Share of other comprehensive income of associates and joint ventures accounted for using equity method that will be reclassified to profit or loss, before tax</t>
  </si>
  <si>
    <t>Income tax/ zakat (charge) credit relating to share of other comprehensive income of associates and joint ventures accounted for using equity method that will be reclassified to profit or loss</t>
  </si>
  <si>
    <t>Total share of other comprehensive income (loss) of associates and joint ventures accounted for using equity method that will be reclassified to profit or loss, net of tax</t>
  </si>
  <si>
    <t>Miscellaneous other comprehensive income that will be reclassified to profit or loss, before tax</t>
  </si>
  <si>
    <t>Income tax/ zakat (charge) credit relating to miscellaneous other comprehensive income that will be reclassified to profit or loss</t>
  </si>
  <si>
    <t>Total miscellaneous other comprehensive income (loss) that will be reclassified to profit or loss, net of tax</t>
  </si>
  <si>
    <t>f88b9f8d-44fe-468d-bacd-b7e0cd58621e:~:NotMandatory:~:True:~:http://www.mci.gov.sa/mci-rep-oth/role/StatementOfOtherComprehensiveIncomeBeforeTaxConsolidated</t>
  </si>
  <si>
    <t>3be1cf52-4848-423d-97c7-da4d2431856c:~:Comprehensive Income BefTax -C_1:~:NotMandatory:~:True:~:mci-sas_core_2017-06-30.xsd#mci-sas_StatementOfComprehensiveIncomeConsolidatedAbstract:~::~:</t>
  </si>
  <si>
    <t>c65e12cc-7a1e-4e96-a20e-e77eef734a5d:~:NotMandatory:~:True:~:http://www.mci.gov.sa/mci-rep-oth/role/StatementOfCashFlowsDirectMethodStandalone</t>
  </si>
  <si>
    <t>9eed0a78-ed44-4aa6-a26d-730a2f3267bf:~:Cash Flows DirectMethod_1:~:NotMandatory:~:True:~:mci-sas_core_2017-06-30.xsd#mci-sas_StatementOfCashFlowsStandaloneAbstract:~::~:</t>
  </si>
  <si>
    <t>mci-sas_core_2017-06-30.xsd#mci-sas_ReceiptsFromSalesOfGoodsAndRenderingOfServices</t>
  </si>
  <si>
    <t>mci-sas_core_2017-06-30.xsd#mci-sas_ReceiptsFromRoyaltiesFeesCommissionsAndOtherRevenue</t>
  </si>
  <si>
    <t>mci-sas_core_2017-06-30.xsd#mci-sas_ReceiptsFromContractsHeldForDealingOrTradingPurpose</t>
  </si>
  <si>
    <t>mci-sas_core_2017-06-30.xsd#mci-sas_OtherCashReceiptsFromOperatingActivities</t>
  </si>
  <si>
    <t>mci-sas_core_2017-06-30.xsd#mci-sas_CashReceiptsFromOperatingActivities@http://www.xbrl.org/2003/role/totalLabel</t>
  </si>
  <si>
    <t>mci-sas_core_2017-06-30.xsd#mci-sas_PaymentsToSuppliersForGoodsAndServices@http://www.xbrl.org/2009/role/negatedLabel</t>
  </si>
  <si>
    <t>mci-sas_core_2017-06-30.xsd#mci-sas_PaymentsToAndOnBehalfOfEmployees@http://www.xbrl.org/2009/role/negatedLabel</t>
  </si>
  <si>
    <t>mci-sas_core_2017-06-30.xsd#mci-sas_OtherCashPaymentsFromOperatingActivities@http://www.xbrl.org/2009/role/negatedLabel</t>
  </si>
  <si>
    <t>mci-sas_core_2017-06-30.xsd#mci-sas_CashPaymentsFromOperatingActivities@http://www.xbrl.org/2009/role/negatedTotalLabel</t>
  </si>
  <si>
    <t>mci-sas_core_2017-06-30.xsd#mci-sas_CashFlowsFromUsedInOperations@http://www.xbrl.org/2009/role/netLabel</t>
  </si>
  <si>
    <t>mci-sas_core_2017-06-30.xsd#mci-sas_DividendsPaidClassifiedAsOperatingActivities@http://www.xbrl.org/2009/role/negatedLabel</t>
  </si>
  <si>
    <t>mci-sas_core_2017-06-30.xsd#mci-sas_DividendsReceivedClassifiedAsOperatingActivities</t>
  </si>
  <si>
    <t>mci-sas_core_2017-06-30.xsd#mci-sas_InterestPaidClassifiedAsOperatingActivities@http://www.xbrl.org/2009/role/negatedLabel</t>
  </si>
  <si>
    <t>mci-sas_core_2017-06-30.xsd#mci-sas_InterestReceivedClassifiedAsOperatingActivities</t>
  </si>
  <si>
    <t>mci-sas_core_2017-06-30.xsd#mci-sas_ZakatExpensesPaidRefundClassifiedAsOperatingActivities@http://www.xbrl.org/2009/role/negatedLabel</t>
  </si>
  <si>
    <t>mci-sas_core_2017-06-30.xsd#mci-sas_IncomeTaxesPaidRefundClassifiedAsOperatingActivities@http://www.xbrl.org/2009/role/negatedLabel</t>
  </si>
  <si>
    <t>mci-sas_core_2017-06-30.xsd#mci-sas_OtherInflowsOutflowsOfCashClassifiedAsOperatingActivities</t>
  </si>
  <si>
    <t>mci-sas_core_2017-06-30.xsd#mci-sas_CashFlowsFromUsedInOperatingActivities@http://www.xbrl.org/2009/role/netLabel</t>
  </si>
  <si>
    <t>mci-sas_core_2017-06-30.xsd#mci-sas_CashFlowsFromLosingControlOfSubsidiariesOrOtherBusinessesClassifiedAsInvestingActivities@http://www.xbrl.org/2003/role/terseLabel</t>
  </si>
  <si>
    <t>mci-sas_core_2017-06-30.xsd#mci-sas_CashFlowsUsedInObtainingControlOfSubsidiariesOrOtherBusinessesClassifiedAsInvestingActivities@http://www.xbrl.org/2009/role/negatedTerseLabel</t>
  </si>
  <si>
    <t>mci-sas_core_2017-06-30.xsd#mci-sas_CashReceiptsFromSalesOfEquityOrDebtInstrumentsOfOtherEntitiesClassifiedAsInvestingActivities@http://www.xbrl.org/2003/role/terseLabel</t>
  </si>
  <si>
    <t>mci-sas_core_2017-06-30.xsd#mci-sas_CashPaymentsToAcquireEquityOrDebtInstrumentsOfOtherEntitiesClassifiedAsInvestingActivities@http://www.xbrl.org/2009/role/negatedTerseLabel</t>
  </si>
  <si>
    <t>mci-sas_core_2017-06-30.xsd#mci-sas_OtherCashReceiptsFromSalesOfInterestsInJointVenturesClassifiedAsInvestingActivities@http://www.xbrl.org/2003/role/terseLabel</t>
  </si>
  <si>
    <t>mci-sas_core_2017-06-30.xsd#mci-sas_OtherCashPaymentsToAcquireInterestsInJointVenturesClassifiedAsInvestingActivities@http://www.xbrl.org/2009/role/negatedTerseLabel</t>
  </si>
  <si>
    <t>mci-sas_core_2017-06-30.xsd#mci-sas_ProceedsFromSalesOfPropertyPlantAndEquipmentClassifiedAsInvestingActivities@http://www.xbrl.org/2003/role/terseLabel</t>
  </si>
  <si>
    <t>mci-sas_core_2017-06-30.xsd#mci-sas_PurchaseOfPropertyPlantAndEquipmentClassifiedAsInvestingActivities@http://www.xbrl.org/2009/role/negatedTerseLabel</t>
  </si>
  <si>
    <t>mci-sas_core_2017-06-30.xsd#mci-sas_ProceedsFromSalesOfIntangibleAssetsClassifiedAsInvestingActivities@http://www.xbrl.org/2003/role/terseLabel</t>
  </si>
  <si>
    <t>mci-sas_core_2017-06-30.xsd#mci-sas_PurchaseOfIntangibleAssetsClassifiedAsInvestingActivities@http://www.xbrl.org/2009/role/negatedTerseLabel</t>
  </si>
  <si>
    <t>mci-sas_core_2017-06-30.xsd#mci-sas_ProceedsFromSalesOrMaturityOfFinancialInstrumentsClassifiedAsInvestingActivities@http://www.xbrl.org/2003/role/terseLabel</t>
  </si>
  <si>
    <t>mci-sas_core_2017-06-30.xsd#mci-sas_PurchaseOfFinancialInstrumentsClassifiedAsInvestingActivities@http://www.xbrl.org/2009/role/negatedTerseLabel</t>
  </si>
  <si>
    <t>mci-sas_core_2017-06-30.xsd#mci-sas_ProceedsFromOtherLongTermAssetsClassifiedAsInvestingActivities@http://www.xbrl.org/2003/role/terseLabel</t>
  </si>
  <si>
    <t>mci-sas_core_2017-06-30.xsd#mci-sas_PurchaseOfOtherLongTermAssetsClassifiedAsInvestingActivities@http://www.xbrl.org/2009/role/negatedTerseLabel</t>
  </si>
  <si>
    <t>mci-sas_core_2017-06-30.xsd#mci-sas_ProceedsFromSalesOfInvestmentProperty</t>
  </si>
  <si>
    <t>mci-sas_core_2017-06-30.xsd#mci-sas_PurchaseOfInvestmentProperty@http://www.xbrl.org/2009/role/negatedLabel</t>
  </si>
  <si>
    <t>mci-sas_core_2017-06-30.xsd#mci-sas_CashAdvancesAndLoansMadeToOtherPartiesClassifiedAsInvestingActivities@http://www.xbrl.org/2009/role/negatedTerseLabel</t>
  </si>
  <si>
    <t>mci-sas_core_2017-06-30.xsd#mci-sas_CashReceiptsFromRepaymentOfAdvancesAndLoansMadeToOtherPartiesClassifiedAsInvestingActivities@http://www.xbrl.org/2003/role/terseLabel</t>
  </si>
  <si>
    <t>mci-sas_core_2017-06-30.xsd#mci-sas_DividendsReceivedClassifiedAsInvestingActivities</t>
  </si>
  <si>
    <t>mci-sas_core_2017-06-30.xsd#mci-sas_InterestReceivedClassifiedAsInvestingActivities</t>
  </si>
  <si>
    <t>mci-sas_core_2017-06-30.xsd#mci-sas_ZakatExpensesPaidRefundClassifiedAsInvestingActivities@http://www.xbrl.org/2009/role/negatedLabel</t>
  </si>
  <si>
    <t>mci-sas_core_2017-06-30.xsd#mci-sas_IncomeTaxesPaidRefundClassifiedAsInvestingActivities@http://www.xbrl.org/2009/role/negatedLabel</t>
  </si>
  <si>
    <t>mci-sas_core_2017-06-30.xsd#mci-sas_OtherInflowsOutflowsOfCashClassifiedAsInvestingActivities</t>
  </si>
  <si>
    <t>mci-sas_core_2017-06-30.xsd#mci-sas_CashFlowsFromUsedInInvestingActivities@http://www.xbrl.org/2009/role/netLabel</t>
  </si>
  <si>
    <t>mci-sas_core_2017-06-30.xsd#mci-sas_ProceedsFromChangesInOwnershipInterestsInSubsidiaries</t>
  </si>
  <si>
    <t>mci-sas_core_2017-06-30.xsd#mci-sas_PaymentsFromChangesInOwnershipInterestsInSubsidiaries@http://www.xbrl.org/2009/role/negatedLabel</t>
  </si>
  <si>
    <t>mci-sas_core_2017-06-30.xsd#mci-sas_ProceedsFromIssuingShares</t>
  </si>
  <si>
    <t>mci-sas_core_2017-06-30.xsd#mci-sas_ProceedsFromSaleOrIssueOfTreasuryShares</t>
  </si>
  <si>
    <t>mci-sas_core_2017-06-30.xsd#mci-sas_PaymentsToAcquireOrRedeemEntitysShares@http://www.xbrl.org/2009/role/negatedLabel</t>
  </si>
  <si>
    <t>mci-sas_core_2017-06-30.xsd#mci-sas_ProceedsFromIssuingOtherEquityInstruments</t>
  </si>
  <si>
    <t>mci-sas_core_2017-06-30.xsd#mci-sas_PaymentsOfOtherEquityInstruments@http://www.xbrl.org/2009/role/negatedLabel</t>
  </si>
  <si>
    <t>mci-sas_core_2017-06-30.xsd#mci-sas_ProceedsFromExerciseOfOptions</t>
  </si>
  <si>
    <t>mci-sas_core_2017-06-30.xsd#mci-sas_ProceedsFromDebtSecuritiesTermLoansBorrowingsSukuksAndMurabahasClassifiedAsFinancingActivities@http://www.xbrl.org/2003/role/terseLabel</t>
  </si>
  <si>
    <t>mci-sas_core_2017-06-30.xsd#mci-sas_RepaymentOfDebtSecuritiesTermLoansBorrowingsSukuksAndMurabahasClassifiedAsFinancingActivities@http://www.xbrl.org/2009/role/negatedTerseLabel</t>
  </si>
  <si>
    <t>mci-sas_core_2017-06-30.xsd#mci-sas_ProceedsFromGovernmentLoansClassifiedAsFinancingActivities@http://www.xbrl.org/2003/role/terseLabel</t>
  </si>
  <si>
    <t>mci-sas_core_2017-06-30.xsd#mci-sas_RepaymentOfGovernmentLoansClassifiedAsFinancingActivities@http://www.xbrl.org/2009/role/negatedTerseLabel</t>
  </si>
  <si>
    <t>mci-sas_core_2017-06-30.xsd#mci-sas_PaymentsOfFinanceLeaseLiabilitiesClassifiedAsFinancingActivities@http://www.xbrl.org/2009/role/negatedLabel</t>
  </si>
  <si>
    <t>mci-sas_core_2017-06-30.xsd#mci-sas_DividendsPaidToEquityHoldersOfParentClassifiedAsFinancingActivities@http://www.xbrl.org/2009/role/negatedLabel</t>
  </si>
  <si>
    <t>mci-sas_core_2017-06-30.xsd#mci-sas_InterestPaidClassifiedAsFinancingActivities@http://www.xbrl.org/2009/role/negatedLabel</t>
  </si>
  <si>
    <t>mci-sas_core_2017-06-30.xsd#mci-sas_ZakatExpensesPaidRefundClassifiedAsFinancingActivities@http://www.xbrl.org/2009/role/negatedLabel</t>
  </si>
  <si>
    <t>mci-sas_core_2017-06-30.xsd#mci-sas_IncomeTaxesPaidRefundClassifiedAsFinancingActivities@http://www.xbrl.org/2009/role/negatedLabel</t>
  </si>
  <si>
    <t>mci-sas_core_2017-06-30.xsd#mci-sas_OtherInflowsOutflowsOfCashClassifiedAsFinancingActivities</t>
  </si>
  <si>
    <t>mci-sas_core_2017-06-30.xsd#mci-sas_CashFlowsFromUsedInFinancingActivities@http://www.xbrl.org/2009/role/netLabel</t>
  </si>
  <si>
    <t>mci-sas_core_2017-06-30.xsd#mci-sas_IncreaseDecreaseInCashAndCashEquivalentsBeforeEffectOfExchangeRateChanges@http://www.xbrl.org/2009/role/netLabel</t>
  </si>
  <si>
    <t>mci-sas_core_2017-06-30.xsd#mci-sas_EffectOfExchangeRateChangesOnCashAndCashEquivalents</t>
  </si>
  <si>
    <t>mci-sas_core_2017-06-30.xsd#mci-sas_IncreaseDecreaseInCashAndCashEquivalents@http://www.xbrl.org/2009/role/netLabel</t>
  </si>
  <si>
    <t>mci-sas_core_2017-06-30.xsd#mci-sas_CashAndCashEquivalents@http://www.xbrl.org/2003/role/periodStartLabel</t>
  </si>
  <si>
    <t>mci-sas_core_2017-06-30.xsd#mci-sas_CashAndCashEquivalents@http://www.xbrl.org/2003/role/periodEndLabel</t>
  </si>
  <si>
    <t>Receipts from sales of goods and rendering of services</t>
  </si>
  <si>
    <t>Receipts from royalties, fees, commissions and other revenue</t>
  </si>
  <si>
    <t>Receipts from contracts held for dealing or trading purposes</t>
  </si>
  <si>
    <t>Other cash receipts from operating activities</t>
  </si>
  <si>
    <t>Total cash receipts from operating activities</t>
  </si>
  <si>
    <t>Payments to suppliers for goods and services</t>
  </si>
  <si>
    <t>Payments to and on behalf of employees</t>
  </si>
  <si>
    <t>Other cash payments from operating activities</t>
  </si>
  <si>
    <t>Total cash payments from operating activities</t>
  </si>
  <si>
    <t>Net cash flows from (used in) operations</t>
  </si>
  <si>
    <t>Dividends paid, classified as operating activities</t>
  </si>
  <si>
    <t>Dividends received, classified as operating activities</t>
  </si>
  <si>
    <t>Interest paid, classified as operating activities</t>
  </si>
  <si>
    <t>Interest received, classified as operating activities</t>
  </si>
  <si>
    <t>Other inflows (outflows) of cash, classified as operating activities</t>
  </si>
  <si>
    <t>Net cash flows from (used in) operating activities</t>
  </si>
  <si>
    <t>Cash flows from losing control of subsidiaries or other businesses</t>
  </si>
  <si>
    <t>Cash flows used in obtaining control of subsidiaries or other businesses</t>
  </si>
  <si>
    <t>Cash receipts from sales of equity or debt instruments of other entities</t>
  </si>
  <si>
    <t>Cash payments to acquire equity or debt instruments of other entities</t>
  </si>
  <si>
    <t>Cash receipts from sales of interests in joint ventures</t>
  </si>
  <si>
    <t>Cash payments to acquire interests in joint ventures</t>
  </si>
  <si>
    <t>Proceeds from sales of property, plant and equipment</t>
  </si>
  <si>
    <t>Purchase of property, plant and equipment</t>
  </si>
  <si>
    <t>Proceeds from sales of intangible assets</t>
  </si>
  <si>
    <t>Purchase of intangible assets</t>
  </si>
  <si>
    <t>Proceeds from sales or maturity of other financial instruments</t>
  </si>
  <si>
    <t>Purchase of other financial instruments</t>
  </si>
  <si>
    <t>Proceeds from sales of other long-term assets</t>
  </si>
  <si>
    <t>Purchase of other long-term assets</t>
  </si>
  <si>
    <t>Proceeds from sales of investment property</t>
  </si>
  <si>
    <t>Purchase of investment property</t>
  </si>
  <si>
    <t>Cash advances and loans made to other parties</t>
  </si>
  <si>
    <t>Cash receipts from repayment of advances and loans made to other parties</t>
  </si>
  <si>
    <t>Dividends received, classified as investing activities</t>
  </si>
  <si>
    <t>Interest received, classified as investing activities</t>
  </si>
  <si>
    <t>Other inflows (outflows) of cash, classified as investing activities</t>
  </si>
  <si>
    <t>Net cash flows from (used in) investing activities</t>
  </si>
  <si>
    <t>Proceeds from changes in ownership interests in subsidiaries that do not result in loss of control</t>
  </si>
  <si>
    <t>Payments from changes in ownership interests in subsidiaries that do not result in loss of control</t>
  </si>
  <si>
    <t>Proceeds from issuing shares</t>
  </si>
  <si>
    <t>Proceeds from sale or issue of treasury shares</t>
  </si>
  <si>
    <t>Payments to acquire or redeem treasury shares</t>
  </si>
  <si>
    <t>Proceeds from issuing other equity instruments</t>
  </si>
  <si>
    <t>Payments of other equity instruments</t>
  </si>
  <si>
    <t>Proceeds from exercise of share options</t>
  </si>
  <si>
    <t>Proceeds from debt securities, term loans, borrowings, sukuks and murabahas</t>
  </si>
  <si>
    <t>Repayment of debt securities, term loans, borrowings, sukuks and murabahas</t>
  </si>
  <si>
    <t>Proceeds from government loans</t>
  </si>
  <si>
    <t>Repayment of government loans</t>
  </si>
  <si>
    <t>Payments of finance lease liabilities</t>
  </si>
  <si>
    <t>Dividends paid to equity holders of parent, classified as financing activities</t>
  </si>
  <si>
    <t>Interest paid, classified as financing activities</t>
  </si>
  <si>
    <t>Other inflows (outflows) of cash, classified as financing activities</t>
  </si>
  <si>
    <t>Net cash flows from (used in) financing activities</t>
  </si>
  <si>
    <t>Net increase (decrease) in cash and cash equivalents before effect of exchange rate changes</t>
  </si>
  <si>
    <t>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</si>
  <si>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</si>
  <si>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</si>
  <si>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</si>
  <si>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820b4870-cc9d-4a9a-bc22-5b8babe070e0:~:NotMandatory:~:True:~:http://www.mci.gov.sa/mci-rep-oth/role/StatementOfCashFlowsDirectMethodConsolidated</t>
  </si>
  <si>
    <t>39eafe4c-ef47-4e33-a30b-b8c9d0fba925:~:Cash Flows DirectMethod -C_1:~:NotMandatory:~:True:~:mci-sas_core_2017-06-30.xsd#mci-sas_StatementOfCashFlowsConsolidatedAbstract:~::~:</t>
  </si>
  <si>
    <t>mci-sas_core_2017-06-30.xsd#mci-sas_DividendsPaidToNonControllingInterestsClassifiedAsFinancingActivities@http://www.xbrl.org/2009/role/negatedLabel</t>
  </si>
  <si>
    <t>Dividends paid to non-controlling interests, classified as financing activities</t>
  </si>
  <si>
    <t>1adfe929-4ce4-4fca-8667-0d901ab6fe24:~:NotMandatory:~:True:~:http://www.mci.gov.sa/mci-rep-oth/role/StatementOfCashFlowsIndirectMethodStandalone</t>
  </si>
  <si>
    <t>5da8abda-4954-437f-a78c-c5e7c5b8ee4d:~:Cash Flows InDirectMethod_1:~:NotMandatory:~:True:~:mci-sas_core_2017-06-30.xsd#mci-sas_StatementOfCashFlowsStandaloneAbstract:~::~:</t>
  </si>
  <si>
    <t>mci-sas_core_2017-06-30.xsd#mci-sas_ProfitLossBeforeZakatAndIncomeTaxContinuingOperations</t>
  </si>
  <si>
    <t>mci-sas_core_2017-06-30.xsd#mci-sas_ProfitLossBeforeZakatAndIncomeTax</t>
  </si>
  <si>
    <t>mci-sas_core_2017-06-30.xsd#mci-sas_AdjustmentsForDepreciationAndAmortisationExpenseAndImpairmentLossReversalOfImpairmentLossRecognisedInProfitOrLossTangibleAssets</t>
  </si>
  <si>
    <t>mci-sas_core_2017-06-30.xsd#mci-sas_AdjustmentsForDepreciationAndAmortisationExpenseAndImpairmentLossReversalOfImpairmentLossRecognisedInProfitOrLossIntangibleAssets</t>
  </si>
  <si>
    <t>mci-sas_core_2017-06-30.xsd#mci-sas_AdjustmentsForDepreciationAndAmortisationExpenseOthers</t>
  </si>
  <si>
    <t>mci-sas_core_2017-06-30.xsd#mci-sas_AdjustmentsForDepreciationAndAmortisationExpense@http://www.xbrl.org/2003/role/totalLabel</t>
  </si>
  <si>
    <t>mci-sas_core_2017-06-30.xsd#mci-sas_AdjustmentsForLossesGainsOnSaleDisposalOfTangibleAssets</t>
  </si>
  <si>
    <t>mci-sas_core_2017-06-30.xsd#mci-sas_AdjustmentsForLossesGainsOnSaleDisposalOfIntangibleAssets</t>
  </si>
  <si>
    <t>mci-sas_core_2017-06-30.xsd#mci-sas_AdjustmentsForLossesGainsOnSaleDisposalOfNonCurrentAssetsOthers</t>
  </si>
  <si>
    <t>mci-sas_core_2017-06-30.xsd#mci-sas_AdjustmentsForLossesGainsOnSaleDisposalOfNonCurrentAssets@http://www.xbrl.org/2003/role/totalLabel</t>
  </si>
  <si>
    <t>mci-sas_core_2017-06-30.xsd#mci-sas_AdjustmentsForImpairmentLossReversalOfImpairmentLossRecognisedInProfitOrLossTangibleAssets</t>
  </si>
  <si>
    <t>mci-sas_core_2017-06-30.xsd#mci-sas_AdjustmentsForImpairmentLossReversalOfImpairmentLossRecognisedInProfitOrLossIntangibleAssets</t>
  </si>
  <si>
    <t>mci-sas_core_2017-06-30.xsd#mci-sas_AdjustmentsForImpairmentLossReversalOfImpairmentLossRecognisedInProfitOrLossOthers</t>
  </si>
  <si>
    <t>mci-sas_core_2017-06-30.xsd#mci-sas_AdjustmentsForImpairmentLossReversalOfImpairmentLossRecognisedInProfitOrLoss@http://www.xbrl.org/2003/role/totalLabel</t>
  </si>
  <si>
    <t>mci-sas_core_2017-06-30.xsd#mci-sas_AdjustmentsForProvisionsOthers</t>
  </si>
  <si>
    <t>mci-sas_core_2017-06-30.xsd#mci-sas_AdjustmentsForExchangeDifferencesOnTranslation</t>
  </si>
  <si>
    <t>mci-sas_core_2017-06-30.xsd#mci-sas_AdjustmentsForInterestExpense</t>
  </si>
  <si>
    <t>mci-sas_core_2017-06-30.xsd#mci-sas_AdjustmentsForInterestIncome</t>
  </si>
  <si>
    <t>mci-sas_core_2017-06-30.xsd#mci-sas_AdjustmentsForNonCashExpense</t>
  </si>
  <si>
    <t>mci-sas_core_2017-06-30.xsd#mci-sas_AdjustmentsForNonCashIncome</t>
  </si>
  <si>
    <t>mci-sas_core_2017-06-30.xsd#mci-sas_OtherAdjustmentsForNonCashItems</t>
  </si>
  <si>
    <t>mci-sas_core_2017-06-30.xsd#mci-sas_OtherAdjustmentsToReconcileProfitLoss</t>
  </si>
  <si>
    <t>mci-sas_core_2017-06-30.xsd#mci-sas_AdjustmentsForOthers@http://www.xbrl.org/2003/role/totalLabel</t>
  </si>
  <si>
    <t>mci-sas_core_2017-06-30.xsd#mci-sas_AdjustmentsForReconcileProfitLoss@http://www.xbrl.org/2003/role/totalLabel</t>
  </si>
  <si>
    <t>mci-sas_core_2017-06-30.xsd#mci-sas_CashFlowsFromUsedInOperationsBeforeChangesInWorkingCapital</t>
  </si>
  <si>
    <t>mci-sas_core_2017-06-30.xsd#mci-sas_AdjustmentsForDecreaseIncreaseInInventories</t>
  </si>
  <si>
    <t>mci-sas_core_2017-06-30.xsd#mci-sas_AdjustmentsForDecreaseIncreaseInTradeAndOtherReceivables</t>
  </si>
  <si>
    <t>mci-sas_core_2017-06-30.xsd#mci-sas_AdjustmentsForIncreaseDecreaseInTradeAndOtherPayables</t>
  </si>
  <si>
    <t>mci-sas_core_2017-06-30.xsd#mci-sas_AdjustmentsForDecreaseIncreaseInOtherCurrentAssets</t>
  </si>
  <si>
    <t>mci-sas_core_2017-06-30.xsd#mci-sas_AdjustmentsForIncreaseDecreaseInOtherCurrentLiabilities</t>
  </si>
  <si>
    <t>mci-sas_core_2017-06-30.xsd#mci-sas_AdjustmentsForWorkingCapitalChanges@http://www.xbrl.org/2003/role/totalLabel</t>
  </si>
  <si>
    <t>Profit (loss) before zakat and income tax</t>
  </si>
  <si>
    <t>Adjustments for depreciation and impairment loss (reversal of impairment loss) recognised in profit or loss, tangible assets</t>
  </si>
  <si>
    <t>Adjustments for amortisation and impairment loss (reversal of impairment loss) recognised in profit or loss, intangible assets</t>
  </si>
  <si>
    <t>Adjustments for depreciation and amortisation expenses, others</t>
  </si>
  <si>
    <t>Total adjustments for depreciation and amortisation expense</t>
  </si>
  <si>
    <t>Adjustments for losses (gains) on sale/ disposal of tangible assets</t>
  </si>
  <si>
    <t>Adjustments for losses (gains) on sale/ disposal of intangible assets</t>
  </si>
  <si>
    <t>Adjustments for losses (gains) on sale/ disposal of non-current assets, others</t>
  </si>
  <si>
    <t>Adjustments for impairment loss (reversal of impairment loss) recognised in profit or loss, tangible assets</t>
  </si>
  <si>
    <t>Adjustments for impairment loss (reversal of impairment loss) recognised in profit or loss, intangible assets</t>
  </si>
  <si>
    <t>Adjustments for impairment loss (reversal of impairment loss) recognised in profit or loss, others</t>
  </si>
  <si>
    <t>Total adjustments for impairment loss (reversal of impairment loss) recognised in profit or loss</t>
  </si>
  <si>
    <t>Adjustments for provisions, others</t>
  </si>
  <si>
    <t>Adjustments for exchange differences on translation</t>
  </si>
  <si>
    <t>Adjustments for interest expense</t>
  </si>
  <si>
    <t>Adjustments for interest income</t>
  </si>
  <si>
    <t>Adjustments for other non-cash expense</t>
  </si>
  <si>
    <t>Adjustments for other non-cash income</t>
  </si>
  <si>
    <t>Other adjustments for non-cash items</t>
  </si>
  <si>
    <t>Other adjustments to reconcile profit (loss)</t>
  </si>
  <si>
    <t>Total adjustments for others</t>
  </si>
  <si>
    <t>Total adjustments to reconcile profit (loss)</t>
  </si>
  <si>
    <t>Cash flows from (used in) operations before changes in working capital</t>
  </si>
  <si>
    <t>Adjustments for decrease (increase) in inventories</t>
  </si>
  <si>
    <t>Adjustments for decrease (increase) in trade and other receivables</t>
  </si>
  <si>
    <t>Adjustments for increase (decrease) in trade and other payables</t>
  </si>
  <si>
    <t>Adjustments for decrease (increase) in other current assets</t>
  </si>
  <si>
    <t>Adjustments for increase (decrease) in other current liabilities</t>
  </si>
  <si>
    <t>Total adjustments for working capital changes</t>
  </si>
  <si>
    <t>ef4ee34e-ad2e-4c45-ae18-6a61f5f9e90c:~:NotMandatory:~:True:~:http://www.mci.gov.sa/mci-rep-oth/role/StatementOfCashFlowsIndirectMethodConsolidated</t>
  </si>
  <si>
    <t>d804d090-db82-4e78-a985-fb4ed3d9a31e:~:Cash Flows InDirectMethod -C_1:~:NotMandatory:~:True:~:mci-sas_core_2017-06-30.xsd#mci-sas_StatementOfCashFlowsConsolidatedAbstract:~::~:</t>
  </si>
  <si>
    <t>08cb2a36-3e82-426f-874a-dcbfbf0caf09:~:Changes in Equity_1:~:NotMandatory:~:True:~:mci-sas_core_2017-06-30.xsd#mci-sas_StatementOfChangesInEquityStandaloneAbstract::mci-sas_core_2017-06-30.xsd#mci-sas_StatementOfChangesInEquityLineItems:~::~:</t>
  </si>
  <si>
    <t>mci-sas_core_2017-06-30.xsd#mci-sas_EquityBalanceAtBeginningOfPeriodBeforeAdjustments</t>
  </si>
  <si>
    <t>mci-sas_core_2017-06-30.xsd#mci-sas_AdjustmentsInEquityForRestatements</t>
  </si>
  <si>
    <t>mci-sas_core_2017-06-30.xsd#mci-sas_EquityBalanceAtBeginningOfPeriodAfterAdjustments@http://www.xbrl.org/2003/role/totalLabel</t>
  </si>
  <si>
    <t>mci-sas_core_2017-06-30.xsd#mci-sas_OtherComprehensiveIncome</t>
  </si>
  <si>
    <t>mci-sas_core_2017-06-30.xsd#mci-sas_IncreaseDecreaseThroughAppropriationOfRetainedEarnings</t>
  </si>
  <si>
    <t>mci-sas_core_2017-06-30.xsd#mci-sas_IncreaseDecreaseThroughTransferToStatutoryReserve</t>
  </si>
  <si>
    <t>mci-sas_core_2017-06-30.xsd#mci-sas_IncreaseDecreaseThroughTransferToGeneralReserve</t>
  </si>
  <si>
    <t>mci-sas_core_2017-06-30.xsd#mci-sas_IssueOfEquityOtherThanBonusShares</t>
  </si>
  <si>
    <t>mci-sas_core_2017-06-30.xsd#mci-sas_IssueOfBonusShares</t>
  </si>
  <si>
    <t>mci-sas_core_2017-06-30.xsd#mci-sas_ReductionOfShareCapital@http://www.xbrl.org/2009/role/negatedLabel</t>
  </si>
  <si>
    <t>mci-sas_core_2017-06-30.xsd#mci-sas_ShareIssueRelatedCost@http://www.xbrl.org/2009/role/negatedLabel</t>
  </si>
  <si>
    <t>mci-sas_core_2017-06-30.xsd#mci-sas_IncreaseThroughOtherContributionsByOwners</t>
  </si>
  <si>
    <t>mci-sas_core_2017-06-30.xsd#mci-sas_DecreaseThroughOtherDistributionsToOwners@http://www.xbrl.org/2009/role/negatedLabel</t>
  </si>
  <si>
    <t>mci-sas_core_2017-06-30.xsd#mci-sas_IncreaseDecreaseThroughDiscontinuedOperations</t>
  </si>
  <si>
    <t>mci-sas_core_2017-06-30.xsd#mci-sas_IncreaseDecreaseThroughTreasuryShareTransactions</t>
  </si>
  <si>
    <t>mci-sas_core_2017-06-30.xsd#mci-sas_ReclassificationOfDepreciationTransferred</t>
  </si>
  <si>
    <t>mci-sas_core_2017-06-30.xsd#mci-sas_IncreaseDecreaseThroughChangesInOwnershipInterestsInSubsidiariesThatDoNotResultInLossOfControl</t>
  </si>
  <si>
    <t>mci-sas_core_2017-06-30.xsd#mci-sas_InterimDividendPaid@http://www.xbrl.org/2009/role/negatedLabel</t>
  </si>
  <si>
    <t>mci-sas_core_2017-06-30.xsd#mci-sas_FinalDividendPaid@http://www.xbrl.org/2009/role/negatedLabel</t>
  </si>
  <si>
    <t>mci-sas_core_2017-06-30.xsd#mci-sas_IncreaseDecreaseThroughAcquisitionOfSubsidiary</t>
  </si>
  <si>
    <t>mci-sas_core_2017-06-30.xsd#mci-sas_IncreaseDecreaseThroughDisposalOfSubsidiary</t>
  </si>
  <si>
    <t>mci-sas_core_2017-06-30.xsd#mci-sas_IncreaseDecreaseThroughTransfersAndOtherChangesEquity</t>
  </si>
  <si>
    <t>mci-sas_core_2017-06-30.xsd#mci-sas_ChangesInEquity@http://www.xbrl.org/2003/role/totalLabel</t>
  </si>
  <si>
    <t>mci-sas_core_2017-06-30.xsd#mci-sas_Equity@http://www.xbrl.org/2003/role/periodEndLabel</t>
  </si>
  <si>
    <t>mci-sas_core_2017-06-30.xsd#mci-sas_StatementOfChangesInEquityTable::mci-sas_core_2017-06-30.xsd#mci-sas_ComponentsOfEquityAxis::mci-sas_core_2017-06-30.xsd#mci-sas_ShareCapitalMember</t>
  </si>
  <si>
    <t>mci-sas_core_2017-06-30.xsd#mci-sas_StatementOfChangesInEquityTable::mci-sas_core_2017-06-30.xsd#mci-sas_ComponentsOfEquityAxis::mci-sas_core_2017-06-30.xsd#mci-sas_SharePremiumMember</t>
  </si>
  <si>
    <t>mci-sas_core_2017-06-30.xsd#mci-sas_StatementOfChangesInEquityTable::mci-sas_core_2017-06-30.xsd#mci-sas_ComponentsOfEquityAxis::mci-sas_core_2017-06-30.xsd#mci-sas_TreasurySharesMember</t>
  </si>
  <si>
    <t>mci-sas_core_2017-06-30.xsd#mci-sas_StatementOfChangesInEquityTable::mci-sas_core_2017-06-30.xsd#mci-sas_ComponentsOfEquityAxis::mci-sas_core_2017-06-30.xsd#mci-sas_StatutoryReserveMember</t>
  </si>
  <si>
    <t>mci-sas_core_2017-06-30.xsd#mci-sas_StatementOfChangesInEquityTable::mci-sas_core_2017-06-30.xsd#mci-sas_ComponentsOfEquityAxis::mci-sas_core_2017-06-30.xsd#mci-sas_GeneralReserveMember</t>
  </si>
  <si>
    <t>mci-sas_core_2017-06-30.xsd#mci-sas_StatementOfChangesInEquityTable::mci-sas_core_2017-06-30.xsd#mci-sas_ComponentsOfEquityAxis::mci-sas_core_2017-06-30.xsd#mci-sas_RetainedEarningsMember</t>
  </si>
  <si>
    <t>mci-sas_core_2017-06-30.xsd#mci-sas_StatementOfChangesInEquityTable::mci-sas_core_2017-06-30.xsd#mci-sas_ComponentsOfEquityAxis::mci-sas_core_2017-06-30.xsd#mci-sas_AdditionalPaidInCapitalMember</t>
  </si>
  <si>
    <t>mci-sas_core_2017-06-30.xsd#mci-sas_StatementOfChangesInEquityTable::mci-sas_core_2017-06-30.xsd#mci-sas_ComponentsOfEquityAxis::mci-sas_core_2017-06-30.xsd#mci-sas_OtherComponentsOfEquityMember</t>
  </si>
  <si>
    <t>mci-sas_core_2017-06-30.xsd#mci-sas_StatementOfChangesInEquityTable::mci-sas_core_2017-06-30.xsd#mci-sas_ComponentsOfEquityAxis::mci-sas_core_2017-06-30.xsd#mci-sas_OtherReservesMember</t>
  </si>
  <si>
    <t>mci-sas_core_2017-06-30.xsd#mci-sas_StatementOfChangesInEquityTable::mci-sas_core_2017-06-30.xsd#mci-sas_ComponentsOfEquityAxis::mci-sas_core_2017-06-30.xsd#mci-sas_AssetRevaluationReserveMember</t>
  </si>
  <si>
    <t>mci-sas_core_2017-06-30.xsd#mci-sas_StatementOfChangesInEquityTable::mci-sas_core_2017-06-30.xsd#mci-sas_ComponentsOfEquityAxis::mci-sas_core_2017-06-30.xsd#mci-sas_ReserveOfExchangeDifferencesOnTranslationMember</t>
  </si>
  <si>
    <t>mci-sas_core_2017-06-30.xsd#mci-sas_StatementOfChangesInEquityTable::mci-sas_core_2017-06-30.xsd#mci-sas_ComponentsOfEquityAxis::mci-sas_core_2017-06-30.xsd#mci-sas_ReserveOfCashFlowHedgesMember</t>
  </si>
  <si>
    <t>mci-sas_core_2017-06-30.xsd#mci-sas_StatementOfChangesInEquityTable::mci-sas_core_2017-06-30.xsd#mci-sas_ComponentsOfEquityAxis::mci-sas_core_2017-06-30.xsd#mci-sas_ReserveOfAvailableForSaleFinancialAssetsMember</t>
  </si>
  <si>
    <t>mci-sas_core_2017-06-30.xsd#mci-sas_StatementOfChangesInEquityTable::mci-sas_core_2017-06-30.xsd#mci-sas_ComponentsOfEquityAxis::mci-sas_core_2017-06-30.xsd#mci-sas_ReserveOfRemeasurementsOfDefinedBenefitPlansMember</t>
  </si>
  <si>
    <t>mci-sas_core_2017-06-30.xsd#mci-sas_StatementOfChangesInEquityTable::mci-sas_core_2017-06-30.xsd#mci-sas_ComponentsOfEquityAxis::mci-sas_core_2017-06-30.xsd#mci-sas_ReserveOfNonCurrentAssetsOrDisposalGroupsHeldForSaleOrDistributionToOwnersMember</t>
  </si>
  <si>
    <t>mci-sas_core_2017-06-30.xsd#mci-sas_StatementOfChangesInEquityTable::mci-sas_core_2017-06-30.xsd#mci-sas_ComponentsOfEquityAxis::mci-sas_core_2017-06-30.xsd#mci-sas_MiscellaneousReservesMember</t>
  </si>
  <si>
    <t>Equity balance at beginning of period (before adjustments)</t>
  </si>
  <si>
    <t>Adjustments in equity for restatements (errors &amp; accounting policy)</t>
  </si>
  <si>
    <t>Equity balance at beginning of period (after adjustments)</t>
  </si>
  <si>
    <t>Other comprehensive income</t>
  </si>
  <si>
    <t>Issue of equity (other than bonus shares)</t>
  </si>
  <si>
    <t>Issue of bonus shares</t>
  </si>
  <si>
    <t>Reduction of issued capital</t>
  </si>
  <si>
    <t>Share issue related cost</t>
  </si>
  <si>
    <t>Increase through other contributions by equity holders</t>
  </si>
  <si>
    <t>Decrease through other distributions to equity holders</t>
  </si>
  <si>
    <t>Increase (decrease) through share-based payment transactions</t>
  </si>
  <si>
    <t>Increase (decrease) through discontinued operations</t>
  </si>
  <si>
    <t>Reclassification of depreciation transferred</t>
  </si>
  <si>
    <t>Increase (decrease) through changes in ownership interests in subsidiaries that do not result in loss of control</t>
  </si>
  <si>
    <t>Interim dividend paid</t>
  </si>
  <si>
    <t>Final dividend paid</t>
  </si>
  <si>
    <t>Increase (decrease) through acquisition of subsidiary</t>
  </si>
  <si>
    <t>Increase (decrease) through disposal of subsidiary</t>
  </si>
  <si>
    <t>Increase (decrease) through other changes in equity</t>
  </si>
  <si>
    <t>Total increase (decrease) in equity</t>
  </si>
  <si>
    <t>Equity balance at end of period</t>
  </si>
  <si>
    <t>mci-sas_core_2017-06-30.xsd#mci-sas_StatementOfChangesInEquityTable::mci-sas_core_2017-06-30.xsd#mci-sas_ComponentsOfEquityAxis</t>
  </si>
  <si>
    <t>665cf69e-ac03-467a-bd52-9197cb52ff5a:~:NotMandatory:~:True:~:http://www.mci.gov.sa/mci-rep-oth/role/StatementOfChangesInEquityConsolidated</t>
  </si>
  <si>
    <t>5fccd960-0580-47a4-98f0-3d5455d72dff:~:Changes in Equity -C_1:~:NotMandatory:~:True:~:mci-sas_core_2017-06-30.xsd#mci-sas_StatementOfChangesInEquityConsolidatedAbstract::mci-sas_core_2017-06-30.xsd#mci-sas_StatementOfChangesInEquityLineItems:~::~:</t>
  </si>
  <si>
    <t>mci-sas_core_2017-06-30.xsd#mci-sas_IncreaseDecreaseThroughChangesInNonControllingInterest</t>
  </si>
  <si>
    <t>mci-sas_core_2017-06-30.xsd#mci-sas_StatementOfChangesInEquityTable::mci-sas_core_2017-06-30.xsd#mci-sas_ComponentsOfEquityAxis::mci-sas_core_2017-06-30.xsd#mci-sas_EquityAttributableToOwnersOfParentMember</t>
  </si>
  <si>
    <t>mci-sas_core_2017-06-30.xsd#mci-sas_StatementOfChangesInEquityTable::mci-sas_core_2017-06-30.xsd#mci-sas_ComponentsOfEquityAxis::mci-sas_core_2017-06-30.xsd#mci-sas_NonControllingInterestsMember</t>
  </si>
  <si>
    <t>Increase (decrease) through changes in non-controlling interest</t>
  </si>
  <si>
    <t>#CustPlcEng#</t>
  </si>
  <si>
    <t>#CustPlc#</t>
  </si>
  <si>
    <t>Filing information</t>
  </si>
  <si>
    <t>#CustPlcAr#</t>
  </si>
  <si>
    <t>Auditors report, annual audit</t>
  </si>
  <si>
    <t>Auditors report, quarterly review</t>
  </si>
  <si>
    <t>Statement of financial position, current/ non-current, standalone</t>
  </si>
  <si>
    <t>Statement of financial position, current/ non-current, consolidated</t>
  </si>
  <si>
    <t>Statement of financial position, order of liquidity, standalone</t>
  </si>
  <si>
    <t>Statement of financial position, order of liquidity, consolidated</t>
  </si>
  <si>
    <t>Statement of profit or loss, function of expense, standalone</t>
  </si>
  <si>
    <t>Statement of profit or loss, function of expense, consolidated</t>
  </si>
  <si>
    <t>Statement of profit or loss, nature of expense, standalone</t>
  </si>
  <si>
    <t>Statement of profit or loss, nature of expense, consolidated</t>
  </si>
  <si>
    <t>Statement of other comprehensive income, net of tax, standalone</t>
  </si>
  <si>
    <t>Statement of other comprehensive income, net of tax, consolidated</t>
  </si>
  <si>
    <t>Statement of other comprehensive income, before tax, standalone</t>
  </si>
  <si>
    <t>Statement of other comprehensive income, before tax, consolidated</t>
  </si>
  <si>
    <t>Statement of cash flows, direct method, standalone</t>
  </si>
  <si>
    <t>Statement of cash flows, direct method, consolidated</t>
  </si>
  <si>
    <t>Statement of cash flows, indirect method, standalone</t>
  </si>
  <si>
    <t>Statement of cash flows, indirect method, consolidated</t>
  </si>
  <si>
    <t>Statement of changes in equity, standalone</t>
  </si>
  <si>
    <t>Statement of changes in equity, consolidated</t>
  </si>
  <si>
    <t>#</t>
  </si>
  <si>
    <t>#LINENUMBER#</t>
  </si>
  <si>
    <t>&lt;PrefixNamespace&gt;_x000D_
              &lt;add key="Prefix" value="cmp" /&gt;_x000D_
              &lt;add key="Namespace" value="" /&gt;_x000D_
              &lt;add key="Scheme" value="" /&gt;_x000D_
              &lt;add key="SchemaFileName" value="" /&gt;_x000D_
            &lt;/PrefixNamespace&gt;</t>
  </si>
  <si>
    <t>mci-sas_core_2017-06-30.xsd#mci-sas_CurrentAssetsBeforeOtherAdjustments@http://www.xbrl.org/2003/role/totalLabel</t>
  </si>
  <si>
    <t>mci-sas_core_2017-06-30.xsd#mci-sas_CurrentLiabilitiesBeforeOtherAdjustments@http://www.xbrl.org/2003/role/totalLabel</t>
  </si>
  <si>
    <t>Deposits/ advances from customers, current</t>
  </si>
  <si>
    <t>5fccd960-0580-47a4-98f0-3d5455d72dff:~:Changes in Equity -C_2:~:NotMandatory:~:True:~:mci-sas_core_2017-06-30.xsd#mci-sas_StatementOfChangesInEquityConsolidatedAbstract::mci-sas_core_2017-06-30.xsd#mci-sas_StatementOfChangesInEquityLineItems:~::~:</t>
  </si>
  <si>
    <t>08cb2a36-3e82-426f-874a-dcbfbf0caf09:~:Changes in Equity_2:~:NotMandatory:~:True:~:mci-sas_core_2017-06-30.xsd#mci-sas_StatementOfChangesInEquityStandaloneAbstract::mci-sas_core_2017-06-30.xsd#mci-sas_StatementOfChangesInEquityLineItems:~::~:</t>
  </si>
  <si>
    <t>mci-dei_core_2017-06-30.xsd#mci-dei_DescriptionOfPresentationCurrencyUsedInFiling</t>
  </si>
  <si>
    <t>Finance lease receivables, current</t>
  </si>
  <si>
    <t>Net employee defined benefit assets, current</t>
  </si>
  <si>
    <t>Net employee defined benefit assets, non-current</t>
  </si>
  <si>
    <t>Net employee defined benefit liabilities, current</t>
  </si>
  <si>
    <t>Net employee defined benefit liabilities, non-current</t>
  </si>
  <si>
    <t>mci-sas_core_2017-06-30.xsd#mci-sas_ReserveOfShareBasedPayments</t>
  </si>
  <si>
    <t>Net employee defined benefit assets</t>
  </si>
  <si>
    <t>Net employee defined benefit liabilities</t>
  </si>
  <si>
    <t>Other expenses</t>
  </si>
  <si>
    <t>Income tax/ zakat (charge) credit relating to exchange differences on translation</t>
  </si>
  <si>
    <t>Income tax/ zakat (charge) credit relating to available-for-sale financial assets</t>
  </si>
  <si>
    <t>Income tax/ zakat (charge) credit relating to cash flow hedges</t>
  </si>
  <si>
    <t>Income tax/ zakat (charge) credit relating to hedges of net investments in foreign operations</t>
  </si>
  <si>
    <t>Dividends paid to equity holders, classified as financing activities</t>
  </si>
  <si>
    <t>mci-sas_core_2017-06-30.xsd#mci-sas_DividendsPaidToEquityHoldersClassifiedAsFinancingActivities@http://www.xbrl.org/2009/role/negatedLabel</t>
  </si>
  <si>
    <t>Total adjustments for losses (gains)</t>
  </si>
  <si>
    <t>mci-sas_core_2017-06-30.xsd#mci-sas_StatementOfChangesInEquityTable::mci-sas_core_2017-06-30.xsd#mci-sas_ComponentsOfEquityAxis::mci-sas_core_2017-06-30.xsd#mci-sas_ReserveOfShareBasedPaymentsMember</t>
  </si>
  <si>
    <t>Transfer to (from) retained earnings</t>
  </si>
  <si>
    <t>Transfer to (from) statutory reserve</t>
  </si>
  <si>
    <t>Transfer to (from) general reserve</t>
  </si>
  <si>
    <t>Disposal (acquisition) of treasury shares</t>
  </si>
  <si>
    <t>رقم السجل التجاري</t>
  </si>
  <si>
    <t>اسم الشركة</t>
  </si>
  <si>
    <t>الكيان القانوني للشركة</t>
  </si>
  <si>
    <t xml:space="preserve">القوائم المالية تتبع التقويم </t>
  </si>
  <si>
    <t>نوع الفترة</t>
  </si>
  <si>
    <t>تاريخ بداية الفترة المالية الحالية</t>
  </si>
  <si>
    <t>تاريخ نهاية الفترة المالية الحالية</t>
  </si>
  <si>
    <t>تاريخ بداية الفترة المالية السابقة</t>
  </si>
  <si>
    <t>تاريخ نهاية الفترة المالية السابقة</t>
  </si>
  <si>
    <t>طبيعة القوائم المالية</t>
  </si>
  <si>
    <t>وصف عملة العرض</t>
  </si>
  <si>
    <t>مستوى تقريب الأرقام</t>
  </si>
  <si>
    <t>نسخة التصنيف</t>
  </si>
  <si>
    <t>هل الشركة تعد القوائم المالية للمرة الأولى منذ تأسيسها</t>
  </si>
  <si>
    <t>نطاق اسئلة بيانات الإدخال</t>
  </si>
  <si>
    <t xml:space="preserve">باللغة الانجليزية </t>
  </si>
  <si>
    <t xml:space="preserve">باللغة العربية </t>
  </si>
  <si>
    <t xml:space="preserve">اسم مكتب مراجع الحسابات </t>
  </si>
  <si>
    <t>رقم ترخيص مكتب مراجع الحسابات</t>
  </si>
  <si>
    <t>تاريخ ترخيص مكتب مراجع الحسابات</t>
  </si>
  <si>
    <t>عنوان مراجع الحسابات</t>
  </si>
  <si>
    <t xml:space="preserve">اسم الشريك المسؤول عن توقيع تقرير مراجع الحسابات </t>
  </si>
  <si>
    <t>رقم ترخيص الشريك المسؤول عن توقيع تقرير مراجع الحسابات</t>
  </si>
  <si>
    <t>تاريخ ترخيص الشريك المسؤول عن توقيع تقرير مراجع الحسابات</t>
  </si>
  <si>
    <t xml:space="preserve">الإفصاح عن تقرير مراجع الحسابات </t>
  </si>
  <si>
    <t>طبيعة رأي مراجع الحسابات</t>
  </si>
  <si>
    <t>رأي مراجع الحسابات</t>
  </si>
  <si>
    <t>أساس الرأي</t>
  </si>
  <si>
    <t>شك جوهري حول مبدأ الاستمرارية</t>
  </si>
  <si>
    <t>فقرة لفت انتباه</t>
  </si>
  <si>
    <t>أمور المراجعة الرئيسية</t>
  </si>
  <si>
    <t>أمور أخرى</t>
  </si>
  <si>
    <t>مسؤوليات الإدارة والمكلفين بالحوكمة عن القوائم المالية</t>
  </si>
  <si>
    <t>مسؤوليات مراجع الحسابات عن القوائم المالية</t>
  </si>
  <si>
    <t>تقرير مراجع الحسابات حول متطلبات قانونية وتشريعية أخرى</t>
  </si>
  <si>
    <t>تاريخ توقيع التقرير من قبل مراجع الحسابات</t>
  </si>
  <si>
    <t>ودائع قصيرة الأجل (غير مصنفة ضمن النقد ومعادلات النقد)</t>
  </si>
  <si>
    <t>موجودات مالية بغرض المتاجرة، متداولة</t>
  </si>
  <si>
    <t>موجودات مالية متاحة للبيع، متداولة</t>
  </si>
  <si>
    <t>استثمارات محتفظ بها بغرض الاستحقاق، متداولة</t>
  </si>
  <si>
    <t>موجودات مالية أخرى، متداولة</t>
  </si>
  <si>
    <t>المبالغ المستحقة من المدينيين التجاريين وغيرهم</t>
  </si>
  <si>
    <t>دفعات مقدمة للموردين والمقاولين، متداولة</t>
  </si>
  <si>
    <t>مدينون عقود إيجار تمويلي، متداولة</t>
  </si>
  <si>
    <t>إيجار مستحق القبض</t>
  </si>
  <si>
    <t>مصاريف مدفوعة مقدما</t>
  </si>
  <si>
    <t>إيرادات مستحقة</t>
  </si>
  <si>
    <t>أعمال تحت التنفيذ ( إيرادات لم يصدر بها فواتير)</t>
  </si>
  <si>
    <t>أرصدة مستحقة من جهات ذات علاقة، متداولة</t>
  </si>
  <si>
    <t>أدوات / موجودات مالية مشتقة، متداولة</t>
  </si>
  <si>
    <t>المخزون</t>
  </si>
  <si>
    <t>موجودات حيوية، متداولة</t>
  </si>
  <si>
    <t>موجودات برامج، متداولة</t>
  </si>
  <si>
    <t>صافي موجودات منافع موظفين محددة، متداولة</t>
  </si>
  <si>
    <t>موجودات متداولة أخرى</t>
  </si>
  <si>
    <t>إجمالي موجودات ضريبية متداولة</t>
  </si>
  <si>
    <t>إجمالي الموجودات المتداولة</t>
  </si>
  <si>
    <t>موجودات مالية متاحة للبيع، غير متداولة</t>
  </si>
  <si>
    <t>استثمارات محتفظ بها للاستحقاق، غير متداولة</t>
  </si>
  <si>
    <t>موجودات مالية أخرى، غير متداولة</t>
  </si>
  <si>
    <t>ودائع طويلة الأجل</t>
  </si>
  <si>
    <t>دفعات مقدمة للموردين والمقاولين، غير متداولة</t>
  </si>
  <si>
    <t>مدينون عقود إيجار تمويلي، غير متداولة</t>
  </si>
  <si>
    <t>العقارات والآلات والمعدات</t>
  </si>
  <si>
    <t>موجودات استكشاف وتقويم</t>
  </si>
  <si>
    <t>موجودات متعلقة بالنفط والغاز</t>
  </si>
  <si>
    <t>موجودات حيوية، غير متداولة</t>
  </si>
  <si>
    <t>موجودات بموجب عقود إيجار تمويلية</t>
  </si>
  <si>
    <t>شهرة</t>
  </si>
  <si>
    <t>موجودات غير ملموسة باستثناء الشهرة</t>
  </si>
  <si>
    <t>أدوات / موجودات مالية مشتقة، غير متداولة</t>
  </si>
  <si>
    <t>العقارات الاستثمارية</t>
  </si>
  <si>
    <t>استثمارات في شركات زميلة</t>
  </si>
  <si>
    <t>استثمارات في مشاريع مشتركة</t>
  </si>
  <si>
    <t>استثمارات في شركات تابعة</t>
  </si>
  <si>
    <t>استثمارات في غير شركات تابعة، زميلة ومشاريع مشتركة</t>
  </si>
  <si>
    <t>موجودات ضريبية مؤجلة</t>
  </si>
  <si>
    <t>موجودات برامج، غير متداولة</t>
  </si>
  <si>
    <t>صافي موجودات منافع موظفين محددة، غير متداولة</t>
  </si>
  <si>
    <t>أرصدة مستحقة من جهات ذات علاقة، غير متداولة</t>
  </si>
  <si>
    <t>موجودات غير متداولة أخرى</t>
  </si>
  <si>
    <t>إجمالي الموجودات غير المتداولة</t>
  </si>
  <si>
    <t>إجمالي الموجودات</t>
  </si>
  <si>
    <t>مخصص منافع موظفين أخرى، متداولة</t>
  </si>
  <si>
    <t>مخصصات أخرى، متداولة</t>
  </si>
  <si>
    <t>إجمالي مخصصات متداولة</t>
  </si>
  <si>
    <t>مطلوبات مالية بغرض المتاجرة، متداولة</t>
  </si>
  <si>
    <t>مطلوبات مالية أخرى، متداولة</t>
  </si>
  <si>
    <t>سندات دين وقروض لأجل وقروض وصكوك مصدرة، متداولة</t>
  </si>
  <si>
    <t>قروض حكومية، متداولة</t>
  </si>
  <si>
    <t>قروض مساندة، متداولة</t>
  </si>
  <si>
    <t>حسابات مكشوفة لدى البنوك</t>
  </si>
  <si>
    <t>مبالغ مستحقة للدائنين التجاريين وغيرهم</t>
  </si>
  <si>
    <t>ذمم محتجزات دائنة</t>
  </si>
  <si>
    <t>مصاريف مستحقة الدفع</t>
  </si>
  <si>
    <t>مطلوبات عقود إيجار تمويلي، متداولة</t>
  </si>
  <si>
    <t>أرصدة مستحقة إلى جهات ذات علاقة، متداولة</t>
  </si>
  <si>
    <t>ودائع / دفعات مقدمة من عملاء، متداولة</t>
  </si>
  <si>
    <t>منح حكومية، متداولة</t>
  </si>
  <si>
    <t>إيرادات مؤجلة، متداولة</t>
  </si>
  <si>
    <t>توزيعات أرباح مستحقة</t>
  </si>
  <si>
    <t>امتيازات مستحقة</t>
  </si>
  <si>
    <t>أدوات / مطلوبات مالية مشتقة، متداولة</t>
  </si>
  <si>
    <t>مرابحات، متداولة</t>
  </si>
  <si>
    <t>صافي مطلوبات منافع موظفين محددة، متداولة</t>
  </si>
  <si>
    <t>مطلوبات متداولة أخرى</t>
  </si>
  <si>
    <t>إجمالي مطلوبات زكاة متداولة</t>
  </si>
  <si>
    <t>إجمالي المطلوبات المتداولة</t>
  </si>
  <si>
    <t>مخصصات منافع موظفين أخرى طويلة الأجل، غير متداولة</t>
  </si>
  <si>
    <t>مخصصات أخرى، غير متداولة</t>
  </si>
  <si>
    <t>إجمالي مخصصات غير متداولة</t>
  </si>
  <si>
    <t>سندات دين وقروض لأجل وقروض وصكوك مصدرة، غير متداولة</t>
  </si>
  <si>
    <t>قروض حكومية، غير متداولة</t>
  </si>
  <si>
    <t>قروض ثانوية، غير متداولة</t>
  </si>
  <si>
    <t>مطلوبات مالية أخرى، غير متداولة</t>
  </si>
  <si>
    <t>صافي مطلوبات منافع موظفين محددة، غير متداولة</t>
  </si>
  <si>
    <t>مطلوبات عقود إيجار تمويلي، غير متداولة</t>
  </si>
  <si>
    <t>مطلوبات ضريبية مؤجلة</t>
  </si>
  <si>
    <t>منح حكومية، غير متداولة</t>
  </si>
  <si>
    <t>إيرادات مؤجلة، غير متداولة</t>
  </si>
  <si>
    <t>أدوات / مطلوبات مالية مشتقة، غير متداولة</t>
  </si>
  <si>
    <t>مرابحات، غير متداولة</t>
  </si>
  <si>
    <t>ودائع / دفعات مقدمة من عملاء، غير متداولة</t>
  </si>
  <si>
    <t>أرصدة مستحقة إلى جهات ذات علاقة، غير متداولة</t>
  </si>
  <si>
    <t>مطلوبات غير متداولة أخرى</t>
  </si>
  <si>
    <t>إجمالي المطلوبات غير المتداولة</t>
  </si>
  <si>
    <t>إجمالي المطلوبات</t>
  </si>
  <si>
    <t>رأس المال</t>
  </si>
  <si>
    <t>علاوة إصدار</t>
  </si>
  <si>
    <t>أسهم خزينة</t>
  </si>
  <si>
    <t>احتياطي نظامي</t>
  </si>
  <si>
    <t>احتياطي عام</t>
  </si>
  <si>
    <t>أرباح مبقاة (خسائر متراكمة)</t>
  </si>
  <si>
    <t>رأس المال الإضافي</t>
  </si>
  <si>
    <t>عناصر أخرى لحقوق الملكية</t>
  </si>
  <si>
    <t>احتياطي إعادة تقييم موجودات</t>
  </si>
  <si>
    <t>احتياطي فروقات ترجمة عملات أجنبية</t>
  </si>
  <si>
    <t>احتياطي تغطية مخاطر تدفقات نقدية</t>
  </si>
  <si>
    <t>احتياطي أدوات مالية متاحة للبيع</t>
  </si>
  <si>
    <t>احتياطي الدفعات المحسوبة على أساس الأسهم</t>
  </si>
  <si>
    <t>احتياطي إعادة تقييم برامج المنافع المحددة</t>
  </si>
  <si>
    <t>احتياطي مجموعة مستبعدة معدة للبيع أو التوزيع للملاك</t>
  </si>
  <si>
    <t>احتياطيات متنوعة</t>
  </si>
  <si>
    <t>إجمالي الاحتياطيات الأخرى</t>
  </si>
  <si>
    <t>إجمالي حقوق الملكية</t>
  </si>
  <si>
    <t>إجمالي المطلوبات وحقوق الملكية</t>
  </si>
  <si>
    <t>حقوق الملكية المتعلقة بملاك الشركة الأم</t>
  </si>
  <si>
    <t>حقوق الملكية غير المسيطرة</t>
  </si>
  <si>
    <t>موجودات مالية متاحة للبيع</t>
  </si>
  <si>
    <t>استثمارات محتفظ بها بغرض الاستحقاق</t>
  </si>
  <si>
    <t>موجودات مالية أخرى</t>
  </si>
  <si>
    <t>دفعات مقدمة للموردين والمقاولين</t>
  </si>
  <si>
    <t>أرصدة مستحقة إلى جهات ذات علاقة</t>
  </si>
  <si>
    <t>أدوات / موجودات مالية مشتقة</t>
  </si>
  <si>
    <t>موجودات حيوية</t>
  </si>
  <si>
    <t>موجودات برامج</t>
  </si>
  <si>
    <t>صافي موجودات منافع موظفين محددة</t>
  </si>
  <si>
    <t>موجودات أخرى</t>
  </si>
  <si>
    <t>مخصص منافع موظفين أخرى</t>
  </si>
  <si>
    <t>مخصصات أخرى</t>
  </si>
  <si>
    <t>إجمالي المخصصات</t>
  </si>
  <si>
    <t>مطلوبات مالية أخرى</t>
  </si>
  <si>
    <t>سندات دين وقروض لأجل وقروض وصكوك مصدرة</t>
  </si>
  <si>
    <t>قروض حكومية</t>
  </si>
  <si>
    <t>قروض مساندة</t>
  </si>
  <si>
    <t>مرابحات</t>
  </si>
  <si>
    <t>أدوات / مطلوبات مالية مشتقة</t>
  </si>
  <si>
    <t>عقود إيجار تمويلية</t>
  </si>
  <si>
    <t>ودائع / دفعات مقدمة من عملاء</t>
  </si>
  <si>
    <t>إيرادات مؤجلة</t>
  </si>
  <si>
    <t>منح حكومية</t>
  </si>
  <si>
    <t>صافي مطلوبات منافع موظفين محددة</t>
  </si>
  <si>
    <t>مطلوبات أخرى</t>
  </si>
  <si>
    <t>إيراد مبيعات بضاعة</t>
  </si>
  <si>
    <t>إيراد تقديم خدمات</t>
  </si>
  <si>
    <t>دخل إيجار</t>
  </si>
  <si>
    <t>إيراد من عقود الإنشاء</t>
  </si>
  <si>
    <t>دخل تمويل</t>
  </si>
  <si>
    <t>إيرادات أخرى</t>
  </si>
  <si>
    <t>إجمالي الإيرادات</t>
  </si>
  <si>
    <t>تكلفة مبيعات</t>
  </si>
  <si>
    <t>إجمالي الربح (الخسارة)</t>
  </si>
  <si>
    <t>دخل آخر</t>
  </si>
  <si>
    <t>إجمالي الدخل التشغيلي</t>
  </si>
  <si>
    <t>مصاريف بيع وتوزيع</t>
  </si>
  <si>
    <t>مصاريف عمومية وإدارية</t>
  </si>
  <si>
    <t>مصاريف أخرى</t>
  </si>
  <si>
    <t>إجمالي مصاريف العمليات</t>
  </si>
  <si>
    <t>ربح (خسارة) العمليات</t>
  </si>
  <si>
    <t>تكلفة تمويل</t>
  </si>
  <si>
    <t>حصة الشركة في ربح (خسارة) شركات زميلة</t>
  </si>
  <si>
    <t>حصة الشركة في ربح (خسارة) مشاريع مشتركة</t>
  </si>
  <si>
    <t>مصاريف بحث وتطوير</t>
  </si>
  <si>
    <t>إيراد من المنح الحكومية</t>
  </si>
  <si>
    <t>صافي الأرباح (الخسائر) من استبعاد العقارات، الآلات والمعدات</t>
  </si>
  <si>
    <t>صافي الأرباح (الخسائر) من استبعاد العقارات الاستثمارية</t>
  </si>
  <si>
    <t>صافي الأرباح (الخسائر) من استبعاد الاستثمارات</t>
  </si>
  <si>
    <t>صافي الأرباح (الخسائر) من استبعاد الموجودات الحيوية</t>
  </si>
  <si>
    <t>صافي الأرباح (الخسائر) من استبعاد موجودات استكشاف وتقويم</t>
  </si>
  <si>
    <t>صافي الأرباح (الخسائر) من استبعاد موجودات نفط وغاز</t>
  </si>
  <si>
    <t>صافي الأرباح (الخسائر) من استبعاد موجودات غير متداولة أخرى</t>
  </si>
  <si>
    <t>صافي الأرباح (الخسائر) من التسويات القضائية</t>
  </si>
  <si>
    <t>ربح (خسارة) الفترة من العمليات المستمرة</t>
  </si>
  <si>
    <t>ربح (خسارة) الفترة من العمليات المتوقفة</t>
  </si>
  <si>
    <t>ربح (خسارة) الفترة</t>
  </si>
  <si>
    <t>الربح (الخسارة)، المتعلقة بمساهمي الشركة الأم</t>
  </si>
  <si>
    <t>الربح (الخسارة) الأساسي للسهم من العمليات المستمرة</t>
  </si>
  <si>
    <t>الربح (الخسارة) الأساسي للسهم من العمليات المتوقفة</t>
  </si>
  <si>
    <t>إجمالي الربح (الخسارة) الأساسي للسهم</t>
  </si>
  <si>
    <t>الربح (الخسارة) المخفض للسهم من العمليات المستمرة</t>
  </si>
  <si>
    <t>الربح (الخسارة) المخفض للسهم من العمليات المتوقفة</t>
  </si>
  <si>
    <t>إجمالي الربح (الخسارة) المخفض للسهم</t>
  </si>
  <si>
    <t>المتوسط المرجح لعدد الأسهم القائمة</t>
  </si>
  <si>
    <t>عدد أسهم حقوق الملكية المتداولة في نهاية الفترة</t>
  </si>
  <si>
    <t>الربح (الخسارة)، المتعلقة بحقوق الملكية غير المسيطرة</t>
  </si>
  <si>
    <t>الزيادة (النقص) في بضاعة تامة الصنع وقيد التصنيع</t>
  </si>
  <si>
    <t>مواد خام ومواد مستهلكة مستخدمة</t>
  </si>
  <si>
    <t>مصروف منافع الموظفين</t>
  </si>
  <si>
    <t>استهلاك وإطفاء</t>
  </si>
  <si>
    <t>مصاريف خدمات</t>
  </si>
  <si>
    <t>أرباح (خسائر) إعادة تقييم عقارات، ممتلكات ومعدات، صافي بعد الضريبة</t>
  </si>
  <si>
    <t>أرباح (خسائر) إعادة تقييم أخرى، صافي بعد الضريبة</t>
  </si>
  <si>
    <t>أرباح (خسائر) إعادة تقييم برامج المزايا المحددة، صافي بعد الضريبة</t>
  </si>
  <si>
    <t>حصة الدخل الشامل الآخر من شركات زميلة ومشاريع مشتركة تمت المحاسبة عنها باستخدام طريقة حقوق الملكية التي لن يعاد تصنيفها إلى الربح أو الخسارة، صافي بعد الضريبة</t>
  </si>
  <si>
    <t>إجمالي الدخل الشامل الآخر الذي لن يعاد تصنيفه إلى الربح أو الخسارة، صافي بعد الضريبة</t>
  </si>
  <si>
    <t>أرباح (خسائر) فروقات الترجمة، صافي بعد الضريبة</t>
  </si>
  <si>
    <t>تعديلات إعادة تصنيف فروقات الترجمة، صافي بعد الضريبة</t>
  </si>
  <si>
    <t>إجمالي الدخل (الخسارة) الشامل الآخر، صافي بعد الضريبة، من فروقات الترجمة</t>
  </si>
  <si>
    <t>أرباح (خسائر) إعادة قياس موجودات مالية متاحة للبيع، صافي بعد الضريبة</t>
  </si>
  <si>
    <t>تعديل إعادة تصنيف موجودات مالية متاحة للبيع بسبب البيع، صافي بعد الضريبة</t>
  </si>
  <si>
    <t>إجمالي الدخل (الخسارة) الشامل الآخر من موجودات مالية متاحة للبيع</t>
  </si>
  <si>
    <t>أرباح (خسائر) تغطية مخاطر تدفقات نقدية، صافي بعد الضريبة</t>
  </si>
  <si>
    <t>تعديلات إعادة تصنيف تغطية مخاطر تدفقات نقدية، صافي بعد الضريبة</t>
  </si>
  <si>
    <t>إجمالي الدخل (الخسارة) الشامل الآخر، تغطية مخاطر تدفقات نقدية</t>
  </si>
  <si>
    <t>أرباح (خسائر) تغطية مخاطر صافي استثمارات في عمليات خارجية، صافي بعد الضريبة</t>
  </si>
  <si>
    <t>تعديل إعادة تصنيف تغطية مخاطر صافي استثمارات في عمليات خارجية، صافي بعد الضريبة</t>
  </si>
  <si>
    <t>إجمالي الدخل (الخسارة) الشامل الآخر، صافي بعد الضريبة، تغطية مخاطر استثمارات في عمليات خارجية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</si>
  <si>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الخسارة، صافي بعد الضريبة</t>
  </si>
  <si>
    <t>إجمالي الدخل (الخسارة) الشامل الآخر، التي سيتم إعادة تصنفيها إلى الربح أو الخسارة، صافي بعد الضريبة</t>
  </si>
  <si>
    <t>إجمالي الدخل (الخسارة) الشامل الآخر</t>
  </si>
  <si>
    <t>إجمالي الدخل (الخسارة) الشامل للفترة</t>
  </si>
  <si>
    <t>إجمالي الدخل (الخسارة) الشامل، المتعلق بمساهمي الشركة الأم</t>
  </si>
  <si>
    <t>إجمالي الدخل (الخسارة) الشامل، المتعلق بحقوق الملكية غير المسيطرة</t>
  </si>
  <si>
    <t>أرباح (خسائر) إعادة تقييم عقارات، ممتلكات ومعدات، قبل الضريبة</t>
  </si>
  <si>
    <t>أرباح (خسائر) إعادة تقييم أخرى، قبل الضريبة</t>
  </si>
  <si>
    <t>أرباح (خسائر) إعادة تقييم برامج المزايا المحددة، قبل الضريبة</t>
  </si>
  <si>
    <t>حصة الدخل الشامل الآخر من شركات زميلة ومشاريع مشتركة تمت المحاسبة عنها باستخدام طريقة حقوق الملكية التي لن يعاد تصنيفها إلى الربح أو الخسارة، قبل الضريبة</t>
  </si>
  <si>
    <t>إجمالي الدخل الشامل الآخر (الخسارة) الذي لن يعاد تصنيفه إلى الربح أو الخسارة، قبل الضريبة</t>
  </si>
  <si>
    <t>مجموع ضريبة دخل/ زكاة (محملة) متعلقة بالبنود التي لن يعاد تصنيفها للربح أو الخسارة</t>
  </si>
  <si>
    <t>أرباح (خسائر) فروقات الترجمة، قبل الضريبة</t>
  </si>
  <si>
    <t>تعديلات إعادة تصنيف فروقات الترجمة، قبل الضريبة</t>
  </si>
  <si>
    <t>إجمالي الدخل (الخسارة) الشامل الآخر، قبل الضريبة، من فروقات الترجمة</t>
  </si>
  <si>
    <t>ضريبة دخل/زكاة (محملة) معفاة متعلقة بفروقات الترجمة</t>
  </si>
  <si>
    <t>أرباح (خسائر) إعادة قياس موجودات مالية متاحة للبيع، قبل الضريبة</t>
  </si>
  <si>
    <t>تعديل إعادة تصنيف موجودات مالية متاحة للبيع، بسبب البيع، قبل الضريبة</t>
  </si>
  <si>
    <t>إجمالي الدخل (الخسارة) الشامل الآخر، قبل الضريبة، موجودات مالية متاحة للبيع</t>
  </si>
  <si>
    <t>ضريبة دخل / زكاة (محملة) معفاة متعلقة بخسائر غير محققة من موجودات مالية متاحة للبيع</t>
  </si>
  <si>
    <t>أرباح (خسائر) تغطية مخاطر تدفقات نقدية، قبل الضريبة</t>
  </si>
  <si>
    <t>تعديلات إعادة تصنيف تغطية مخاطر تدفقات نقدية، قبل الضريبة</t>
  </si>
  <si>
    <t>إجمالي الدخل (الخسارة) الشامل الآخر، قبل الضريبة، تغطية مخاطر تدفقات نقدية</t>
  </si>
  <si>
    <t>ضريبة دخل / زكاة (محملة) معفاة متعلقة بتغطية مخاطر تدفقات نقدية</t>
  </si>
  <si>
    <t>أرباح (خسائر) تغطية مخاطر صافي استثمارات في عمليات خارجية، قبل الضريبة</t>
  </si>
  <si>
    <t>تعديل إعادة تصنيف تغطية مخاطر صافي استثمارات في عمليات خارجية، قبل الضريبة</t>
  </si>
  <si>
    <t>إجمالي الدخل (الخسارة) الشامل الآخر، قبل الضريبة، تغطية مخاطر استثمارات في عمليات خارجية</t>
  </si>
  <si>
    <t>ضريبة دخل / زكاة (محملة) معفاة متعلقة بتغطية مخاطر صافي استثمارات في عمليات خارجية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</si>
  <si>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الخسارة، قبل الضريبة</t>
  </si>
  <si>
    <t>ضريبة دخل/ زكاة (محملة) معفاة متعلقة بحصة الدخل الشامل الآخر من شركات زميلة ومشاريع مشتركة تمت المحاسبة عنها باستخدام طريقة حقوق الملكية والتي سيعاد تصنيفها إلى الربح أو الخسارة</t>
  </si>
  <si>
    <t>إجمالي حصة الدخل الشامل الآخر (الخسارة) من شركات زميلة ومشاريع مشتركة تمت المحاسبة عنها باستخدام طريقة حقوق الملكية والتي سيعاد تصنيفها إلى الربح أو الخسارة، صافي بعد الضريبة</t>
  </si>
  <si>
    <t>ضريبة دخل / زكاة (محملة) معفاة متعلقة بأرباح (خسائر) شاملة أخرى متنوعة سيتم إعادة تصنفيها إلى الربح أو الخسارة</t>
  </si>
  <si>
    <t>مقبوضات نقدية من بيع السلع وتقديم الخدمات</t>
  </si>
  <si>
    <t>المقبوضات النقدية من رسوم الامتياز والأتعاب والعمولات والإيرادات الأخرى</t>
  </si>
  <si>
    <t>المقبوضات النقدية من عقود لغرض التعامل أو التجارة</t>
  </si>
  <si>
    <t>متحصلات أخرى من الأنشطة التشغيلية</t>
  </si>
  <si>
    <t>إجمالي المتحصلات من الانشطة التشغيلية</t>
  </si>
  <si>
    <t>مدفوعات نقدية للموردين مقابل السلع والخدمات</t>
  </si>
  <si>
    <t>مدفوعات للموظفين وبالنيابة عنهم</t>
  </si>
  <si>
    <t>دفعات أخرى من الأنشطة التشغيلية</t>
  </si>
  <si>
    <t>إجمالي الدفعات من الأنشطة التشغيلية</t>
  </si>
  <si>
    <t>صافي النقد من (المستخدم في) العمليات</t>
  </si>
  <si>
    <t>توزيعات أرباح مدفوعة، مصنفة كأنشطة تشغيلية</t>
  </si>
  <si>
    <t>توزيعات أرباح مقبوضة، مصنفة كأنشطة تشغيلية</t>
  </si>
  <si>
    <t>فوائد مدفوعة، مصنفة كأنشطة تشغيلية</t>
  </si>
  <si>
    <t>فوائد مقبوضة، مصنفة كأنشطة تشغيلية</t>
  </si>
  <si>
    <t>التدفقات النقدية الواردة (الصادرة) الأخرى، المصنفة كأنشطة تشغيلية</t>
  </si>
  <si>
    <t>صافي التدفقات النقدية من (المستخدمة في) الأنشطة التشغيلية</t>
  </si>
  <si>
    <t>التدفقات النقدية الناتجة عن فقدان السيطرة على المنشآت التابعة أو منشآت الأعمال الاخرى</t>
  </si>
  <si>
    <t>التدفقات النقدية المستخدمة في الحصول على السيطرة على المنشآت التابعة أو منشآت الأعمال الاخرى</t>
  </si>
  <si>
    <t>المقبوضات النقدية من بيع أدوات حقوق ملكية أو أدوات دين للمنشآت الأخرى</t>
  </si>
  <si>
    <t>المدفوعات النقدية لاقتناء أدوات حقوق ملكية أو أدوات دين للمنشآت الأخرى</t>
  </si>
  <si>
    <t>المقبوضات النقدية من بيع الحصص في المشروعات المشتركة</t>
  </si>
  <si>
    <t>المدفوعات النقدية لشراء الحصص في المشروعات المشتركة</t>
  </si>
  <si>
    <t>متحصلات من بيع عقارات وآلات ومعدات</t>
  </si>
  <si>
    <t>شراء عقارات وآلات ومعدات</t>
  </si>
  <si>
    <t>المقبوضات النقدية من بيع موجودات غير ملموسة</t>
  </si>
  <si>
    <t>المدفوعات النقدية لشراء موجودات غير ملموسة</t>
  </si>
  <si>
    <t>المقبوضات النقدية من بيع أو استحقاق أدوات مالية أخرى</t>
  </si>
  <si>
    <t>المدفوعات النقدية لشراء أدوات مالية أخرى</t>
  </si>
  <si>
    <t>المقبوضات النقدية من بيع موجودات أخرى طويلة الأجل</t>
  </si>
  <si>
    <t>شراء موجودات أخرى طويلة الأجل</t>
  </si>
  <si>
    <t>متحصلات من بيع عقارات استثمارية</t>
  </si>
  <si>
    <t>شراء عقارات استثمارية</t>
  </si>
  <si>
    <t>السلف والقروض النقدية المقدمة لأطراف أخرى</t>
  </si>
  <si>
    <t>المقبوضات النقدية من تسديد السلف والقروض النقدية المقدمة لأطراف أخرى</t>
  </si>
  <si>
    <t>توزيعات أرباح مستلمة، مصنفة كأنشطة استثمارية</t>
  </si>
  <si>
    <t>فوائد مستلمة، مصنفة كأنشطة استثمارية</t>
  </si>
  <si>
    <t>التدفقات النقدية الواردة (الصادرة) الأخرى، المصنفة كأنشطة استثمارية</t>
  </si>
  <si>
    <t>صافي التدفقات النقدية من (المستخدمة في) الأنشطة الاستثمارية</t>
  </si>
  <si>
    <t>متحصلات من التغير في ملكية الحصص في الشركات التابعة والتي لا تؤدي الى فقدان السيطرة</t>
  </si>
  <si>
    <t>المدفوعات النقدية من التغير في ملكية الحصص في الشركات التابعة والتي لا تؤدي الى فقدان السيطرة</t>
  </si>
  <si>
    <t>متحصلات من إصدار أسهم</t>
  </si>
  <si>
    <t>متحصلات من بيع أو إصدار أسهم خزينة</t>
  </si>
  <si>
    <t>متحصلات من إصدار أدوات حقوق ملكية أخرى</t>
  </si>
  <si>
    <t>متحصلات من ممارسة خيارات أسهم</t>
  </si>
  <si>
    <t>دفعات لشراء أو استبدال أسهم خزينة</t>
  </si>
  <si>
    <t>دفعات أدوات حقوق ملكية أخرى</t>
  </si>
  <si>
    <t>متحصلات من سندات دين وقروض لأجل وقروض وصكوك ومرابحات</t>
  </si>
  <si>
    <t>سداد سندات دين وقروض لأجل وقروض وصكوك ومرابحات</t>
  </si>
  <si>
    <t>متحصلات من قروض حكومية</t>
  </si>
  <si>
    <t>دفعات لسداد قروض حكومية</t>
  </si>
  <si>
    <t>سداد مطلوبات عقود إيجار تمويلية</t>
  </si>
  <si>
    <t>توزيعات الأرباح المدفوعة لملاك الشركة الأم، مصنفة كأنشطة تمويلية</t>
  </si>
  <si>
    <t>فوائد مدفوعة، مصنفة كأنشطة تمويلية</t>
  </si>
  <si>
    <t>التدفقات النقدية الواردة (الصادرة) الأخرى، المصنفة كأنشطة تمويلية</t>
  </si>
  <si>
    <t>صافي التدفقات النقدية من (المستخدمة في) الأنشطة التمويلية</t>
  </si>
  <si>
    <t>صافي الزيادة (النقص) في النقد ومعادلاته قبل أثر التغير في تبادل أسعار العملة الأجنبية</t>
  </si>
  <si>
    <t>أثر تبادل أسعار العملات الأجنبية على التغير في النقد ومعادلاته</t>
  </si>
  <si>
    <t>صافي الزيادة (النقص) في النقد ومعادلاته</t>
  </si>
  <si>
    <t>النقد ومعادلاته في بداية الفترة</t>
  </si>
  <si>
    <t>النقد ومعادلاته في نهاية الفترة</t>
  </si>
  <si>
    <t>توزيعات الأرباح المدفوعة للحقوق الغير مسيطرة، مصنفة كأنشطة تمويلية</t>
  </si>
  <si>
    <t>ربح (خسارة) الفترة قبل الزكاة وضريبة الدخل</t>
  </si>
  <si>
    <t>التعديلات على خسائر (أرباح) بيع/استبعاد موجودات ملموسة</t>
  </si>
  <si>
    <t>التعديلات على خسائر (أرباح) بيع/استبعاد موجودات غير ملموسة</t>
  </si>
  <si>
    <t>التعديلات على خسائر (أرباح) بيع/استبعاد موجودات غير متداولة، أخرى</t>
  </si>
  <si>
    <t>التعديلات للخسائر (الارباح)</t>
  </si>
  <si>
    <t>التعديل على مخصصات، أخرى</t>
  </si>
  <si>
    <t>التعديلات على فروقات الترجمة</t>
  </si>
  <si>
    <t>التعديلات على مصروف الفوائد</t>
  </si>
  <si>
    <t>التعديلات على دخل الفوائد</t>
  </si>
  <si>
    <t>التعديلات على مصاريف غير نقدية أخرى</t>
  </si>
  <si>
    <t>التعديلات على دخل غير نقدي آخر</t>
  </si>
  <si>
    <t>التعديلات الأخرى على بنود غير نقدية</t>
  </si>
  <si>
    <t>التعديلات الأخرى لتسوية الربح (الخسارة)</t>
  </si>
  <si>
    <t>إجمالي التعديلات على الأخرى</t>
  </si>
  <si>
    <t>إجمالي التعديلات لتسوية الربح (الخسارة)</t>
  </si>
  <si>
    <t>التدفقات التقدية من (المستخدمة في) قبل التغيرات في رأس المال العامل</t>
  </si>
  <si>
    <t>التعديلات على النقص (الزيادة) في المخزون</t>
  </si>
  <si>
    <t>التعديلات على النقص (الزيادة) في المدينين التجاريين و غيرهم</t>
  </si>
  <si>
    <t>التعديلات على الزيادة (النقص) في الدائنون التجاريين و غيرهم</t>
  </si>
  <si>
    <t>التعديلات على النقص (الزيادة) في موجودات متداولة أخرى</t>
  </si>
  <si>
    <t>التعديلات على الزيادة (النقص) في مطلويات متداولة أخرى</t>
  </si>
  <si>
    <t>إجمالي التعديلات على رأس المال العامل</t>
  </si>
  <si>
    <t>أرصدة حقوق الملكية في بداية الفترة (قبل التعديلات)</t>
  </si>
  <si>
    <t>التعديلات على حقوق الملكية لإعادة العرض (أخطاء وسياسات محاسبية)</t>
  </si>
  <si>
    <t>رصيد حقوق الملكية في بداية الفترة (بعد التعديلات)</t>
  </si>
  <si>
    <t>الدخل الشامل الآخر</t>
  </si>
  <si>
    <t>محول إلى (من) الأرباح المبقاة</t>
  </si>
  <si>
    <t>محول إلى (من) الاحتياطي النظامي</t>
  </si>
  <si>
    <t>محول إلى (من) الاحتياطي العام</t>
  </si>
  <si>
    <t>إصدار أسهم (غير أسهم المنحة)</t>
  </si>
  <si>
    <t>إصدار أسهم منحة</t>
  </si>
  <si>
    <t>تخفيض رأس المال</t>
  </si>
  <si>
    <t>تكلفة إصدار أسهم</t>
  </si>
  <si>
    <t>الزيادة من خلال مساهمات أخرى من المساهمين</t>
  </si>
  <si>
    <t>النقص من خلال التوزيعات الأخرى للمساهمين</t>
  </si>
  <si>
    <t>الزيادة (النقص) من خلال معاملات الدفعات المحسوبة على أساس الأسهم</t>
  </si>
  <si>
    <t>الزيادة (النقص) من خلال العمليات المتوقفة</t>
  </si>
  <si>
    <t>استبعاد (استحواذ) على أسهم الخزينة</t>
  </si>
  <si>
    <t>إعادة تصنيف استهلاك محول</t>
  </si>
  <si>
    <t>تغيرات في حصص شركات تابعة لا تؤدي إلى فقدان سيطرة</t>
  </si>
  <si>
    <t>توزيعات أرباح مرحلية مدفوعة</t>
  </si>
  <si>
    <t>توزيعات أرباح نهائية مدفوعة</t>
  </si>
  <si>
    <t>زيادة (نقص) من خلال تغيرات أخرى في حقوق الملكية</t>
  </si>
  <si>
    <t>إجمالي الزيادة (النقص) في حقوق المساهمين</t>
  </si>
  <si>
    <t>أرصدة حقوق الملكية في نهاية الفترة</t>
  </si>
  <si>
    <t xml:space="preserve">احتياطي إعادة تقييم موجودات
</t>
  </si>
  <si>
    <t>الزيادة (النقص) من خلال الاستحواذ على شركة تابعة</t>
  </si>
  <si>
    <t>الزيادة (النقص) من خلال استبعاد شركة تابعة</t>
  </si>
  <si>
    <t>الزيادة (النقص) من خلال حقوق ملكية غير مسيطرة</t>
  </si>
  <si>
    <t xml:space="preserve">إجمالي حقوق الملكية
</t>
  </si>
  <si>
    <t>mci-sas_core_2017-06-30.xsd#mci-sas_IncreaseDecreaseThroughShareBasedPaymentTransactions</t>
  </si>
  <si>
    <t>mci-sas_core_2017-06-30.xsd#mci-sas_Capital</t>
  </si>
  <si>
    <t>بيانات الإدخال</t>
  </si>
  <si>
    <t>تقرير مراجع الحسابات، مراجعة سنوية</t>
  </si>
  <si>
    <t xml:space="preserve">قائمة المركز المالي، متداول/ غير متداول، غير الموحدة </t>
  </si>
  <si>
    <t xml:space="preserve">قائمة المركز المالي، متداول/ غير متداول، الموحدة </t>
  </si>
  <si>
    <t>قائمة المركز المالي, حسب السيولة، غير الموحدة</t>
  </si>
  <si>
    <t>قائمة المركز المالي, حسب السيولة، الموحدة</t>
  </si>
  <si>
    <t>قائمة الأرباح و الخسائر، حسب وظيفة المصروف، غير الموحدة</t>
  </si>
  <si>
    <t>قائمة الأرباح و الخسائر، حسب وظيفة المصروف، الموحدة</t>
  </si>
  <si>
    <t>قائمة الأرباح و الخسائر، حسب طبيعة المصروف، غير الموحدة</t>
  </si>
  <si>
    <t>قائمة الأرباح و الخسائر، حسب طبيعة المصروف، الموحدة</t>
  </si>
  <si>
    <t>قائمة الدخل الشامل الآخر, صافي بعد الضريبة، غير الموحدة</t>
  </si>
  <si>
    <t>قائمة الدخل الشامل الآخر, صافي بعد الضريبة، الموحدة</t>
  </si>
  <si>
    <t>قائمة الدخل الشامل الآخر, قبل الضريبة، غير الموحدة</t>
  </si>
  <si>
    <t>قائمة الدخل الشامل الآخر, قبل الضريبة، الموحدة</t>
  </si>
  <si>
    <t>قائمة التدفقات النقدية، الطريقة المباشرة، غير الموحدة</t>
  </si>
  <si>
    <t>قائمة التدفقات النقدية، الطريقة المباشرة، الموحدة</t>
  </si>
  <si>
    <t>قائمة التدفقات النقدية، الطريقة الغير مباشرة، غير الموحدة</t>
  </si>
  <si>
    <t>قائمة التدفقات النقدية، الطريقة الغير مباشرة، الموحدة</t>
  </si>
  <si>
    <t>قائمة التغير في حقوق الملكية، الموحدة</t>
  </si>
  <si>
    <t>قائمة التغير في حقوق الملكية، غير الموحدة</t>
  </si>
  <si>
    <t>مراجع الحسابات (1)</t>
  </si>
  <si>
    <t>مراجع الحسابات (2)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</si>
  <si>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</si>
  <si>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</si>
  <si>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</si>
  <si>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ArabicMember</t>
  </si>
  <si>
    <t>mci-isa_core_2017-06-30.xsd#mci-isa_DetailsOfOpinionParagraphTextBlock@http://www.xbrl.org/2003/role/terseLabel</t>
  </si>
  <si>
    <t>mci-isa_core_2017-06-30.xsd#mci-isa_DetailsOfQualificationsParagraphTextBlock@http://www.xbrl.org/2003/role/terseLabel</t>
  </si>
  <si>
    <t>mci-isa_core_2017-06-30.xsd#mci-isa_DetailsOfEmphasisOfMatterTextBlock@http://www.xbrl.org/2003/role/terseLabel</t>
  </si>
  <si>
    <t>Total current assets before non-current assets or disposal groups held for sale or distribution to owners</t>
  </si>
  <si>
    <t>Total current liabilities before liabilities directly associated with assets or disposal groups held for sale or distribution to owners</t>
  </si>
  <si>
    <t>الملف منشأ بواسطة البرنامج</t>
  </si>
  <si>
    <t>نطاق المراجعة</t>
  </si>
  <si>
    <t>نوع استنتاج مراجع الحسابات</t>
  </si>
  <si>
    <t>استنتاج مراجع الحسابات</t>
  </si>
  <si>
    <t>أساس الاستنتاج</t>
  </si>
  <si>
    <t>دخل شامل آخر من بنود متفرقة لن يعاد تصنيفها إلى الربح أو الخسارة، صافي بعد الضريبة</t>
  </si>
  <si>
    <t>دخل شامل آخر من بنود متفرقة سيتم إعادة تصنيفها إلى الربح أو الخسارة، صافي بعد الضريبة</t>
  </si>
  <si>
    <t>دخل شامل آخر من بنود متفرقة لن يعاد تصنيفها إلى الربح أو الخسارة، قبل الضريبة</t>
  </si>
  <si>
    <t>دخل شامل آخر من بنود متفرقة سيتم إعادة تصنيفها إلى الربح أو الخسارة، قبل الضريبة</t>
  </si>
  <si>
    <t>إجمالي الدخل (الخسارة) الشامل الآخر من البنود المتفرقة التي سيتم إعادة تصنفيها إلى الربح أو الخسارة، صافي بعد الضريبة</t>
  </si>
  <si>
    <t>Zakat expenses paid (refund), classified as operating activities</t>
  </si>
  <si>
    <t>Income taxes paid (refund), classified as operating activities</t>
  </si>
  <si>
    <t>Zakat expenses paid (refund), classified as investing activities</t>
  </si>
  <si>
    <t>Income taxes paid (refund), classified as investing activities</t>
  </si>
  <si>
    <t>Zakat expenses paid (refund), classified as financing activities</t>
  </si>
  <si>
    <t>Income taxes paid (refund), classified as financing activities</t>
  </si>
  <si>
    <t>mci-sas_core_2017-06-30.xsd#mci-sas_CashAndBankBalances</t>
  </si>
  <si>
    <t>Cash and bank balances</t>
  </si>
  <si>
    <t> النقد وأرصدة لدى البنوك</t>
  </si>
  <si>
    <t>Other sectors v2.0</t>
  </si>
  <si>
    <t>mci-sas_core_2017-06-30.xsd#mci-sas_RetainedEarningsAccumulatedLosses</t>
  </si>
  <si>
    <t>mci-isa_core_2017-06-30.xsd#mci-isa_DateOfSigningAuditorsReport</t>
  </si>
  <si>
    <t>mci-isa_core_2017-06-30.xsd#mci-isa_LicenseDateOfSigningPartner</t>
  </si>
  <si>
    <t>mci-isa_core_2017-06-30.xsd#mci-isa_NameOfPartnerSigningOffAuditorsReport</t>
  </si>
  <si>
    <t>mci-isa_core_2017-06-30.xsd#mci-isa_RegistrationNumberOfPartnerSigningOffAuditorsReport</t>
  </si>
  <si>
    <t>62a0d540-0226-4c03-951b-eaeb05c39185:~:NotMandatory:~:True:~:http://www.mci.gov.sa/mci-rep-oth/role/StatementOfChangesInEquity</t>
  </si>
  <si>
    <t xml:space="preserve">حالة المراجعة للقوائم المالية </t>
  </si>
  <si>
    <t>Murabahas, non-current</t>
  </si>
  <si>
    <t>طريقة استعراض قائمة المركز المالي</t>
  </si>
  <si>
    <t>طريقة استعراض قائمة الربح والخسارة</t>
  </si>
  <si>
    <t>طريقة استعراض قائمة الدخل الشامل الاخر</t>
  </si>
  <si>
    <t>طريقة استعراض قائمة التدفقات النقدية</t>
  </si>
  <si>
    <t>Zakat assets</t>
  </si>
  <si>
    <t>موجودات زكاة</t>
  </si>
  <si>
    <t>موجودات ضريبة دخل</t>
  </si>
  <si>
    <t>Income tax assets</t>
  </si>
  <si>
    <t>إجمالي الموجودات المتداولة قبل الموجودات الغير متداولة أو مجموعات الاستبعاد المتاحة للبيع أو التوزيع للملاك</t>
  </si>
  <si>
    <t>موجودات غير متداولة أو مجموعات استبعاد متاحة للبيع أو التوزيع للملاك</t>
  </si>
  <si>
    <t>Zakat liabilities</t>
  </si>
  <si>
    <t>Income tax liabilities</t>
  </si>
  <si>
    <t>التزامات زكاة</t>
  </si>
  <si>
    <t>التزامات ضريبة دخل</t>
  </si>
  <si>
    <t>إجمالي المطلوبات قبل المطلوبات المرتبطة مباشرة بموجودات أو مجموعات استبعاد متاحة للبيع أو التوزيع للملاك</t>
  </si>
  <si>
    <t>مطلوبات مرتبطة مباشرة بموجودات أو مجموعات استبعاد متاحة للبيع أو التوزيع للملاك</t>
  </si>
  <si>
    <t>احتياطي موجودات غير متداولة أو مجموعات استبعاد متاحة للبيع أو التوزيع للملاك</t>
  </si>
  <si>
    <t>mci-sas_core_2017-06-30.xsd#mci-sas_ShareOfProfitLossOfSubsidiaries</t>
  </si>
  <si>
    <t>Share of profit (loss) of subsidiaries</t>
  </si>
  <si>
    <t>حصة الشركة في ربح (خسارة) الشركات التابعة</t>
  </si>
  <si>
    <t>خسارة الهبوط (استرداد خسارة الهبوط) المعترف بها في الربح أو الخسارة، للعقارات، الآلات والمعدات</t>
  </si>
  <si>
    <t>خسارة الهبوط (استرداد خسارة الهبوط) المعترف بها في الربح أو الخسارة، للموجودات غير المتداولة الأخرى</t>
  </si>
  <si>
    <t>مصاريف إعادة هيكلة أنشطة المنشأة، معترف بها في الربح أو الخسارة</t>
  </si>
  <si>
    <t>استرداد مخصصات تكاليف إعادة الهيكلة</t>
  </si>
  <si>
    <t>الربح (الخسارة) قبل الزكاة وضريبة الدخل، العمليات المستمرة</t>
  </si>
  <si>
    <t>مصروف الزكاة، العمليات المستمرة</t>
  </si>
  <si>
    <t>مصروف ضريبة الدخل، العمليات المستمرة</t>
  </si>
  <si>
    <t>الربح (الخسارة) قبل الزكاة وضريبة الدخل، العمليات المتوقفة</t>
  </si>
  <si>
    <t>مصروف الزكاة، العمليات المتوقفة</t>
  </si>
  <si>
    <t>مصروف ضريبة الدخل، العمليات المتوقفة</t>
  </si>
  <si>
    <t>تعديل إعادة تصنيف موجودات مالية متاحة للبيع بسبب الهبوط في القيمة، صافي بعد الضريبة</t>
  </si>
  <si>
    <t>تعديل إعادة تصنيف موجودات مالية متاحة للبيع، بسبب الهبوط في القيمة، قبل الضريبة</t>
  </si>
  <si>
    <t>التعديلات على الاستهلاك والهبوط في قيمة (عكس قيد الهبوط في قيمة) موجودات ملموسة أخرى</t>
  </si>
  <si>
    <t>التعديلات على الاستهلاك والهبوط في قيمة (عكس قيد الهبوط في قيمة) موجودات غير ملموسة</t>
  </si>
  <si>
    <t>التعديلات على الاستهلاك والاطفاء، أخرى</t>
  </si>
  <si>
    <t>التعديلات على خسارة الهبوط (عكس خسارة االهبوط) معترف بها في الأرباح أو الخسائر، موجودات ملموسة</t>
  </si>
  <si>
    <t>التعديلات على خسارة الهبوط (عكس خسارة الهبوط) معترف بها في الأرباح أو الخسائر، موجودات غير ملموسة</t>
  </si>
  <si>
    <t>التعديلات على خسارة الهبوط (عكس خسارة الهبوط) معترف بها في الأرباح أو الخسائر، أخرى</t>
  </si>
  <si>
    <t>إجمالي التعديلات على خسارة الهبوط (عكس خسارة الهبوط) معترف بها في الأرباح أو الخسائر</t>
  </si>
  <si>
    <t>v0.11</t>
  </si>
  <si>
    <t>مصاريف زكاة مدفوعة ( مستردة) مصنفة كأنشطة تشغيلية</t>
  </si>
  <si>
    <t>ضرائب دخل مدفوعة ( مستردة) مصنفة كأنشطة تشغيلية</t>
  </si>
  <si>
    <t>مصاريف زكاة مدفوعة ( مستردة) مصنفة كأنشطة استثمارية</t>
  </si>
  <si>
    <t>ضرائب دخل مدفوعة ( مستردة) مصنفة كأنشطة استثمارية</t>
  </si>
  <si>
    <t>مصاريف زكاة مدفوعة ( مستردة) مصنفة كأنشطة تمويلية</t>
  </si>
  <si>
    <t>ضرائب دخل مدفوعة ( مستردة) مصنفة كأنشطة تمويلية</t>
  </si>
  <si>
    <t>إجمالي التعديلات على الاستهلاك والاطفاء</t>
  </si>
  <si>
    <t>تقرير مراجع الحسابات، مراجعة ربع سنوية</t>
  </si>
  <si>
    <t>Disclosure of entity information</t>
  </si>
  <si>
    <t xml:space="preserve">الإفصاح عن معلومات الشركة </t>
  </si>
  <si>
    <t>Disclosure of document information</t>
  </si>
  <si>
    <t xml:space="preserve">الإفصاح عن معلومات الوثيقة </t>
  </si>
  <si>
    <t>Scope of filing questions</t>
  </si>
  <si>
    <t>Details of audit firm</t>
  </si>
  <si>
    <t xml:space="preserve">تفاصيل مكتب مراجع الحسابات </t>
  </si>
  <si>
    <t>Details of partner signing auditor's report</t>
  </si>
  <si>
    <t xml:space="preserve">بيانات الشريك المسؤول عن توقيع تقرير مراجع الحسابات </t>
  </si>
  <si>
    <t>Contents of auditor's report</t>
  </si>
  <si>
    <t xml:space="preserve">محتوى تقرير مراجع الحسابات </t>
  </si>
  <si>
    <t>Assets</t>
  </si>
  <si>
    <t>الموجودات</t>
  </si>
  <si>
    <t>Current assets</t>
  </si>
  <si>
    <t>الموجودات المتداولة</t>
  </si>
  <si>
    <t>Current tax assets</t>
  </si>
  <si>
    <t>موجودات ضريبية متداولة</t>
  </si>
  <si>
    <t>Non-current assets</t>
  </si>
  <si>
    <t>الموجودات غير المتداولة</t>
  </si>
  <si>
    <t>Liabilities and equity</t>
  </si>
  <si>
    <t>المطلوبات وحقوق الملكية</t>
  </si>
  <si>
    <t>Liabilities</t>
  </si>
  <si>
    <t>المطلوبات</t>
  </si>
  <si>
    <t>Current liabilities</t>
  </si>
  <si>
    <t>المطلوبات المتداولة</t>
  </si>
  <si>
    <t>Current tax liabilities</t>
  </si>
  <si>
    <t>مطلوبات ضريبية متداولة</t>
  </si>
  <si>
    <t>Non-current liabilities</t>
  </si>
  <si>
    <t>المطلوبات غير المتداولة</t>
  </si>
  <si>
    <t>Equity</t>
  </si>
  <si>
    <t>حقوق الملكية</t>
  </si>
  <si>
    <t>Other reserves</t>
  </si>
  <si>
    <t>الاحتياطيات الأخرى</t>
  </si>
  <si>
    <t>Equity attributable to owners of parent</t>
  </si>
  <si>
    <t>Continuing operations</t>
  </si>
  <si>
    <t>العمليات المستمرة</t>
  </si>
  <si>
    <t>Revenue</t>
  </si>
  <si>
    <t>إيرادات</t>
  </si>
  <si>
    <t>Operating expenses</t>
  </si>
  <si>
    <t>مصاريف العمليات</t>
  </si>
  <si>
    <t>Discontinued operations</t>
  </si>
  <si>
    <t>العمليات المتوقفة</t>
  </si>
  <si>
    <t>Earnings per share</t>
  </si>
  <si>
    <t>ربح السهم</t>
  </si>
  <si>
    <t>Basic earnings per share</t>
  </si>
  <si>
    <t>الربح (الخسارة) الأساسي للسهم</t>
  </si>
  <si>
    <t>Diluted earnings per share</t>
  </si>
  <si>
    <t>الربح (الخسارة) المخفض للسهم</t>
  </si>
  <si>
    <t>Number of equity shares outstanding</t>
  </si>
  <si>
    <t>عدد أسهم حقوق الملكية المتداولة</t>
  </si>
  <si>
    <t>Profit (loss), attributable to</t>
  </si>
  <si>
    <t>الربح (الخسارة)، المتعلقة بـ</t>
  </si>
  <si>
    <t>Components of other comprehensive income that will not be reclassified to profit or loss, net of tax</t>
  </si>
  <si>
    <t>بنود الدخل الشامل الآخر التي لن يعاد تصنفيها إلى الربح أو الخسارة، صافي بعد الضريبة</t>
  </si>
  <si>
    <t>Components of other comprehensive income that will be reclassified to profit or loss, net of tax</t>
  </si>
  <si>
    <t>بنود الدخل الشامل الآخر التي سيعاد تصنيفها إلى الربح أو الخسارة، صافي بعد الضريبة</t>
  </si>
  <si>
    <t>Exchange differences on translation</t>
  </si>
  <si>
    <t>فروقات ترجمة العملات الأجنبية</t>
  </si>
  <si>
    <t>Available-for-sale financial assets</t>
  </si>
  <si>
    <t>الموجودات المالية المتاحة للبيع</t>
  </si>
  <si>
    <t>Cash flow hedges</t>
  </si>
  <si>
    <t>تغطية مخاطر التدفقات النقدية</t>
  </si>
  <si>
    <t>Hedges of net investment in foreign operations</t>
  </si>
  <si>
    <t>تغطية مخاطر صافي الاستثمارات في العمليات الخارجية</t>
  </si>
  <si>
    <t>Comprehensive income (loss), attributable to</t>
  </si>
  <si>
    <t>إجمالي الدخل (الخسارة) الشامل المتعلق بـ</t>
  </si>
  <si>
    <t>Components of other comprehensive income that will not be reclassified to profit or loss, before tax</t>
  </si>
  <si>
    <t>بنود الدخل الشامل الآخر التي لن يعاد تصنفيها إلى الربح أو الخسارة، قبل الضريبة</t>
  </si>
  <si>
    <t>Components of other comprehensive income that will be reclassified to profit or loss, before tax</t>
  </si>
  <si>
    <t>بنود الدخل الشامل الآخر التي سيعاد تصنيفها إلى الربح أو الخسارة، قبل الضريبة</t>
  </si>
  <si>
    <t>Share of other comprehensive income of associates and joint ventures accounted for using equity method that will be reclassified to profit or loss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</si>
  <si>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</t>
  </si>
  <si>
    <t>Miscellaneous other comprehensive income that will be reclassified to profit or loss</t>
  </si>
  <si>
    <t>دخل شامل آخر من بنود متفرقة سيتم إعادة تصنفيها إلى الربح أو الخسارة</t>
  </si>
  <si>
    <t>Cash flows from (used in) operating activities</t>
  </si>
  <si>
    <t>التدفقات النقدية من (المستخدمة في) الأنشطة التشغيلية</t>
  </si>
  <si>
    <t>Classes of cash receipts from operating activities</t>
  </si>
  <si>
    <t>أصناف المتحصلات النقدية من الأنشطة التشغيلية</t>
  </si>
  <si>
    <t>Classes of cash payments from operating activities</t>
  </si>
  <si>
    <t>أصناف المدفوعات النقدية من الأنشطة التشغيلية</t>
  </si>
  <si>
    <t>Cash flows from (used in) investing activities</t>
  </si>
  <si>
    <t>التدفقات النقدية من (المستخدمة في) الأنشطة الاستثمارية</t>
  </si>
  <si>
    <t>Cash flows from (used in) financing activities</t>
  </si>
  <si>
    <t>التدفقات النقدية من (المستخدمة في) الأنشطة التمويلية</t>
  </si>
  <si>
    <t>Adjustments to reconcile profit (loss) before tax to net cash flows</t>
  </si>
  <si>
    <t>التعديلات لتسوية الربح (الخسارة) قبل الضريبة إلى صافي التدفقات النقدية</t>
  </si>
  <si>
    <t>Adjustments for depreciation and amortisation</t>
  </si>
  <si>
    <t>التعديلات للاستهلاك و الاطفاء</t>
  </si>
  <si>
    <t>Adjustments for losses (gains)</t>
  </si>
  <si>
    <t>التعديلات للخسائر (مكاسب)</t>
  </si>
  <si>
    <t>Adjustments for impairment loss (reversal of impairment loss) recognised in profit or loss</t>
  </si>
  <si>
    <t>التعديلات على خسارة الهبوط (عكس خسارة الهبوط) المعترف بها في الأرباح أو الخسائر</t>
  </si>
  <si>
    <t>Adjustments for others</t>
  </si>
  <si>
    <t>التعديلات على الأخرى</t>
  </si>
  <si>
    <t>Adjustments for working capital changes</t>
  </si>
  <si>
    <t>التعديلات على التغيرات في رأس المال العامل</t>
  </si>
  <si>
    <t>Changes in equity</t>
  </si>
  <si>
    <t>التغيرات في حقوق الملكية</t>
  </si>
  <si>
    <t>Comprehensive income</t>
  </si>
  <si>
    <t>الدخل الشامل</t>
  </si>
  <si>
    <t>mci-dei_core_2017-06-30.xsd#mci-dei_DisclosureOfEntityInformationAbstract@http://www.xbrl.org/2003/role/terseLabel</t>
  </si>
  <si>
    <t>mci-dei_core_2017-06-30.xsd#mci-dei_DisclosureOfDocumentInformationAbstract@http://www.xbrl.org/2003/role/terseLabel</t>
  </si>
  <si>
    <t>mci-dei_core_2017-06-30.xsd#mci-dei_ScopeOfFilingQuestionsAbstract@http://www.xbrl.org/2003/role/terseLabel</t>
  </si>
  <si>
    <t>mci-isa_core_2017-06-30.xsd#mci-isa_DetailsOfAuditFirmAbstract@http://www.xbrl.org/2003/role/terseLabel</t>
  </si>
  <si>
    <t>mci-isa_core_2017-06-30.xsd#mci-isa_DetailsOfPartnerSigningAuditorsReportAbstract@http://www.xbrl.org/2003/role/terseLabel</t>
  </si>
  <si>
    <t>mci-isa_core_2017-06-30.xsd#mci-isa_ContentsOfAuditorsReportAbstract@http://www.xbrl.org/2003/role/terseLabel</t>
  </si>
  <si>
    <t>mci-sas_core_2017-06-30.xsd#mci-sas_AssetsAbstract@http://www.xbrl.org/2003/role/terseLabel</t>
  </si>
  <si>
    <t>mci-sas_core_2017-06-30.xsd#mci-sas_CurrentAssetsAbstract@http://www.xbrl.org/2003/role/terseLabel</t>
  </si>
  <si>
    <t>mci-sas_core_2017-06-30.xsd#mci-sas_CurrentTaxAssetsAbstract@http://www.xbrl.org/2003/role/terseLabel</t>
  </si>
  <si>
    <t>mci-sas_core_2017-06-30.xsd#mci-sas_NonCurrentAssetsAbstract@http://www.xbrl.org/2003/role/terseLabel</t>
  </si>
  <si>
    <t>mci-sas_core_2017-06-30.xsd#mci-sas_LiabilitiesAndEquityAbstract@http://www.xbrl.org/2003/role/terseLabel</t>
  </si>
  <si>
    <t>mci-sas_core_2017-06-30.xsd#mci-sas_LiabilitiesAbstract@http://www.xbrl.org/2003/role/terseLabel</t>
  </si>
  <si>
    <t>mci-sas_core_2017-06-30.xsd#mci-sas_CurrentLiabilitiesAbstract@http://www.xbrl.org/2003/role/terseLabel</t>
  </si>
  <si>
    <t>mci-sas_core_2017-06-30.xsd#mci-sas_CurrentTaxLiabilitiesAbstract@http://www.xbrl.org/2003/role/terseLabel</t>
  </si>
  <si>
    <t>mci-sas_core_2017-06-30.xsd#mci-sas_NonCurrentLiabilitiesAbstract@http://www.xbrl.org/2003/role/terseLabel</t>
  </si>
  <si>
    <t>mci-sas_core_2017-06-30.xsd#mci-sas_EquityAbstract@http://www.xbrl.org/2003/role/terseLabel</t>
  </si>
  <si>
    <t>mci-sas_core_2017-06-30.xsd#mci-sas_OtherReservesAbstract@http://www.xbrl.org/2003/role/terseLabel</t>
  </si>
  <si>
    <t>mci-sas_core_2017-06-30.xsd#mci-sas_EquityAttributableToOwnersOfParentAbstract@http://www.xbrl.org/2003/role/terseLabel</t>
  </si>
  <si>
    <t>mci-sas_core_2017-06-30.xsd#mci-sas_ContinuingOperationsAbstract@http://www.xbrl.org/2003/role/terseLabel</t>
  </si>
  <si>
    <t>mci-sas_core_2017-06-30.xsd#mci-sas_RevenueAbstract@http://www.xbrl.org/2003/role/terseLabel</t>
  </si>
  <si>
    <t>mci-sas_core_2017-06-30.xsd#mci-sas_OperatingExpensesAbstract@http://www.xbrl.org/2003/role/terseLabel</t>
  </si>
  <si>
    <t>mci-sas_core_2017-06-30.xsd#mci-sas_DiscontinuedOperationsAbstract@http://www.xbrl.org/2003/role/terseLabel</t>
  </si>
  <si>
    <t>mci-sas_core_2017-06-30.xsd#mci-sas_EarningsPerShareAbstract@http://www.xbrl.org/2003/role/terseLabel</t>
  </si>
  <si>
    <t>mci-sas_core_2017-06-30.xsd#mci-sas_BasicEarningsPerShareAbstract@http://www.xbrl.org/2003/role/terseLabel</t>
  </si>
  <si>
    <t>mci-sas_core_2017-06-30.xsd#mci-sas_DilutedEarningsPerShareAbstract@http://www.xbrl.org/2003/role/terseLabel</t>
  </si>
  <si>
    <t>mci-sas_core_2017-06-30.xsd#mci-sas_NumberOfEquitySharesOutstandingAbstract@http://www.xbrl.org/2003/role/terseLabel</t>
  </si>
  <si>
    <t>mci-sas_core_2017-06-30.xsd#mci-sas_ProfitLossAttributableToAbstract@http://www.xbrl.org/2003/role/terseLabel</t>
  </si>
  <si>
    <t>mci-sas_core_2017-06-30.xsd#mci-sas_OtherComprehensiveIncomeAbstract@http://www.xbrl.org/2003/role/terseLabel</t>
  </si>
  <si>
    <t>mci-sas_core_2017-06-30.xsd#mci-sas_ComponentsOfOtherComprehensiveIncomeThatWillNotBeReclassifiedToProfitOrLossNetOfTaxAbstract@http://www.xbrl.org/2003/role/terseLabel</t>
  </si>
  <si>
    <t>mci-sas_core_2017-06-30.xsd#mci-sas_ComponentsOfOtherComprehensiveIncomeThatWillBeReclassifiedToProfitOrLossNetOfTaxAbstract@http://www.xbrl.org/2003/role/terseLabel</t>
  </si>
  <si>
    <t>mci-sas_core_2017-06-30.xsd#mci-sas_ExchangeDifferencesOnTranslationAbstract@http://www.xbrl.org/2003/role/terseLabel</t>
  </si>
  <si>
    <t>mci-sas_core_2017-06-30.xsd#mci-sas_AvailableForSaleFinancialAssetsAbstract@http://www.xbrl.org/2003/role/terseLabel</t>
  </si>
  <si>
    <t>mci-sas_core_2017-06-30.xsd#mci-sas_CashFlowHedgesAbstract@http://www.xbrl.org/2003/role/terseLabel</t>
  </si>
  <si>
    <t>mci-sas_core_2017-06-30.xsd#mci-sas_HedgesOfNetInvestmentsInForeignOperationsAbstract@http://www.xbrl.org/2003/role/terseLabel</t>
  </si>
  <si>
    <t>mci-sas_core_2017-06-30.xsd#mci-sas_ComprehensiveIncomeAttributableToAbstract@http://www.xbrl.org/2003/role/terseLabel</t>
  </si>
  <si>
    <t>mci-sas_core_2017-06-30.xsd#mci-sas_ComponentsOfOtherComprehensiveIncomeThatWillNotBeReclassifiedToProfitOrLossBeforeTaxAbstract@http://www.xbrl.org/2003/role/terseLabel</t>
  </si>
  <si>
    <t>mci-sas_core_2017-06-30.xsd#mci-sas_ComponentsOfOtherComprehensiveIncomeThatWillBeReclassifiedToProfitOrLossBeforeTaxAbstract@http://www.xbrl.org/2003/role/terseLabel</t>
  </si>
  <si>
    <t>mci-sas_core_2017-06-30.xsd#mci-sas_ShareOfOtherComprehensiveIncomeOfAssociatesAndJointVenturesAccountedForUsingEquityMethodThatWillBeReclassifiedToProfitOrLossAbstract@http://www.xbrl.org/2003/role/terseLabel</t>
  </si>
  <si>
    <t>mci-sas_core_2017-06-30.xsd#mci-sas_MiscellaneousOtherComprehensiveIncomeThatWillBeReclassifiedToProfitOrLossAbstract@http://www.xbrl.org/2003/role/terseLabel</t>
  </si>
  <si>
    <t>mci-sas_core_2017-06-30.xsd#mci-sas_CashFlowsFromUsedInOperatingActivitiesAbstract@http://www.xbrl.org/2003/role/terseLabel</t>
  </si>
  <si>
    <t>mci-sas_core_2017-06-30.xsd#mci-sas_ClassesOfCashReceiptsFromOperatingActivitiesAbstract@http://www.xbrl.org/2003/role/terseLabel</t>
  </si>
  <si>
    <t>mci-sas_core_2017-06-30.xsd#mci-sas_ClassesOfCashPaymentsAbstract@http://www.xbrl.org/2003/role/terseLabel</t>
  </si>
  <si>
    <t>mci-sas_core_2017-06-30.xsd#mci-sas_CashFlowsFromUsedInInvestingActivitiesAbstract@http://www.xbrl.org/2003/role/terseLabel</t>
  </si>
  <si>
    <t>mci-sas_core_2017-06-30.xsd#mci-sas_CashFlowsFromUsedInFinancingActivitiesAbstract@http://www.xbrl.org/2003/role/terseLabel</t>
  </si>
  <si>
    <t>mci-sas_core_2017-06-30.xsd#mci-sas_ProfitLossBeforeZakatAndIncomeTaxAbstract@http://www.xbrl.org/2003/role/terseLabel</t>
  </si>
  <si>
    <t>mci-sas_core_2017-06-30.xsd#mci-sas_AdjustmentsToReconcileProfitLossBeforeTaxToNetCashFlowsAbstract@http://www.xbrl.org/2003/role/terseLabel</t>
  </si>
  <si>
    <t>mci-sas_core_2017-06-30.xsd#mci-sas_AdjustmentsForDepreciationAndAmortisationAbstract@http://www.xbrl.org/2003/role/terseLabel</t>
  </si>
  <si>
    <t>mci-sas_core_2017-06-30.xsd#mci-sas_AdjustmentsForLossesGainsOnSaleDisposalOfNonCurrentAssetsAbstract@http://www.xbrl.org/2003/role/terseLabel</t>
  </si>
  <si>
    <t>mci-sas_core_2017-06-30.xsd#mci-sas_AdjustmentsForImpairmentLossReversalOfImpairmentLossRecognisedInProfitOrLossAbstract@http://www.xbrl.org/2003/role/terseLabel</t>
  </si>
  <si>
    <t>mci-sas_core_2017-06-30.xsd#mci-sas_AdjustmentsForOthersAbstract@http://www.xbrl.org/2003/role/terseLabel</t>
  </si>
  <si>
    <t>mci-sas_core_2017-06-30.xsd#mci-sas_AdjustmentsForWorkingCapitalChangesAbstract@http://www.xbrl.org/2003/role/terseLabel</t>
  </si>
  <si>
    <t>mci-sas_core_2017-06-30.xsd#mci-sas_ChangesInEquityAbstract@http://www.xbrl.org/2003/role/terseLabel</t>
  </si>
  <si>
    <t>mci-sas_core_2017-06-30.xsd#mci-sas_ComprehensiveIncomeAbstract@http://www.xbrl.org/2003/role/terseLabel</t>
  </si>
  <si>
    <t>mci-isa_core_2017-06-30.xsd#mci-isa_NatureOfAuditorsConclusion</t>
  </si>
  <si>
    <t>08cb2a36-3e82-426f-874a-dcbfbf0caf09:~:Changes in Equity_3:~:NotMandatory:~:True:~:mci-sas_core_2017-06-30.xsd#mci-sas_StatementOfChangesInEquityStandaloneAbstract::mci-sas_core_2017-06-30.xsd#mci-sas_StatementOfChangesInEquityLineItems:~::~:</t>
  </si>
  <si>
    <t>5fccd960-0580-47a4-98f0-3d5455d72dff:~:Changes in Equity -C_3:~:NotMandatory:~:True:~:mci-sas_core_2017-06-30.xsd#mci-sas_StatementOfChangesInEquityConsolidatedAbstract::mci-sas_core_2017-06-30.xsd#mci-sas_StatementOfChangesInEquityLineItems:~::~:</t>
  </si>
  <si>
    <t>التصنيف</t>
  </si>
  <si>
    <t>mci-isa_core_2017-06-30.xsd#mci-isa_AuditorsConclusion@http://www.xbrl.org/2003/role/terseLabel</t>
  </si>
  <si>
    <t>mci-isa_core_2017-06-30.xsd#mci-isa_BasisOfConclusion@http://www.xbrl.org/2003/role/terseLabel</t>
  </si>
  <si>
    <t>1010061412</t>
  </si>
  <si>
    <t>شركة ايه بي بي للصناعات الكهربائية المحدودة</t>
  </si>
  <si>
    <t>شركة ذات مسؤولية محدودة</t>
  </si>
  <si>
    <t>القطاعات الأخرى</t>
  </si>
  <si>
    <t>ميلادي</t>
  </si>
  <si>
    <t>False</t>
  </si>
  <si>
    <t>31/Dec/2023</t>
  </si>
  <si>
    <t>31/Dec/2022</t>
  </si>
  <si>
    <t>فعلي</t>
  </si>
  <si>
    <t>لا</t>
  </si>
  <si>
    <t>منفصل</t>
  </si>
  <si>
    <t>سنوية</t>
  </si>
  <si>
    <t>مدققة للسنوية</t>
  </si>
  <si>
    <t>حسب تصنيفات التداول</t>
  </si>
  <si>
    <t>وظيفة المصاريف</t>
  </si>
  <si>
    <t>صافي بعد الضريبة</t>
  </si>
  <si>
    <t>الطريقة الغير مباشرة</t>
  </si>
  <si>
    <t>01/01/2023</t>
  </si>
  <si>
    <t>31/12/2023</t>
  </si>
  <si>
    <t>01/01/2022</t>
  </si>
  <si>
    <t>31/12/2022</t>
  </si>
  <si>
    <t>01/Jan/2023</t>
  </si>
  <si>
    <t>01/Jan/2022</t>
  </si>
  <si>
    <t>بيانات الادخال</t>
  </si>
  <si>
    <t xml:space="preserve">قائمة التدفقات النقدية، الطريقة الغير مباشرة، غير الموحدة	</t>
  </si>
  <si>
    <t>خيارات اخرى</t>
  </si>
  <si>
    <t>معلومات عامة</t>
  </si>
  <si>
    <t>القوائم</t>
  </si>
  <si>
    <t>&lt;ProjectConfig&gt;_x000D_
  &lt;add key="PackageName" value="MCI - Other" /&gt;_x000D_
  &lt;add key="PackageDescription" value="MCI - Other Template" /&gt;_x000D_
  &lt;add key="PackageAuthor" value="IRIS" /&gt;_x000D_
  &lt;add key="CreatedOn" value="16/04/2014" /&gt;_x000D_
  &lt;add key="PackageVersion" value="V1.0" /&gt;_x000D_
  &lt;add key="SecurityCode" value="3meE/gFr0EsjU77r6hBiRqWUJGgK5GtZCCrkOS9M0dfKiVLdJxsy3pMTkzjahTAUilsLshI+ocBXevL8auGqmg==" /&gt;_x000D_
  &lt;add key="TaxonomyPath" value="C:\MCI iFile\MCI iFile\0.11\iFileApp2\ValidatorTaxonomy\Taxonomy\mci-rep-oth_v1.02\reports\mci-rep-oth\mci-rep-oth_2017-06-30.xsd" /&gt;_x000D_
  &lt;add key="PublishPath" value="" /&gt;_x000D_
  &lt;add key="Culture" value="en-GB" /&gt;_x000D_
  &lt;add key="Scheme" value="" /&gt;_x000D_
  &lt;add key="ProjectMode" value="Package" /&gt;_x000D_
  &lt;add key="StartupSheet" value="Filing Information" /&gt;_x000D_
  &lt;add key="VersionNo" value="0.11" /&gt;_x000D_
  &lt;add key="TaxonomyVersionNo" value="0.11" /&gt;_x000D_
&lt;/ProjectConfig&gt;</t>
  </si>
  <si>
    <t xml:space="preserve">كي بي ام جي للاستشارات المهنية </t>
  </si>
  <si>
    <t>46/11/323</t>
  </si>
  <si>
    <t>7/9/1412</t>
  </si>
  <si>
    <t>واجهة روشن - طريق المطار</t>
  </si>
  <si>
    <t>29/4/1431</t>
  </si>
  <si>
    <t>18/4/2024</t>
  </si>
  <si>
    <t>نعم</t>
  </si>
  <si>
    <t>رأي مطلق</t>
  </si>
  <si>
    <t>01-Jan-2023</t>
  </si>
  <si>
    <t>31-Dec-2023</t>
  </si>
  <si>
    <t>01-Jan-2022</t>
  </si>
  <si>
    <t>31-Dec-2022</t>
  </si>
  <si>
    <t>الصفحة الرئيسة</t>
  </si>
  <si>
    <t xml:space="preserve">خلود عدنان موسى التمبكتي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</si>
</sst>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indexed="9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0"/>
      <name val="Arial 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  <font>
      <u/>
      <sz val="11"/>
      <color indexed="9"/>
      <name val="Calibri"/>
      <family val="2"/>
    </font>
    <font>
      <sz val="11"/>
      <color rgb="FF0B65D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92DB"/>
        <bgColor indexed="64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E1652"/>
        <bgColor indexed="64"/>
      </patternFill>
    </fill>
    <fill>
      <patternFill patternType="solid">
        <fgColor rgb="FF0B65D0"/>
        <bgColor indexed="64"/>
      </patternFill>
    </fill>
    <fill>
      <patternFill patternType="solid">
        <fgColor rgb="FF969696"/>
        <bgColor indexed="64"/>
      </patternFill>
    </fill>
    <fill>
      <patternFill patternType="gray0625">
        <bgColor rgb="FF969696"/>
      </patternFill>
    </fill>
    <fill>
      <patternFill patternType="solid">
        <fgColor rgb="FFFFFFFF"/>
        <bgColor indexed="64"/>
      </patternFill>
    </fill>
    <fill>
      <patternFill patternType="lightUp">
        <fgColor indexed="22"/>
        <bgColor rgb="FFACA3C6"/>
      </patternFill>
    </fill>
    <fill>
      <patternFill patternType="lightHorizontal">
        <fgColor indexed="22"/>
        <bgColor rgb="FFACA3C6"/>
      </patternFill>
    </fill>
    <fill>
      <patternFill patternType="solid">
        <fgColor rgb="FFACA3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64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/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indexed="8"/>
      </left>
      <right style="dashed">
        <color indexed="8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theme="1"/>
      </top>
      <bottom style="dashed">
        <color theme="1"/>
      </bottom>
      <diagonal/>
    </border>
    <border>
      <left style="dashed">
        <color indexed="8"/>
      </left>
      <right/>
      <top style="dashed">
        <color indexed="8"/>
      </top>
      <bottom style="dashed">
        <color indexed="8"/>
      </bottom>
      <diagonal/>
    </border>
    <border>
      <left style="dashed">
        <color indexed="64"/>
      </left>
      <right style="dashed">
        <color indexed="64"/>
      </right>
      <top style="dashed">
        <color rgb="FF000000"/>
      </top>
      <bottom style="dashed">
        <color rgb="FF000000"/>
      </bottom>
      <diagonal/>
    </border>
    <border>
      <left style="dashed">
        <color indexed="64"/>
      </left>
      <right style="dashed">
        <color indexed="64"/>
      </right>
      <top style="dashed">
        <color rgb="FF000000"/>
      </top>
      <bottom style="dashed">
        <color indexed="64"/>
      </bottom>
      <diagonal/>
    </border>
    <border>
      <left style="dashed">
        <color indexed="8"/>
      </left>
      <right style="dashed">
        <color rgb="FF000000"/>
      </right>
      <top style="dashed">
        <color indexed="8"/>
      </top>
      <bottom style="dashed">
        <color indexed="8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/>
    <xf numFmtId="0" fontId="15" fillId="0" borderId="0"/>
    <xf numFmtId="0" fontId="14" fillId="0" borderId="0"/>
  </cellStyleXfs>
  <cellXfs count="19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4" fillId="2" borderId="3" xfId="0" applyFont="1" applyFill="1" applyBorder="1" applyAlignment="1" applyProtection="1">
      <alignment horizontal="left" vertical="top" wrapText="1" indent="2" shrinkToFit="1"/>
    </xf>
    <xf numFmtId="0" fontId="4" fillId="4" borderId="3" xfId="0" applyNumberFormat="1" applyFont="1" applyFill="1" applyBorder="1" applyAlignment="1" applyProtection="1">
      <alignment horizontal="left" wrapText="1" shrinkToFit="1"/>
      <protection locked="0"/>
    </xf>
    <xf numFmtId="2" fontId="4" fillId="5" borderId="3" xfId="0" applyNumberFormat="1" applyFont="1" applyFill="1" applyBorder="1" applyAlignment="1" applyProtection="1">
      <alignment horizontal="left" wrapText="1" shrinkToFit="1"/>
      <protection locked="0"/>
    </xf>
    <xf numFmtId="0" fontId="8" fillId="0" borderId="0" xfId="0" applyFont="1" applyBorder="1"/>
    <xf numFmtId="0" fontId="4" fillId="2" borderId="3" xfId="0" applyFont="1" applyFill="1" applyBorder="1" applyAlignment="1" applyProtection="1">
      <alignment horizontal="left" vertical="top" wrapText="1" indent="1" shrinkToFit="1"/>
    </xf>
    <xf numFmtId="49" fontId="3" fillId="3" borderId="0" xfId="0" applyNumberFormat="1" applyFont="1" applyFill="1" applyBorder="1" applyAlignment="1" applyProtection="1">
      <alignment horizontal="left" vertical="top" wrapText="1" shrinkToFit="1"/>
    </xf>
    <xf numFmtId="0" fontId="4" fillId="2" borderId="3" xfId="0" applyFont="1" applyFill="1" applyBorder="1" applyAlignment="1" applyProtection="1">
      <alignment horizontal="left" vertical="top" wrapText="1" indent="3" shrinkToFit="1"/>
    </xf>
    <xf numFmtId="0" fontId="4" fillId="2" borderId="3" xfId="0" applyFont="1" applyFill="1" applyBorder="1" applyAlignment="1" applyProtection="1">
      <alignment horizontal="left" vertical="top" wrapText="1" indent="4" shrinkToFit="1"/>
    </xf>
    <xf numFmtId="0" fontId="6" fillId="2" borderId="0" xfId="0" applyFont="1" applyFill="1"/>
    <xf numFmtId="0" fontId="4" fillId="2" borderId="4" xfId="0" applyFont="1" applyFill="1" applyBorder="1" applyAlignment="1" applyProtection="1">
      <alignment horizontal="center" vertical="center" wrapText="1" shrinkToFit="1"/>
    </xf>
    <xf numFmtId="49" fontId="0" fillId="0" borderId="0" xfId="0" applyNumberFormat="1" applyProtection="1">
      <protection locked="0"/>
    </xf>
    <xf numFmtId="0" fontId="10" fillId="0" borderId="0" xfId="1" applyAlignment="1" applyProtection="1">
      <alignment wrapText="1"/>
    </xf>
    <xf numFmtId="0" fontId="0" fillId="0" borderId="0" xfId="0" applyAlignment="1">
      <alignment wrapText="1"/>
    </xf>
    <xf numFmtId="0" fontId="4" fillId="2" borderId="3" xfId="0" applyFont="1" applyFill="1" applyBorder="1" applyAlignment="1" applyProtection="1">
      <alignment horizontal="right" vertical="top" wrapText="1" indent="2" shrinkToFit="1"/>
    </xf>
    <xf numFmtId="0" fontId="4" fillId="2" borderId="0" xfId="0" applyFont="1" applyFill="1" applyBorder="1" applyAlignment="1" applyProtection="1">
      <alignment horizontal="left" vertical="top" wrapText="1" indent="4" shrinkToFit="1"/>
    </xf>
    <xf numFmtId="0" fontId="4" fillId="2" borderId="12" xfId="0" applyFont="1" applyFill="1" applyBorder="1" applyAlignment="1" applyProtection="1">
      <alignment horizontal="right" vertical="top" wrapText="1" indent="6" shrinkToFit="1"/>
    </xf>
    <xf numFmtId="0" fontId="4" fillId="2" borderId="12" xfId="0" applyFont="1" applyFill="1" applyBorder="1" applyAlignment="1" applyProtection="1">
      <alignment horizontal="right" vertical="top" wrapText="1" indent="8" shrinkToFit="1"/>
    </xf>
    <xf numFmtId="0" fontId="4" fillId="2" borderId="12" xfId="0" applyFont="1" applyFill="1" applyBorder="1" applyAlignment="1" applyProtection="1">
      <alignment horizontal="right" vertical="top" wrapText="1" indent="4" shrinkToFit="1"/>
    </xf>
    <xf numFmtId="0" fontId="4" fillId="2" borderId="12" xfId="0" applyFont="1" applyFill="1" applyBorder="1" applyAlignment="1" applyProtection="1">
      <alignment horizontal="right" vertical="top" wrapText="1" indent="2" shrinkToFit="1"/>
    </xf>
    <xf numFmtId="0" fontId="4" fillId="2" borderId="13" xfId="0" applyFont="1" applyFill="1" applyBorder="1" applyAlignment="1" applyProtection="1">
      <alignment horizontal="right" vertical="top" wrapText="1" indent="6" shrinkToFit="1"/>
    </xf>
    <xf numFmtId="0" fontId="4" fillId="2" borderId="13" xfId="0" applyFont="1" applyFill="1" applyBorder="1" applyAlignment="1" applyProtection="1">
      <alignment horizontal="right" vertical="top" wrapText="1" indent="8" shrinkToFit="1"/>
    </xf>
    <xf numFmtId="0" fontId="4" fillId="2" borderId="14" xfId="0" applyFont="1" applyFill="1" applyBorder="1" applyAlignment="1" applyProtection="1">
      <alignment horizontal="left" vertical="top" wrapText="1" indent="3" shrinkToFit="1"/>
    </xf>
    <xf numFmtId="0" fontId="4" fillId="2" borderId="14" xfId="0" applyFont="1" applyFill="1" applyBorder="1" applyAlignment="1" applyProtection="1">
      <alignment horizontal="left" vertical="top" wrapText="1" indent="4" shrinkToFit="1"/>
    </xf>
    <xf numFmtId="0" fontId="4" fillId="2" borderId="13" xfId="0" applyFont="1" applyFill="1" applyBorder="1" applyAlignment="1" applyProtection="1">
      <alignment horizontal="right" vertical="top" wrapText="1" indent="4" shrinkToFit="1"/>
    </xf>
    <xf numFmtId="0" fontId="4" fillId="2" borderId="14" xfId="0" applyFont="1" applyFill="1" applyBorder="1" applyAlignment="1" applyProtection="1">
      <alignment horizontal="left" vertical="top" wrapText="1" indent="2" shrinkToFit="1"/>
    </xf>
    <xf numFmtId="0" fontId="4" fillId="2" borderId="9" xfId="0" applyFont="1" applyFill="1" applyBorder="1" applyAlignment="1" applyProtection="1">
      <alignment horizontal="right" vertical="top" wrapText="1" indent="1" shrinkToFit="1"/>
    </xf>
    <xf numFmtId="0" fontId="4" fillId="2" borderId="9" xfId="0" applyFont="1" applyFill="1" applyBorder="1" applyAlignment="1" applyProtection="1">
      <alignment horizontal="right" vertical="top" wrapText="1" indent="4" shrinkToFit="1"/>
    </xf>
    <xf numFmtId="0" fontId="4" fillId="2" borderId="4" xfId="0" applyFont="1" applyFill="1" applyBorder="1" applyAlignment="1" applyProtection="1">
      <alignment horizontal="left" vertical="top" wrapText="1" indent="1" shrinkToFit="1"/>
    </xf>
    <xf numFmtId="0" fontId="4" fillId="2" borderId="4" xfId="0" applyFont="1" applyFill="1" applyBorder="1" applyAlignment="1" applyProtection="1">
      <alignment horizontal="left" vertical="top" wrapText="1" indent="2" shrinkToFit="1"/>
    </xf>
    <xf numFmtId="0" fontId="4" fillId="2" borderId="14" xfId="0" applyFont="1" applyFill="1" applyBorder="1" applyAlignment="1" applyProtection="1">
      <alignment horizontal="center" vertical="center" wrapText="1" shrinkToFit="1"/>
    </xf>
    <xf numFmtId="0" fontId="4" fillId="7" borderId="4" xfId="0" applyFont="1" applyFill="1" applyBorder="1" applyAlignment="1" applyProtection="1">
      <alignment horizontal="center" vertical="center" wrapText="1" shrinkToFit="1"/>
    </xf>
    <xf numFmtId="0" fontId="4" fillId="2" borderId="14" xfId="0" applyFont="1" applyFill="1" applyBorder="1" applyAlignment="1" applyProtection="1">
      <alignment horizontal="center" vertical="top" wrapText="1" shrinkToFit="1"/>
    </xf>
    <xf numFmtId="0" fontId="4" fillId="2" borderId="3" xfId="0" applyFont="1" applyFill="1" applyBorder="1" applyAlignment="1" applyProtection="1">
      <alignment horizontal="center" vertical="center" wrapText="1" shrinkToFit="1"/>
    </xf>
    <xf numFmtId="0" fontId="18" fillId="0" borderId="0" xfId="0" applyFont="1"/>
    <xf numFmtId="0" fontId="16" fillId="0" borderId="0" xfId="0" applyFont="1" applyBorder="1"/>
    <xf numFmtId="0" fontId="16" fillId="0" borderId="0" xfId="0" applyFont="1"/>
    <xf numFmtId="0" fontId="4" fillId="2" borderId="3" xfId="0" applyFont="1" applyFill="1" applyBorder="1" applyAlignment="1" applyProtection="1">
      <alignment horizontal="right" vertical="top" wrapText="1" indent="1" shrinkToFit="1"/>
    </xf>
    <xf numFmtId="0" fontId="18" fillId="2" borderId="12" xfId="0" applyFont="1" applyFill="1" applyBorder="1" applyAlignment="1" applyProtection="1">
      <alignment horizontal="right" vertical="top" wrapText="1" indent="4" shrinkToFit="1"/>
    </xf>
    <xf numFmtId="0" fontId="18" fillId="2" borderId="13" xfId="0" applyFont="1" applyFill="1" applyBorder="1" applyAlignment="1" applyProtection="1">
      <alignment horizontal="right" vertical="top" wrapText="1" indent="4" shrinkToFit="1"/>
    </xf>
    <xf numFmtId="0" fontId="3" fillId="0" borderId="0" xfId="0" applyFont="1" applyAlignment="1"/>
    <xf numFmtId="0" fontId="0" fillId="0" borderId="0" xfId="0" applyAlignment="1"/>
    <xf numFmtId="0" fontId="6" fillId="2" borderId="0" xfId="0" applyFont="1" applyFill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2" borderId="4" xfId="0" applyFont="1" applyFill="1" applyBorder="1" applyAlignment="1" applyProtection="1">
      <alignment horizontal="center" vertical="center"/>
    </xf>
    <xf numFmtId="0" fontId="4" fillId="5" borderId="3" xfId="0" applyNumberFormat="1" applyFont="1" applyFill="1" applyBorder="1" applyAlignment="1" applyProtection="1">
      <alignment horizontal="left" wrapText="1" shrinkToFit="1"/>
      <protection locked="0"/>
    </xf>
    <xf numFmtId="0" fontId="4" fillId="2" borderId="16" xfId="0" applyFont="1" applyFill="1" applyBorder="1" applyAlignment="1" applyProtection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left" vertical="top" wrapText="1" indent="3" shrinkToFit="1"/>
    </xf>
    <xf numFmtId="0" fontId="4" fillId="2" borderId="17" xfId="0" applyFont="1" applyFill="1" applyBorder="1" applyAlignment="1" applyProtection="1">
      <alignment horizontal="left" vertical="top" wrapText="1" indent="2" shrinkToFit="1"/>
    </xf>
    <xf numFmtId="40" fontId="4" fillId="2" borderId="3" xfId="0" applyNumberFormat="1" applyFont="1" applyFill="1" applyBorder="1" applyAlignment="1" applyProtection="1">
      <alignment horizontal="right" wrapText="1" shrinkToFit="1"/>
      <protection locked="0"/>
    </xf>
    <xf numFmtId="40" fontId="4" fillId="2" borderId="9" xfId="0" applyNumberFormat="1" applyFont="1" applyFill="1" applyBorder="1" applyAlignment="1" applyProtection="1">
      <alignment horizontal="right" wrapText="1" shrinkToFit="1"/>
      <protection locked="0"/>
    </xf>
    <xf numFmtId="0" fontId="4" fillId="2" borderId="15" xfId="0" applyFont="1" applyFill="1" applyBorder="1" applyAlignment="1" applyProtection="1">
      <alignment horizontal="right" vertical="top" wrapText="1" indent="6" shrinkToFit="1"/>
    </xf>
    <xf numFmtId="0" fontId="18" fillId="2" borderId="12" xfId="0" applyFont="1" applyFill="1" applyBorder="1" applyAlignment="1" applyProtection="1">
      <alignment horizontal="right" vertical="top" wrapText="1" indent="2" shrinkToFit="1"/>
    </xf>
    <xf numFmtId="0" fontId="4" fillId="2" borderId="14" xfId="0" applyFont="1" applyFill="1" applyBorder="1" applyAlignment="1" applyProtection="1">
      <alignment horizontal="left" vertical="top" wrapText="1" indent="1" shrinkToFit="1"/>
    </xf>
    <xf numFmtId="0" fontId="18" fillId="2" borderId="13" xfId="0" applyFont="1" applyFill="1" applyBorder="1" applyAlignment="1" applyProtection="1">
      <alignment horizontal="right" vertical="top" wrapText="1" indent="2" shrinkToFit="1"/>
    </xf>
    <xf numFmtId="0" fontId="4" fillId="2" borderId="13" xfId="0" applyFont="1" applyFill="1" applyBorder="1" applyAlignment="1" applyProtection="1">
      <alignment horizontal="right" vertical="top" wrapText="1" indent="2" shrinkToFit="1"/>
    </xf>
    <xf numFmtId="0" fontId="4" fillId="2" borderId="17" xfId="0" applyFont="1" applyFill="1" applyBorder="1" applyAlignment="1" applyProtection="1">
      <alignment horizontal="left" vertical="top" wrapText="1" indent="1" shrinkToFit="1"/>
    </xf>
    <xf numFmtId="0" fontId="4" fillId="2" borderId="18" xfId="0" applyFont="1" applyFill="1" applyBorder="1" applyAlignment="1" applyProtection="1">
      <alignment horizontal="left" vertical="top" wrapText="1" indent="1" shrinkToFit="1"/>
    </xf>
    <xf numFmtId="0" fontId="4" fillId="2" borderId="3" xfId="0" applyFont="1" applyFill="1" applyBorder="1" applyAlignment="1" applyProtection="1">
      <alignment horizontal="left" vertical="top" wrapText="1" shrinkToFit="1"/>
    </xf>
    <xf numFmtId="0" fontId="4" fillId="2" borderId="12" xfId="0" applyFont="1" applyFill="1" applyBorder="1" applyAlignment="1" applyProtection="1">
      <alignment horizontal="right" vertical="top" wrapText="1" shrinkToFit="1"/>
    </xf>
    <xf numFmtId="0" fontId="18" fillId="7" borderId="12" xfId="0" applyFont="1" applyFill="1" applyBorder="1" applyAlignment="1" applyProtection="1">
      <alignment horizontal="right" vertical="top" wrapText="1" shrinkToFit="1"/>
    </xf>
    <xf numFmtId="0" fontId="17" fillId="7" borderId="11" xfId="0" applyFont="1" applyFill="1" applyBorder="1" applyAlignment="1">
      <alignment horizontal="left" indent="1"/>
    </xf>
    <xf numFmtId="0" fontId="0" fillId="7" borderId="4" xfId="0" applyFont="1" applyFill="1" applyBorder="1" applyAlignment="1" applyProtection="1">
      <alignment horizontal="center" vertical="center" wrapText="1" shrinkToFit="1"/>
    </xf>
    <xf numFmtId="0" fontId="0" fillId="7" borderId="3" xfId="0" applyFont="1" applyFill="1" applyBorder="1" applyAlignment="1" applyProtection="1">
      <alignment horizontal="left" vertical="top" wrapText="1" shrinkToFit="1"/>
    </xf>
    <xf numFmtId="0" fontId="0" fillId="7" borderId="12" xfId="0" applyFont="1" applyFill="1" applyBorder="1" applyAlignment="1" applyProtection="1">
      <alignment horizontal="right" vertical="top" wrapText="1" shrinkToFit="1"/>
    </xf>
    <xf numFmtId="40" fontId="0" fillId="7" borderId="3" xfId="0" applyNumberFormat="1" applyFont="1" applyFill="1" applyBorder="1" applyAlignment="1" applyProtection="1">
      <alignment horizontal="right" wrapText="1" shrinkToFit="1"/>
      <protection locked="0"/>
    </xf>
    <xf numFmtId="0" fontId="18" fillId="7" borderId="4" xfId="0" applyFont="1" applyFill="1" applyBorder="1" applyAlignment="1" applyProtection="1">
      <alignment horizontal="center" vertical="center" wrapText="1" shrinkToFit="1"/>
    </xf>
    <xf numFmtId="0" fontId="18" fillId="7" borderId="3" xfId="0" applyFont="1" applyFill="1" applyBorder="1" applyAlignment="1" applyProtection="1">
      <alignment horizontal="left" vertical="top" wrapText="1" shrinkToFit="1"/>
    </xf>
    <xf numFmtId="40" fontId="18" fillId="7" borderId="3" xfId="0" applyNumberFormat="1" applyFont="1" applyFill="1" applyBorder="1" applyAlignment="1" applyProtection="1">
      <alignment horizontal="right" wrapText="1" shrinkToFit="1"/>
      <protection locked="0"/>
    </xf>
    <xf numFmtId="0" fontId="18" fillId="0" borderId="4" xfId="0" applyFont="1" applyFill="1" applyBorder="1" applyAlignment="1" applyProtection="1">
      <alignment horizontal="center" vertical="center" wrapText="1" shrinkToFit="1"/>
    </xf>
    <xf numFmtId="0" fontId="18" fillId="0" borderId="3" xfId="0" applyFont="1" applyFill="1" applyBorder="1" applyAlignment="1" applyProtection="1">
      <alignment horizontal="left" vertical="top" wrapText="1" indent="2" shrinkToFit="1"/>
    </xf>
    <xf numFmtId="0" fontId="18" fillId="0" borderId="12" xfId="0" applyFont="1" applyFill="1" applyBorder="1" applyAlignment="1" applyProtection="1">
      <alignment horizontal="right" vertical="top" wrapText="1" indent="4" shrinkToFit="1"/>
    </xf>
    <xf numFmtId="40" fontId="18" fillId="0" borderId="3" xfId="0" applyNumberFormat="1" applyFont="1" applyFill="1" applyBorder="1" applyAlignment="1" applyProtection="1">
      <alignment horizontal="right" wrapText="1" shrinkToFit="1"/>
      <protection locked="0"/>
    </xf>
    <xf numFmtId="0" fontId="3" fillId="0" borderId="0" xfId="0" applyFont="1" applyBorder="1" applyAlignment="1">
      <alignment shrinkToFit="1"/>
    </xf>
    <xf numFmtId="0" fontId="19" fillId="0" borderId="0" xfId="1" applyFont="1" applyBorder="1" applyAlignment="1" applyProtection="1">
      <alignment shrinkToFit="1"/>
    </xf>
    <xf numFmtId="0" fontId="3" fillId="0" borderId="0" xfId="0" applyFont="1" applyFill="1" applyBorder="1" applyAlignment="1">
      <alignment shrinkToFit="1"/>
    </xf>
    <xf numFmtId="0" fontId="8" fillId="8" borderId="3" xfId="0" applyFont="1" applyFill="1" applyBorder="1" applyAlignment="1" applyProtection="1">
      <alignment horizontal="center" vertical="center" wrapText="1" shrinkToFit="1"/>
    </xf>
    <xf numFmtId="0" fontId="9" fillId="8" borderId="0" xfId="0" applyFont="1" applyFill="1" applyBorder="1" applyAlignment="1">
      <alignment horizontal="center" wrapText="1"/>
    </xf>
    <xf numFmtId="0" fontId="9" fillId="8" borderId="3" xfId="0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8" fillId="9" borderId="4" xfId="0" applyFont="1" applyFill="1" applyBorder="1" applyAlignment="1" applyProtection="1">
      <alignment horizontal="center" vertical="center" wrapText="1" shrinkToFit="1"/>
    </xf>
    <xf numFmtId="0" fontId="8" fillId="9" borderId="3" xfId="0" applyFont="1" applyFill="1" applyBorder="1" applyAlignment="1" applyProtection="1">
      <alignment horizontal="left" vertical="top" wrapText="1" indent="1" shrinkToFit="1"/>
    </xf>
    <xf numFmtId="0" fontId="16" fillId="9" borderId="12" xfId="0" applyFont="1" applyFill="1" applyBorder="1" applyAlignment="1" applyProtection="1">
      <alignment horizontal="right" vertical="top" wrapText="1" indent="2" shrinkToFit="1"/>
    </xf>
    <xf numFmtId="40" fontId="8" fillId="9" borderId="3" xfId="0" applyNumberFormat="1" applyFont="1" applyFill="1" applyBorder="1" applyAlignment="1" applyProtection="1">
      <alignment horizontal="right" wrapText="1" shrinkToFit="1"/>
    </xf>
    <xf numFmtId="0" fontId="8" fillId="9" borderId="3" xfId="0" applyFont="1" applyFill="1" applyBorder="1" applyAlignment="1" applyProtection="1">
      <alignment horizontal="left" vertical="top" wrapText="1" shrinkToFit="1"/>
    </xf>
    <xf numFmtId="0" fontId="16" fillId="9" borderId="12" xfId="0" applyFont="1" applyFill="1" applyBorder="1" applyAlignment="1" applyProtection="1">
      <alignment horizontal="right" vertical="top" wrapText="1" shrinkToFit="1"/>
    </xf>
    <xf numFmtId="0" fontId="8" fillId="9" borderId="3" xfId="0" applyFont="1" applyFill="1" applyBorder="1" applyAlignment="1" applyProtection="1">
      <alignment horizontal="left" vertical="top" wrapText="1" indent="2" shrinkToFit="1"/>
    </xf>
    <xf numFmtId="0" fontId="16" fillId="9" borderId="12" xfId="0" applyFont="1" applyFill="1" applyBorder="1" applyAlignment="1" applyProtection="1">
      <alignment horizontal="right" vertical="top" wrapText="1" indent="4" shrinkToFit="1"/>
    </xf>
    <xf numFmtId="0" fontId="8" fillId="9" borderId="3" xfId="0" applyFont="1" applyFill="1" applyBorder="1" applyAlignment="1" applyProtection="1">
      <alignment horizontal="left" vertical="top" wrapText="1" indent="3" shrinkToFit="1"/>
    </xf>
    <xf numFmtId="0" fontId="16" fillId="9" borderId="12" xfId="0" applyFont="1" applyFill="1" applyBorder="1" applyAlignment="1" applyProtection="1">
      <alignment horizontal="right" vertical="top" wrapText="1" indent="6" shrinkToFit="1"/>
    </xf>
    <xf numFmtId="0" fontId="8" fillId="9" borderId="16" xfId="0" applyFont="1" applyFill="1" applyBorder="1" applyAlignment="1" applyProtection="1">
      <alignment horizontal="center" vertical="center" wrapText="1" shrinkToFit="1"/>
    </xf>
    <xf numFmtId="0" fontId="8" fillId="9" borderId="17" xfId="0" applyFont="1" applyFill="1" applyBorder="1" applyAlignment="1" applyProtection="1">
      <alignment horizontal="left" vertical="top" wrapText="1" indent="2" shrinkToFit="1"/>
    </xf>
    <xf numFmtId="0" fontId="16" fillId="9" borderId="13" xfId="0" applyFont="1" applyFill="1" applyBorder="1" applyAlignment="1" applyProtection="1">
      <alignment horizontal="right" vertical="top" wrapText="1" indent="4" shrinkToFit="1"/>
    </xf>
    <xf numFmtId="40" fontId="8" fillId="9" borderId="9" xfId="0" applyNumberFormat="1" applyFont="1" applyFill="1" applyBorder="1" applyAlignment="1" applyProtection="1">
      <alignment horizontal="right" wrapText="1" shrinkToFit="1"/>
    </xf>
    <xf numFmtId="0" fontId="8" fillId="9" borderId="17" xfId="0" applyFont="1" applyFill="1" applyBorder="1" applyAlignment="1" applyProtection="1">
      <alignment horizontal="left" vertical="top" wrapText="1" indent="3" shrinkToFit="1"/>
    </xf>
    <xf numFmtId="0" fontId="16" fillId="9" borderId="13" xfId="0" applyFont="1" applyFill="1" applyBorder="1" applyAlignment="1" applyProtection="1">
      <alignment horizontal="right" vertical="top" wrapText="1" indent="6" shrinkToFit="1"/>
    </xf>
    <xf numFmtId="0" fontId="8" fillId="9" borderId="17" xfId="0" applyFont="1" applyFill="1" applyBorder="1" applyAlignment="1" applyProtection="1">
      <alignment horizontal="left" vertical="top" wrapText="1" indent="1" shrinkToFit="1"/>
    </xf>
    <xf numFmtId="0" fontId="16" fillId="9" borderId="13" xfId="0" applyFont="1" applyFill="1" applyBorder="1" applyAlignment="1" applyProtection="1">
      <alignment horizontal="right" vertical="top" wrapText="1" indent="2" shrinkToFit="1"/>
    </xf>
    <xf numFmtId="0" fontId="8" fillId="9" borderId="17" xfId="0" applyFont="1" applyFill="1" applyBorder="1" applyAlignment="1" applyProtection="1">
      <alignment horizontal="left" vertical="top" wrapText="1" shrinkToFit="1"/>
    </xf>
    <xf numFmtId="0" fontId="16" fillId="9" borderId="13" xfId="0" applyFont="1" applyFill="1" applyBorder="1" applyAlignment="1" applyProtection="1">
      <alignment horizontal="right" vertical="top" wrapText="1" shrinkToFit="1"/>
    </xf>
    <xf numFmtId="0" fontId="8" fillId="9" borderId="3" xfId="0" applyFont="1" applyFill="1" applyBorder="1" applyAlignment="1" applyProtection="1">
      <alignment horizontal="center" vertical="center" wrapText="1" shrinkToFit="1"/>
    </xf>
    <xf numFmtId="0" fontId="8" fillId="9" borderId="14" xfId="0" applyFont="1" applyFill="1" applyBorder="1" applyAlignment="1" applyProtection="1">
      <alignment horizontal="center" vertical="center" wrapText="1" shrinkToFit="1"/>
    </xf>
    <xf numFmtId="0" fontId="8" fillId="9" borderId="14" xfId="0" applyFont="1" applyFill="1" applyBorder="1" applyAlignment="1" applyProtection="1">
      <alignment horizontal="left" vertical="top" wrapText="1" indent="2" shrinkToFit="1"/>
    </xf>
    <xf numFmtId="0" fontId="8" fillId="9" borderId="14" xfId="0" applyFont="1" applyFill="1" applyBorder="1" applyAlignment="1" applyProtection="1">
      <alignment horizontal="left" vertical="top" wrapText="1" indent="1" shrinkToFit="1"/>
    </xf>
    <xf numFmtId="0" fontId="8" fillId="9" borderId="14" xfId="0" applyFont="1" applyFill="1" applyBorder="1" applyAlignment="1" applyProtection="1">
      <alignment horizontal="left" vertical="top" wrapText="1" indent="4" shrinkToFit="1"/>
    </xf>
    <xf numFmtId="0" fontId="16" fillId="9" borderId="13" xfId="0" applyFont="1" applyFill="1" applyBorder="1" applyAlignment="1" applyProtection="1">
      <alignment horizontal="right" vertical="top" wrapText="1" indent="8" shrinkToFit="1"/>
    </xf>
    <xf numFmtId="0" fontId="8" fillId="9" borderId="14" xfId="0" applyFont="1" applyFill="1" applyBorder="1" applyAlignment="1" applyProtection="1">
      <alignment horizontal="left" vertical="top" wrapText="1" indent="3" shrinkToFit="1"/>
    </xf>
    <xf numFmtId="0" fontId="8" fillId="9" borderId="3" xfId="0" applyFont="1" applyFill="1" applyBorder="1" applyAlignment="1" applyProtection="1">
      <alignment horizontal="left" vertical="top" wrapText="1" indent="4" shrinkToFit="1"/>
    </xf>
    <xf numFmtId="0" fontId="16" fillId="9" borderId="12" xfId="0" applyFont="1" applyFill="1" applyBorder="1" applyAlignment="1" applyProtection="1">
      <alignment horizontal="right" vertical="top" wrapText="1" indent="8" shrinkToFit="1"/>
    </xf>
    <xf numFmtId="0" fontId="7" fillId="10" borderId="4" xfId="0" applyFont="1" applyFill="1" applyBorder="1" applyAlignment="1" applyProtection="1">
      <alignment horizontal="center" vertical="center" wrapText="1" shrinkToFit="1"/>
    </xf>
    <xf numFmtId="0" fontId="7" fillId="10" borderId="3" xfId="0" applyFont="1" applyFill="1" applyBorder="1" applyAlignment="1" applyProtection="1">
      <alignment horizontal="left" vertical="top" wrapText="1" indent="1" shrinkToFit="1"/>
    </xf>
    <xf numFmtId="0" fontId="7" fillId="10" borderId="3" xfId="0" applyFont="1" applyFill="1" applyBorder="1" applyAlignment="1" applyProtection="1">
      <alignment horizontal="right" vertical="top" wrapText="1" indent="1" shrinkToFit="1"/>
    </xf>
    <xf numFmtId="0" fontId="4" fillId="11" borderId="3" xfId="0" applyFont="1" applyFill="1" applyBorder="1" applyAlignment="1" applyProtection="1">
      <alignment wrapText="1" shrinkToFit="1"/>
    </xf>
    <xf numFmtId="0" fontId="7" fillId="10" borderId="4" xfId="0" applyFont="1" applyFill="1" applyBorder="1" applyAlignment="1" applyProtection="1">
      <alignment horizontal="left" vertical="top" wrapText="1" indent="1" shrinkToFit="1"/>
    </xf>
    <xf numFmtId="0" fontId="7" fillId="10" borderId="9" xfId="0" applyFont="1" applyFill="1" applyBorder="1" applyAlignment="1" applyProtection="1">
      <alignment horizontal="right" vertical="top" wrapText="1" indent="1" shrinkToFit="1"/>
    </xf>
    <xf numFmtId="0" fontId="7" fillId="10" borderId="14" xfId="0" applyFont="1" applyFill="1" applyBorder="1" applyAlignment="1" applyProtection="1">
      <alignment horizontal="left" vertical="top" wrapText="1" shrinkToFit="1"/>
    </xf>
    <xf numFmtId="0" fontId="7" fillId="10" borderId="13" xfId="0" applyFont="1" applyFill="1" applyBorder="1" applyAlignment="1" applyProtection="1">
      <alignment horizontal="right" vertical="top" wrapText="1" shrinkToFit="1"/>
    </xf>
    <xf numFmtId="40" fontId="4" fillId="11" borderId="3" xfId="0" applyNumberFormat="1" applyFont="1" applyFill="1" applyBorder="1" applyAlignment="1" applyProtection="1">
      <alignment wrapText="1" shrinkToFit="1"/>
    </xf>
    <xf numFmtId="0" fontId="7" fillId="10" borderId="14" xfId="0" applyFont="1" applyFill="1" applyBorder="1" applyAlignment="1" applyProtection="1">
      <alignment horizontal="left" vertical="top" wrapText="1" indent="1" shrinkToFit="1"/>
    </xf>
    <xf numFmtId="0" fontId="7" fillId="10" borderId="13" xfId="0" applyFont="1" applyFill="1" applyBorder="1" applyAlignment="1" applyProtection="1">
      <alignment horizontal="right" vertical="top" wrapText="1" indent="2" shrinkToFit="1"/>
    </xf>
    <xf numFmtId="0" fontId="7" fillId="10" borderId="14" xfId="0" applyFont="1" applyFill="1" applyBorder="1" applyAlignment="1" applyProtection="1">
      <alignment horizontal="left" vertical="top" wrapText="1" indent="2" shrinkToFit="1"/>
    </xf>
    <xf numFmtId="0" fontId="7" fillId="10" borderId="13" xfId="0" applyFont="1" applyFill="1" applyBorder="1" applyAlignment="1" applyProtection="1">
      <alignment horizontal="right" vertical="top" wrapText="1" indent="4" shrinkToFit="1"/>
    </xf>
    <xf numFmtId="0" fontId="7" fillId="10" borderId="14" xfId="0" applyFont="1" applyFill="1" applyBorder="1" applyAlignment="1" applyProtection="1">
      <alignment horizontal="center" vertical="center" wrapText="1" shrinkToFit="1"/>
    </xf>
    <xf numFmtId="0" fontId="7" fillId="10" borderId="14" xfId="0" applyFont="1" applyFill="1" applyBorder="1" applyAlignment="1" applyProtection="1">
      <alignment horizontal="left" vertical="top" wrapText="1" indent="3" shrinkToFit="1"/>
    </xf>
    <xf numFmtId="0" fontId="7" fillId="10" borderId="13" xfId="0" applyFont="1" applyFill="1" applyBorder="1" applyAlignment="1" applyProtection="1">
      <alignment horizontal="right" vertical="top" wrapText="1" indent="6" shrinkToFit="1"/>
    </xf>
    <xf numFmtId="0" fontId="7" fillId="10" borderId="3" xfId="0" applyFont="1" applyFill="1" applyBorder="1" applyAlignment="1" applyProtection="1">
      <alignment horizontal="left" vertical="top" wrapText="1" shrinkToFit="1"/>
    </xf>
    <xf numFmtId="0" fontId="7" fillId="10" borderId="12" xfId="0" applyFont="1" applyFill="1" applyBorder="1" applyAlignment="1" applyProtection="1">
      <alignment horizontal="right" vertical="top" wrapText="1" shrinkToFit="1"/>
    </xf>
    <xf numFmtId="0" fontId="7" fillId="10" borderId="12" xfId="0" applyFont="1" applyFill="1" applyBorder="1" applyAlignment="1" applyProtection="1">
      <alignment horizontal="right" vertical="top" wrapText="1" indent="2" shrinkToFit="1"/>
    </xf>
    <xf numFmtId="0" fontId="7" fillId="10" borderId="3" xfId="0" applyFont="1" applyFill="1" applyBorder="1" applyAlignment="1" applyProtection="1">
      <alignment horizontal="left" vertical="top" wrapText="1" indent="2" shrinkToFit="1"/>
    </xf>
    <xf numFmtId="0" fontId="7" fillId="10" borderId="12" xfId="0" applyFont="1" applyFill="1" applyBorder="1" applyAlignment="1" applyProtection="1">
      <alignment horizontal="right" vertical="top" wrapText="1" indent="4" shrinkToFit="1"/>
    </xf>
    <xf numFmtId="0" fontId="7" fillId="10" borderId="3" xfId="0" applyFont="1" applyFill="1" applyBorder="1" applyAlignment="1" applyProtection="1">
      <alignment horizontal="center" vertical="center" wrapText="1" shrinkToFit="1"/>
    </xf>
    <xf numFmtId="0" fontId="7" fillId="10" borderId="3" xfId="0" applyFont="1" applyFill="1" applyBorder="1" applyAlignment="1" applyProtection="1">
      <alignment horizontal="left" vertical="top" wrapText="1" indent="3" shrinkToFit="1"/>
    </xf>
    <xf numFmtId="0" fontId="7" fillId="10" borderId="12" xfId="0" applyFont="1" applyFill="1" applyBorder="1" applyAlignment="1" applyProtection="1">
      <alignment horizontal="right" vertical="top" wrapText="1" indent="6" shrinkToFit="1"/>
    </xf>
    <xf numFmtId="40" fontId="4" fillId="11" borderId="9" xfId="0" applyNumberFormat="1" applyFont="1" applyFill="1" applyBorder="1" applyAlignment="1" applyProtection="1">
      <alignment wrapText="1" shrinkToFit="1"/>
    </xf>
    <xf numFmtId="0" fontId="7" fillId="10" borderId="16" xfId="0" applyFont="1" applyFill="1" applyBorder="1" applyAlignment="1" applyProtection="1">
      <alignment horizontal="center" vertical="center" wrapText="1" shrinkToFit="1"/>
    </xf>
    <xf numFmtId="0" fontId="7" fillId="10" borderId="17" xfId="0" applyFont="1" applyFill="1" applyBorder="1" applyAlignment="1" applyProtection="1">
      <alignment horizontal="left" vertical="top" wrapText="1" shrinkToFit="1"/>
    </xf>
    <xf numFmtId="0" fontId="7" fillId="10" borderId="17" xfId="0" applyFont="1" applyFill="1" applyBorder="1" applyAlignment="1" applyProtection="1">
      <alignment horizontal="left" vertical="top" wrapText="1" indent="2" shrinkToFit="1"/>
    </xf>
    <xf numFmtId="0" fontId="7" fillId="10" borderId="17" xfId="0" applyFont="1" applyFill="1" applyBorder="1" applyAlignment="1" applyProtection="1">
      <alignment horizontal="left" vertical="top" wrapText="1" indent="1" shrinkToFit="1"/>
    </xf>
    <xf numFmtId="0" fontId="7" fillId="10" borderId="4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 wrapText="1" shrinkToFit="1"/>
    </xf>
    <xf numFmtId="0" fontId="4" fillId="12" borderId="4" xfId="0" applyFont="1" applyFill="1" applyBorder="1" applyAlignment="1" applyProtection="1">
      <alignment horizontal="left" vertical="top" wrapText="1" indent="2" shrinkToFit="1"/>
    </xf>
    <xf numFmtId="0" fontId="4" fillId="12" borderId="9" xfId="0" applyFont="1" applyFill="1" applyBorder="1" applyAlignment="1" applyProtection="1">
      <alignment horizontal="right" vertical="top" wrapText="1" indent="4" shrinkToFit="1"/>
    </xf>
    <xf numFmtId="49" fontId="4" fillId="12" borderId="3" xfId="0" applyNumberFormat="1" applyFont="1" applyFill="1" applyBorder="1" applyAlignment="1" applyProtection="1">
      <alignment horizontal="left" wrapText="1" shrinkToFit="1"/>
      <protection locked="0"/>
    </xf>
    <xf numFmtId="0" fontId="4" fillId="12" borderId="3" xfId="0" applyFont="1" applyFill="1" applyBorder="1" applyAlignment="1" applyProtection="1">
      <alignment horizontal="left" vertical="top" wrapText="1" indent="2" shrinkToFit="1"/>
    </xf>
    <xf numFmtId="0" fontId="4" fillId="12" borderId="3" xfId="0" applyFont="1" applyFill="1" applyBorder="1" applyAlignment="1" applyProtection="1">
      <alignment horizontal="right" vertical="top" wrapText="1" indent="2" shrinkToFit="1"/>
    </xf>
    <xf numFmtId="0" fontId="7" fillId="10" borderId="4" xfId="0" applyFont="1" applyFill="1" applyBorder="1" applyAlignment="1" applyProtection="1">
      <alignment horizontal="left" vertical="top" wrapText="1"/>
    </xf>
    <xf numFmtId="0" fontId="7" fillId="10" borderId="4" xfId="0" applyFont="1" applyFill="1" applyBorder="1" applyAlignment="1" applyProtection="1">
      <alignment horizontal="right" vertical="top"/>
    </xf>
    <xf numFmtId="0" fontId="4" fillId="11" borderId="19" xfId="0" applyFont="1" applyFill="1" applyBorder="1" applyAlignment="1" applyProtection="1"/>
    <xf numFmtId="0" fontId="4" fillId="2" borderId="4" xfId="0" applyFont="1" applyFill="1" applyBorder="1" applyAlignment="1" applyProtection="1">
      <alignment horizontal="left" vertical="top" wrapText="1" indent="1"/>
    </xf>
    <xf numFmtId="0" fontId="4" fillId="2" borderId="4" xfId="0" applyFont="1" applyFill="1" applyBorder="1" applyAlignment="1" applyProtection="1">
      <alignment horizontal="right" vertical="top" indent="2"/>
    </xf>
    <xf numFmtId="0" fontId="4" fillId="12" borderId="4" xfId="0" applyFont="1" applyFill="1" applyBorder="1" applyAlignment="1" applyProtection="1">
      <alignment horizontal="left" vertical="top" wrapText="1" indent="1"/>
    </xf>
    <xf numFmtId="0" fontId="4" fillId="12" borderId="4" xfId="0" applyFont="1" applyFill="1" applyBorder="1" applyAlignment="1" applyProtection="1">
      <alignment horizontal="right" vertical="top" indent="2"/>
    </xf>
    <xf numFmtId="0" fontId="4" fillId="2" borderId="4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right" vertical="top"/>
    </xf>
    <xf numFmtId="2" fontId="4" fillId="5" borderId="19" xfId="0" applyNumberFormat="1" applyFont="1" applyFill="1" applyBorder="1" applyAlignment="1" applyProtection="1">
      <alignment horizontal="left"/>
    </xf>
    <xf numFmtId="0" fontId="9" fillId="8" borderId="0" xfId="0" applyFont="1" applyFill="1" applyBorder="1" applyAlignment="1">
      <alignment horizontal="center" vertical="top" wrapText="1"/>
    </xf>
    <xf numFmtId="0" fontId="16" fillId="8" borderId="0" xfId="0" applyFont="1" applyFill="1" applyBorder="1" applyAlignment="1">
      <alignment horizontal="center" vertical="center"/>
    </xf>
    <xf numFmtId="49" fontId="4" fillId="13" borderId="19" xfId="0" applyNumberFormat="1" applyFont="1" applyFill="1" applyBorder="1" applyAlignment="1" applyProtection="1">
      <alignment horizontal="left"/>
    </xf>
    <xf numFmtId="0" fontId="4" fillId="13" borderId="19" xfId="0" applyNumberFormat="1" applyFont="1" applyFill="1" applyBorder="1" applyAlignment="1" applyProtection="1">
      <alignment horizontal="left"/>
    </xf>
    <xf numFmtId="2" fontId="4" fillId="13" borderId="19" xfId="0" applyNumberFormat="1" applyFont="1" applyFill="1" applyBorder="1" applyAlignment="1" applyProtection="1">
      <alignment horizontal="left"/>
    </xf>
    <xf numFmtId="2" fontId="4" fillId="14" borderId="19" xfId="0" applyNumberFormat="1" applyFont="1" applyFill="1" applyBorder="1" applyAlignment="1" applyProtection="1">
      <alignment horizontal="left"/>
    </xf>
    <xf numFmtId="49" fontId="4" fillId="15" borderId="19" xfId="0" applyNumberFormat="1" applyFont="1" applyFill="1" applyBorder="1" applyAlignment="1" applyProtection="1">
      <alignment horizontal="left"/>
    </xf>
    <xf numFmtId="0" fontId="11" fillId="9" borderId="1" xfId="0" applyFont="1" applyFill="1" applyBorder="1" applyAlignment="1">
      <alignment horizontal="right" vertical="center" wrapText="1"/>
    </xf>
    <xf numFmtId="0" fontId="20" fillId="0" borderId="5" xfId="1" applyFont="1" applyBorder="1" applyAlignment="1" applyProtection="1">
      <alignment horizontal="right" vertical="center" wrapText="1"/>
    </xf>
    <xf numFmtId="0" fontId="0" fillId="0" borderId="0" xfId="0" applyBorder="1" applyAlignment="1">
      <alignment wrapText="1"/>
    </xf>
    <xf numFmtId="0" fontId="3" fillId="2" borderId="0" xfId="0" applyFont="1" applyFill="1" applyAlignment="1">
      <alignment shrinkToFit="1"/>
    </xf>
    <xf numFmtId="0" fontId="0" fillId="2" borderId="0" xfId="0" applyFill="1" applyAlignment="1">
      <alignment shrinkToFit="1"/>
    </xf>
    <xf numFmtId="0" fontId="9" fillId="8" borderId="10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6" borderId="0" xfId="0" applyFont="1" applyFill="1"/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 applyProtection="1">
      <alignment horizontal="center" vertical="center" wrapText="1" shrinkToFit="1"/>
    </xf>
    <xf numFmtId="0" fontId="8" fillId="8" borderId="9" xfId="0" applyFont="1" applyFill="1" applyBorder="1" applyAlignment="1" applyProtection="1">
      <alignment horizontal="center" vertical="center" wrapText="1" shrinkToFit="1"/>
    </xf>
    <xf numFmtId="0" fontId="8" fillId="8" borderId="6" xfId="0" applyFont="1" applyFill="1" applyBorder="1" applyAlignment="1" applyProtection="1">
      <alignment horizontal="center" vertical="top" wrapText="1" shrinkToFit="1"/>
    </xf>
    <xf numFmtId="0" fontId="8" fillId="8" borderId="7" xfId="0" applyFont="1" applyFill="1" applyBorder="1" applyAlignment="1" applyProtection="1">
      <alignment horizontal="center" vertical="top" wrapText="1" shrinkToFit="1"/>
    </xf>
  </cellXfs>
  <cellStyles count="8">
    <cellStyle name="Comma 2" xfId="2" xr:uid="{00000000-0005-0000-0000-000000000000}"/>
    <cellStyle name="Hyperlink" xfId="1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_Derivatives-Dom" xfId="6" xr:uid="{00000000-0005-0000-0000-000006000000}"/>
    <cellStyle name="Normal 3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EAF1D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AF1DD"/>
    </indexedColors>
    <mruColors>
      <color rgb="FF0B65D0"/>
      <color rgb="FF2E1652"/>
      <color rgb="FFFFFFFF"/>
      <color rgb="FF969696"/>
      <color rgb="FFACA3C6"/>
      <color rgb="FF2E1656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png"/><Relationship Id="rId1" Type="http://schemas.openxmlformats.org/officeDocument/2006/relationships/hyperlink" Target="#'&#1575;&#1604;&#1589;&#1601;&#1581;&#1577; &#1575;&#1604;&#1585;&#1574;&#1610;&#1587;&#1577;'!B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10</xdr:col>
      <xdr:colOff>44450</xdr:colOff>
      <xdr:row>1</xdr:row>
      <xdr:rowOff>0</xdr:rowOff>
    </xdr:to>
    <xdr:pic>
      <xdr:nvPicPr>
        <xdr:cNvPr id="8" name="NavTitleIm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527400" y="0"/>
          <a:ext cx="82550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</xdr:row>
      <xdr:rowOff>3175</xdr:rowOff>
    </xdr:from>
    <xdr:to>
      <xdr:col>1</xdr:col>
      <xdr:colOff>3302000</xdr:colOff>
      <xdr:row>27</xdr:row>
      <xdr:rowOff>3175</xdr:rowOff>
    </xdr:to>
    <xdr:pic>
      <xdr:nvPicPr>
        <xdr:cNvPr id="11" name="LegendIm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498950" y="3479800"/>
          <a:ext cx="3302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</xdr:colOff>
          <xdr:row>0</xdr:row>
          <xdr:rowOff>9525</xdr:rowOff>
        </xdr:to>
        <xdr:sp macro="" textlink="">
          <xdr:nvSpPr>
            <xdr:cNvPr id="1025" name="TrinStgClass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5</xdr:col>
      <xdr:colOff>3228975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985257525" y="1155700"/>
          <a:ext cx="3175000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بيانات الادخال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623025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168275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812525" y="0"/>
          <a:ext cx="825500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5</xdr:col>
      <xdr:colOff>3228975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9987934050" y="1155700"/>
          <a:ext cx="3175000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تقرير مراجع الحسابات، مراجعة سنوية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299550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863600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9050" y="0"/>
          <a:ext cx="82550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7</xdr:col>
      <xdr:colOff>313055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9983877670" y="1155700"/>
          <a:ext cx="4745355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قائمة المركز المالي، متداول/ غير متداول، غير الموحدة 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813525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587375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03025" y="0"/>
          <a:ext cx="8255000" cy="952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6</xdr:col>
      <xdr:colOff>930275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984641575" y="1155700"/>
          <a:ext cx="4924425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قائمة الأرباح و الخسائر، حسب وظيفة المصروف، غير الموحدة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756500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254000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946000" y="0"/>
          <a:ext cx="8255000" cy="952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6</xdr:col>
      <xdr:colOff>930275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9984641575" y="1155700"/>
          <a:ext cx="4924425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قائمة الدخل الشامل الآخر, صافي بعد الضريبة، غير الموحدة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756500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254000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946000" y="0"/>
          <a:ext cx="8255000" cy="952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6</xdr:col>
      <xdr:colOff>1198880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9984372970" y="1155700"/>
          <a:ext cx="5193030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قائمة التدفقات النقدية، الطريقة الغير مباشرة، غير الموحدة	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756500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254000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946000" y="0"/>
          <a:ext cx="8255000" cy="952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53975</xdr:colOff>
      <xdr:row>2</xdr:row>
      <xdr:rowOff>12700</xdr:rowOff>
    </xdr:from>
    <xdr:to>
      <xdr:col>5</xdr:col>
      <xdr:colOff>3724910</xdr:colOff>
      <xdr:row>2</xdr:row>
      <xdr:rowOff>419100</xdr:rowOff>
    </xdr:to>
    <xdr:sp macro="" textlink="">
      <xdr:nvSpPr>
        <xdr:cNvPr id="8" name="Title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/>
      </xdr:nvSpPr>
      <xdr:spPr>
        <a:xfrm>
          <a:off x="9998239465" y="1155700"/>
          <a:ext cx="3670935" cy="406400"/>
        </a:xfrm>
        <a:prstGeom prst="rect">
          <a:avLst/>
        </a:prstGeom>
        <a:solidFill>
          <a:srgbClr val="2E1652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قائمة التغير في حقوق الملكية، غير الموحدة</a:t>
          </a:r>
          <a:endParaRPr lang="en-US" sz="14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12700</xdr:rowOff>
    </xdr:from>
    <xdr:to>
      <xdr:col>3</xdr:col>
      <xdr:colOff>444500</xdr:colOff>
      <xdr:row>3</xdr:row>
      <xdr:rowOff>6350</xdr:rowOff>
    </xdr:to>
    <xdr:pic>
      <xdr:nvPicPr>
        <xdr:cNvPr id="11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2100900" y="1155700"/>
          <a:ext cx="4445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863600</xdr:colOff>
      <xdr:row>1</xdr:row>
      <xdr:rowOff>0</xdr:rowOff>
    </xdr:to>
    <xdr:pic>
      <xdr:nvPicPr>
        <xdr:cNvPr id="14" name="NavTitleImg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290400" y="0"/>
          <a:ext cx="8255000" cy="95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houhan\Desktop\MCI%20iFile%20-%20Ka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Sheet"/>
      <sheetName val="StartUp"/>
      <sheetName val="Data"/>
      <sheetName val="+FootnoteTexts"/>
      <sheetName val="+Elements"/>
      <sheetName val="Introduction"/>
      <sheetName val="Navigator"/>
      <sheetName val="Filing Information"/>
      <sheetName val="Audit Report"/>
      <sheetName val="Financial Position - C"/>
      <sheetName val="Financial Position"/>
      <sheetName val="Insurance Operations - C"/>
      <sheetName val="Insurance Operations"/>
      <sheetName val="Insurance Comprehensive - C"/>
      <sheetName val="Insurance Comprehensive"/>
      <sheetName val="Shareholders Operations - C"/>
      <sheetName val="Shareholders Operations"/>
      <sheetName val="Shareholders Comprehensive - C"/>
      <sheetName val="Shareholders Comprehensive"/>
      <sheetName val="Changes In Equity - C"/>
      <sheetName val="Changes In Equity"/>
      <sheetName val="Operations Cash Flows - C"/>
      <sheetName val="Operations Cash Flows"/>
      <sheetName val="Shareholders Cash Flows - C"/>
      <sheetName val="Shareholders Cash Flows"/>
      <sheetName val="+Lineitems"/>
      <sheetName val="+TextBlocks"/>
    </sheetNames>
    <sheetDataSet>
      <sheetData sheetId="0"/>
      <sheetData sheetId="1">
        <row r="1">
          <cell r="K1" t="str">
            <v>Afghanistan, Afghanis</v>
          </cell>
          <cell r="L1" t="str">
            <v>Actuals</v>
          </cell>
        </row>
        <row r="2">
          <cell r="K2" t="str">
            <v>Albania, Leke</v>
          </cell>
          <cell r="L2" t="str">
            <v>Thousands</v>
          </cell>
        </row>
        <row r="3">
          <cell r="K3" t="str">
            <v>Algeria, Algeria Dinars</v>
          </cell>
          <cell r="L3" t="str">
            <v>Lakhs</v>
          </cell>
        </row>
        <row r="4">
          <cell r="K4" t="str">
            <v>Angola, Kwanza</v>
          </cell>
          <cell r="L4" t="str">
            <v>Millions</v>
          </cell>
        </row>
        <row r="5">
          <cell r="K5" t="str">
            <v>Argentina, Pesos</v>
          </cell>
          <cell r="L5" t="str">
            <v>Billions</v>
          </cell>
        </row>
        <row r="6">
          <cell r="K6" t="str">
            <v>Armenia, Drams</v>
          </cell>
        </row>
        <row r="12">
          <cell r="K12" t="str">
            <v>Bangladesh, Taka</v>
          </cell>
        </row>
        <row r="13">
          <cell r="K13" t="str">
            <v>Barbados, Dollars</v>
          </cell>
        </row>
        <row r="14">
          <cell r="K14" t="str">
            <v>Belarus, Rubles</v>
          </cell>
        </row>
        <row r="15">
          <cell r="K15" t="str">
            <v>Belize, Dollars</v>
          </cell>
        </row>
        <row r="16">
          <cell r="K16" t="str">
            <v>Bermuda, Dollars</v>
          </cell>
        </row>
        <row r="17">
          <cell r="K17" t="str">
            <v>Bhutan, Ngultrum</v>
          </cell>
        </row>
        <row r="18">
          <cell r="K18" t="str">
            <v>Bolivia, Bolivianos</v>
          </cell>
        </row>
        <row r="19">
          <cell r="K19" t="str">
            <v>Bosnia and Herzegovina, Convertible Marka</v>
          </cell>
        </row>
        <row r="20">
          <cell r="K20" t="str">
            <v>Botswana, Pulas</v>
          </cell>
        </row>
        <row r="21">
          <cell r="K21" t="str">
            <v>Brazil, Brazil Real</v>
          </cell>
        </row>
        <row r="22">
          <cell r="K22" t="str">
            <v>Brunei Darussalam, Dollars</v>
          </cell>
        </row>
        <row r="25">
          <cell r="K25" t="str">
            <v>Bulgaria, Leva</v>
          </cell>
        </row>
        <row r="26">
          <cell r="K26" t="str">
            <v>Burundi, Francs</v>
          </cell>
        </row>
        <row r="27">
          <cell r="K27" t="str">
            <v>Cambodia, Riels</v>
          </cell>
        </row>
        <row r="28">
          <cell r="K28" t="str">
            <v>Canada, Dollars</v>
          </cell>
        </row>
        <row r="29">
          <cell r="K29" t="str">
            <v>Cape Verde, Escudos</v>
          </cell>
        </row>
        <row r="30">
          <cell r="K30" t="str">
            <v>Cayman Islands, Dollars</v>
          </cell>
        </row>
        <row r="31">
          <cell r="K31" t="str">
            <v>Chile, Pesos</v>
          </cell>
        </row>
        <row r="32">
          <cell r="K32" t="str">
            <v>China, Yuan Renminbi</v>
          </cell>
        </row>
        <row r="33">
          <cell r="K33" t="str">
            <v>Colombia, Pesos</v>
          </cell>
        </row>
        <row r="34">
          <cell r="K34" t="str">
            <v>Communaute Financiere Africaine BCEAO, Francs</v>
          </cell>
        </row>
        <row r="35">
          <cell r="K35" t="str">
            <v>Communaute Financiere Africaine BEAC, Francs</v>
          </cell>
        </row>
        <row r="36">
          <cell r="K36" t="str">
            <v>Comoros, Francs</v>
          </cell>
        </row>
        <row r="37">
          <cell r="K37" t="str">
            <v>Comptoirs Francais du Pacifique Francs</v>
          </cell>
        </row>
        <row r="38">
          <cell r="K38" t="str">
            <v>Congo/Kinshasa, Congolese Francs</v>
          </cell>
        </row>
        <row r="39">
          <cell r="K39" t="str">
            <v>Costa Rica, Colones</v>
          </cell>
        </row>
        <row r="40">
          <cell r="K40" t="str">
            <v>Croatia, Kuna</v>
          </cell>
        </row>
        <row r="41">
          <cell r="K41" t="str">
            <v>Cuba, Pesos</v>
          </cell>
        </row>
        <row r="42">
          <cell r="K42" t="str">
            <v>Cyprus, Pounds (expires 2008-Jan-31)</v>
          </cell>
        </row>
        <row r="43">
          <cell r="K43" t="str">
            <v>Czech Republic, Koruny</v>
          </cell>
        </row>
        <row r="44">
          <cell r="K44" t="str">
            <v>Denmark, Kroner</v>
          </cell>
        </row>
        <row r="45">
          <cell r="K45" t="str">
            <v>Djibouti, Francs</v>
          </cell>
        </row>
        <row r="46">
          <cell r="K46" t="str">
            <v>Dominican Republic, Pesos</v>
          </cell>
        </row>
        <row r="47">
          <cell r="K47" t="str">
            <v>East Caribbean Dollars</v>
          </cell>
        </row>
        <row r="48">
          <cell r="K48" t="str">
            <v>Egypt, Pounds</v>
          </cell>
        </row>
        <row r="49">
          <cell r="K49" t="str">
            <v>El Salvador, Colones</v>
          </cell>
        </row>
        <row r="50">
          <cell r="K50" t="str">
            <v>Eritrea, Nakfa</v>
          </cell>
        </row>
        <row r="51">
          <cell r="K51" t="str">
            <v>Estonia, Krooni</v>
          </cell>
        </row>
        <row r="52">
          <cell r="K52" t="str">
            <v>Ethiopia, Birr</v>
          </cell>
        </row>
        <row r="53">
          <cell r="K53" t="str">
            <v>Euro Member Countries, Euro</v>
          </cell>
        </row>
        <row r="54">
          <cell r="K54" t="str">
            <v>Falkland Islands (Malvinas), Pounds</v>
          </cell>
        </row>
        <row r="55">
          <cell r="K55" t="str">
            <v>Fiji, Dollars</v>
          </cell>
        </row>
        <row r="56">
          <cell r="K56" t="str">
            <v>Gambia, Dalasi</v>
          </cell>
        </row>
        <row r="57">
          <cell r="K57" t="str">
            <v>Georgia, Lari</v>
          </cell>
        </row>
        <row r="58">
          <cell r="K58" t="str">
            <v>Ghana, Cedis</v>
          </cell>
        </row>
        <row r="59">
          <cell r="K59" t="str">
            <v>Gibraltar, Pounds</v>
          </cell>
        </row>
        <row r="60">
          <cell r="K60" t="str">
            <v>Gold, Ounces</v>
          </cell>
        </row>
        <row r="61">
          <cell r="K61" t="str">
            <v>Guatemala, Quetzales</v>
          </cell>
        </row>
        <row r="62">
          <cell r="K62" t="str">
            <v>Guernsey, Pounds</v>
          </cell>
        </row>
        <row r="63">
          <cell r="K63" t="str">
            <v>Guinea, Francs</v>
          </cell>
        </row>
        <row r="64">
          <cell r="K64" t="str">
            <v>Guyana, Dollars</v>
          </cell>
        </row>
        <row r="65">
          <cell r="K65" t="str">
            <v>Haiti, Gourdes</v>
          </cell>
        </row>
        <row r="66">
          <cell r="K66" t="str">
            <v>Honduras, Lempiras</v>
          </cell>
        </row>
        <row r="67">
          <cell r="K67" t="str">
            <v>Hong Kong, Dollars</v>
          </cell>
        </row>
        <row r="68">
          <cell r="K68" t="str">
            <v>Hungary, Forint</v>
          </cell>
        </row>
        <row r="69">
          <cell r="K69" t="str">
            <v>Iceland, Kronur</v>
          </cell>
        </row>
        <row r="70">
          <cell r="K70" t="str">
            <v>India, Rupees</v>
          </cell>
        </row>
        <row r="71">
          <cell r="K71" t="str">
            <v>Indonesia, Rupiahs</v>
          </cell>
        </row>
        <row r="72">
          <cell r="K72" t="str">
            <v>International Monetary Fund (IMF) Special Drawing Rights</v>
          </cell>
        </row>
        <row r="73">
          <cell r="K73" t="str">
            <v>Iran, Rials</v>
          </cell>
        </row>
        <row r="74">
          <cell r="K74" t="str">
            <v>Iraq, Dinars</v>
          </cell>
        </row>
        <row r="75">
          <cell r="K75" t="str">
            <v>Isle of Man, Pounds</v>
          </cell>
        </row>
        <row r="76">
          <cell r="K76" t="str">
            <v>Israel, New Shekels</v>
          </cell>
        </row>
        <row r="77">
          <cell r="K77" t="str">
            <v>Jamaica, Dollars</v>
          </cell>
        </row>
        <row r="78">
          <cell r="K78" t="str">
            <v>Japan, Yen</v>
          </cell>
        </row>
        <row r="79">
          <cell r="K79" t="str">
            <v>Jersey, Pounds</v>
          </cell>
        </row>
        <row r="80">
          <cell r="K80" t="str">
            <v>Jordan, Dinars</v>
          </cell>
        </row>
        <row r="81">
          <cell r="K81" t="str">
            <v>Kazakhstan, Tenge</v>
          </cell>
        </row>
        <row r="82">
          <cell r="K82" t="str">
            <v>Kenya, Shillings</v>
          </cell>
        </row>
        <row r="83">
          <cell r="K83" t="str">
            <v>Korea (North), Won</v>
          </cell>
        </row>
        <row r="84">
          <cell r="K84" t="str">
            <v>Korea (South), Won</v>
          </cell>
        </row>
        <row r="85">
          <cell r="K85" t="str">
            <v>Kuwait, Dinars</v>
          </cell>
        </row>
        <row r="86">
          <cell r="K86" t="str">
            <v>Kyrgyzstan, Soms</v>
          </cell>
        </row>
        <row r="87">
          <cell r="K87" t="str">
            <v>Laos, Kips</v>
          </cell>
        </row>
        <row r="88">
          <cell r="K88" t="str">
            <v>Latvia, Lati</v>
          </cell>
        </row>
        <row r="89">
          <cell r="K89" t="str">
            <v>Lebanon, Pounds</v>
          </cell>
        </row>
        <row r="90">
          <cell r="K90" t="str">
            <v>Lesotho, Maloti</v>
          </cell>
        </row>
        <row r="91">
          <cell r="K91" t="str">
            <v>Liberia, Dollars</v>
          </cell>
        </row>
        <row r="92">
          <cell r="K92" t="str">
            <v>Libya, Dinars</v>
          </cell>
        </row>
        <row r="93">
          <cell r="K93" t="str">
            <v>Lithuania, Litai</v>
          </cell>
        </row>
        <row r="94">
          <cell r="K94" t="str">
            <v>Macau, Patacas</v>
          </cell>
        </row>
        <row r="95">
          <cell r="K95" t="str">
            <v>Macedonia, Denars</v>
          </cell>
        </row>
        <row r="96">
          <cell r="K96" t="str">
            <v>Madagascar, Ariary</v>
          </cell>
        </row>
        <row r="97">
          <cell r="K97" t="str">
            <v>Malawi, Kwachas</v>
          </cell>
        </row>
        <row r="98">
          <cell r="K98" t="str">
            <v>Malaysia, Ringgits</v>
          </cell>
        </row>
        <row r="99">
          <cell r="K99" t="str">
            <v>Maldives (Maldive Islands), Rufiyaa</v>
          </cell>
        </row>
        <row r="100">
          <cell r="K100" t="str">
            <v>Malta, Liri (expires 2008-Jan-31)</v>
          </cell>
        </row>
        <row r="101">
          <cell r="K101" t="str">
            <v>Mauritania, Ouguiyas</v>
          </cell>
        </row>
        <row r="102">
          <cell r="K102" t="str">
            <v>Mauritius, Rupees</v>
          </cell>
        </row>
        <row r="103">
          <cell r="K103" t="str">
            <v>Mexico, Pesos</v>
          </cell>
        </row>
        <row r="104">
          <cell r="K104" t="str">
            <v>Moldova, Lei</v>
          </cell>
        </row>
        <row r="105">
          <cell r="K105" t="str">
            <v>Mongolia, Tugriks</v>
          </cell>
        </row>
        <row r="106">
          <cell r="K106" t="str">
            <v>Morocco, Dirhams</v>
          </cell>
        </row>
        <row r="107">
          <cell r="K107" t="str">
            <v>Mozambique, Meticais</v>
          </cell>
        </row>
        <row r="108">
          <cell r="K108" t="str">
            <v>Myanmar (Burma), Kyats</v>
          </cell>
        </row>
        <row r="109">
          <cell r="K109" t="str">
            <v>Namibia, Dollars</v>
          </cell>
        </row>
        <row r="110">
          <cell r="K110" t="str">
            <v>Nepal, Nepal Rupees</v>
          </cell>
        </row>
        <row r="111">
          <cell r="K111" t="str">
            <v>Netherlands Antilles, Guilders (also called Florins)</v>
          </cell>
        </row>
        <row r="112">
          <cell r="K112" t="str">
            <v>New Zealand, Dollars</v>
          </cell>
        </row>
        <row r="113">
          <cell r="K113" t="str">
            <v>Nicaragua, Cordobas</v>
          </cell>
        </row>
        <row r="114">
          <cell r="K114" t="str">
            <v>Nigeria, Nairas</v>
          </cell>
        </row>
        <row r="115">
          <cell r="K115" t="str">
            <v>Norway, Krone</v>
          </cell>
        </row>
        <row r="116">
          <cell r="K116" t="str">
            <v>Oman, Rials</v>
          </cell>
        </row>
        <row r="117">
          <cell r="K117" t="str">
            <v>Pakistan, Rupees</v>
          </cell>
        </row>
        <row r="118">
          <cell r="K118" t="str">
            <v>Palladium Ounces</v>
          </cell>
        </row>
        <row r="119">
          <cell r="K119" t="str">
            <v>Panama, Balboa</v>
          </cell>
        </row>
        <row r="120">
          <cell r="K120" t="str">
            <v>Papua New Guinea, Kina</v>
          </cell>
        </row>
        <row r="121">
          <cell r="K121" t="str">
            <v>Paraguay, Guarani</v>
          </cell>
        </row>
        <row r="122">
          <cell r="K122" t="str">
            <v>Peru, Nuevos Soles</v>
          </cell>
        </row>
        <row r="123">
          <cell r="K123" t="str">
            <v>Philippines, Pesos</v>
          </cell>
        </row>
        <row r="124">
          <cell r="K124" t="str">
            <v>Platinum, Ounces</v>
          </cell>
        </row>
        <row r="125">
          <cell r="K125" t="str">
            <v>Poland, Zlotych</v>
          </cell>
        </row>
        <row r="126">
          <cell r="K126" t="str">
            <v>Qatar, Rials</v>
          </cell>
        </row>
        <row r="127">
          <cell r="K127" t="str">
            <v>Romania, New Lei</v>
          </cell>
        </row>
        <row r="128">
          <cell r="K128" t="str">
            <v>Russia, Rubles</v>
          </cell>
        </row>
        <row r="129">
          <cell r="K129" t="str">
            <v>Rwanda, Rwanda Francs</v>
          </cell>
        </row>
        <row r="130">
          <cell r="K130" t="str">
            <v>Saint Helena, Pounds</v>
          </cell>
        </row>
        <row r="131">
          <cell r="K131" t="str">
            <v>Samoa, Tala</v>
          </cell>
        </row>
        <row r="132">
          <cell r="K132" t="str">
            <v>Sao Tome and Principe, Dobras</v>
          </cell>
        </row>
        <row r="133">
          <cell r="K133" t="str">
            <v>Saudi Arabia, Riyals</v>
          </cell>
        </row>
        <row r="134">
          <cell r="K134" t="str">
            <v>Seborga, Luigini</v>
          </cell>
        </row>
        <row r="135">
          <cell r="K135" t="str">
            <v>Serbia, Dinars</v>
          </cell>
        </row>
        <row r="136">
          <cell r="K136" t="str">
            <v>Seychelles, Rupees</v>
          </cell>
        </row>
        <row r="137">
          <cell r="K137" t="str">
            <v>Sierra Leone, Leones</v>
          </cell>
        </row>
        <row r="138">
          <cell r="K138" t="str">
            <v>Silver, Ounces</v>
          </cell>
        </row>
        <row r="139">
          <cell r="K139" t="str">
            <v>Singapore, Dollars</v>
          </cell>
        </row>
        <row r="140">
          <cell r="K140" t="str">
            <v>Solomon Islands, Dollars</v>
          </cell>
        </row>
        <row r="141">
          <cell r="K141" t="str">
            <v>Somalia, Shillings</v>
          </cell>
        </row>
        <row r="142">
          <cell r="K142" t="str">
            <v>South Africa, Rand</v>
          </cell>
        </row>
        <row r="143">
          <cell r="K143" t="str">
            <v>Sri Lanka, Rupees</v>
          </cell>
        </row>
        <row r="144">
          <cell r="K144" t="str">
            <v>Sudan, Pounds</v>
          </cell>
        </row>
        <row r="145">
          <cell r="K145" t="str">
            <v>Suriname, Dollars</v>
          </cell>
        </row>
        <row r="146">
          <cell r="K146" t="str">
            <v>Swaziland, Emalangeni</v>
          </cell>
        </row>
        <row r="147">
          <cell r="K147" t="str">
            <v>Sweden, Kronor</v>
          </cell>
        </row>
        <row r="148">
          <cell r="K148" t="str">
            <v>Switzerland, Francs</v>
          </cell>
        </row>
        <row r="149">
          <cell r="K149" t="str">
            <v>Syria, Pounds</v>
          </cell>
        </row>
        <row r="150">
          <cell r="K150" t="str">
            <v>Taiwan, New Dollars</v>
          </cell>
        </row>
        <row r="151">
          <cell r="K151" t="str">
            <v>Tajikistan, Somoni</v>
          </cell>
        </row>
        <row r="152">
          <cell r="K152" t="str">
            <v>Tanzania, Shillings</v>
          </cell>
        </row>
        <row r="153">
          <cell r="K153" t="str">
            <v>Thailand, Baht</v>
          </cell>
        </row>
        <row r="154">
          <cell r="K154" t="str">
            <v>Tonga, Paanga</v>
          </cell>
        </row>
        <row r="155">
          <cell r="K155" t="str">
            <v>Trinidad and Tobago, Dollars</v>
          </cell>
        </row>
        <row r="156">
          <cell r="K156" t="str">
            <v>Tunisia, Dinars</v>
          </cell>
        </row>
        <row r="157">
          <cell r="K157" t="str">
            <v>Turkey, New Lira</v>
          </cell>
        </row>
        <row r="158">
          <cell r="K158" t="str">
            <v>Turkmenistan, Manats</v>
          </cell>
        </row>
        <row r="159">
          <cell r="K159" t="str">
            <v>Tuvalu, Tuvalu Dollars</v>
          </cell>
        </row>
        <row r="160">
          <cell r="K160" t="str">
            <v>Uganda, Shillings</v>
          </cell>
        </row>
        <row r="161">
          <cell r="K161" t="str">
            <v>Ukraine, Hryvnia</v>
          </cell>
        </row>
        <row r="162">
          <cell r="K162" t="str">
            <v>United Arab Emirates, Dirhams</v>
          </cell>
        </row>
        <row r="163">
          <cell r="K163" t="str">
            <v>United Kingdom, Pounds</v>
          </cell>
        </row>
        <row r="164">
          <cell r="K164" t="str">
            <v>United States of America, Dollars</v>
          </cell>
        </row>
        <row r="165">
          <cell r="K165" t="str">
            <v>Uruguay, Pesos</v>
          </cell>
        </row>
        <row r="166">
          <cell r="K166" t="str">
            <v>Uzbekistan, Sums</v>
          </cell>
        </row>
        <row r="167">
          <cell r="K167" t="str">
            <v>Vanuatu, Vatu</v>
          </cell>
        </row>
        <row r="168">
          <cell r="K168" t="str">
            <v>Venezuela, Bolivares (expires 2008-Jun-30)</v>
          </cell>
        </row>
        <row r="169">
          <cell r="K169" t="str">
            <v>Venezuela, Bolivares Fuertes</v>
          </cell>
        </row>
        <row r="170">
          <cell r="K170" t="str">
            <v>Viet Nam, Dong</v>
          </cell>
        </row>
        <row r="171">
          <cell r="K171" t="str">
            <v>Yemen, Rials</v>
          </cell>
        </row>
        <row r="172">
          <cell r="K172" t="str">
            <v>Zambia, Kwacha</v>
          </cell>
        </row>
        <row r="173">
          <cell r="K173" t="str">
            <v>Zimbabwe, Zimbabwe Dollars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DilutedEarningsPerShareAbstract@http://www.xbrl.org/2003/role/terseLabel" TargetMode="External"/><Relationship Id="rId13" Type="http://schemas.openxmlformats.org/officeDocument/2006/relationships/comments" Target="../comments7.xml"/><Relationship Id="rId3" Type="http://schemas.openxmlformats.org/officeDocument/2006/relationships/hyperlink" Target="mailto:mci-sas_core_2017-06-30.xsd#mci-sas_RevenueAbstract@http://www.xbrl.org/2003/role/terseLabel" TargetMode="External"/><Relationship Id="rId7" Type="http://schemas.openxmlformats.org/officeDocument/2006/relationships/hyperlink" Target="mailto:mci-sas_core_2017-06-30.xsd#mci-sas_BasicEarningsPerShareAbstract@http://www.xbrl.org/2003/role/terseLabel" TargetMode="External"/><Relationship Id="rId12" Type="http://schemas.openxmlformats.org/officeDocument/2006/relationships/vmlDrawing" Target="../drawings/vmlDrawing8.vml"/><Relationship Id="rId2" Type="http://schemas.openxmlformats.org/officeDocument/2006/relationships/hyperlink" Target="mailto:mci-sas_core_2017-06-30.xsd#mci-sas_ContinuingOperationsAbstract@http://www.xbrl.org/2003/role/terseLabel" TargetMode="External"/><Relationship Id="rId1" Type="http://schemas.openxmlformats.org/officeDocument/2006/relationships/hyperlink" Target="mailto:mci-sas_core_2017-06-30.xsd#mci-sas_ShareOfProfitLossOfAssociatesAccountedForUsingEquityMethod@http://www.xbrl.org/2003/role/terseLabel" TargetMode="External"/><Relationship Id="rId6" Type="http://schemas.openxmlformats.org/officeDocument/2006/relationships/hyperlink" Target="mailto:mci-sas_core_2017-06-30.xsd#mci-sas_EarningsPerShareAbstract@http://www.xbrl.org/2003/role/terseLabel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mailto:mci-sas_core_2017-06-30.xsd#mci-sas_DiscontinuedOperationsAbstract@http://www.xbrl.org/2003/role/terseLabel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mci-sas_core_2017-06-30.xsd#mci-sas_OperatingExpensesAbstract@http://www.xbrl.org/2003/role/terseLabel" TargetMode="External"/><Relationship Id="rId9" Type="http://schemas.openxmlformats.org/officeDocument/2006/relationships/hyperlink" Target="mailto:mci-sas_core_2017-06-30.xsd#mci-sas_NumberOfEquitySharesOutstandingAbstract@http://www.xbrl.org/2003/role/terseLabe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DilutedEarningsPerShareAbstract@http://www.xbrl.org/2003/role/terseLabel" TargetMode="External"/><Relationship Id="rId3" Type="http://schemas.openxmlformats.org/officeDocument/2006/relationships/hyperlink" Target="mailto:mci-sas_core_2017-06-30.xsd#mci-sas_OperatingExpensesAbstract@http://www.xbrl.org/2003/role/terseLabel" TargetMode="External"/><Relationship Id="rId7" Type="http://schemas.openxmlformats.org/officeDocument/2006/relationships/hyperlink" Target="mailto:mci-sas_core_2017-06-30.xsd#mci-sas_BasicEarningsPerShareAbstract@http://www.xbrl.org/2003/role/terseLabel" TargetMode="External"/><Relationship Id="rId12" Type="http://schemas.openxmlformats.org/officeDocument/2006/relationships/comments" Target="../comments8.xml"/><Relationship Id="rId2" Type="http://schemas.openxmlformats.org/officeDocument/2006/relationships/hyperlink" Target="mailto:mci-sas_core_2017-06-30.xsd#mci-sas_RevenueAbstract@http://www.xbrl.org/2003/role/terseLabel" TargetMode="External"/><Relationship Id="rId1" Type="http://schemas.openxmlformats.org/officeDocument/2006/relationships/hyperlink" Target="mailto:mci-sas_core_2017-06-30.xsd#mci-sas_ContinuingOperationsAbstract@http://www.xbrl.org/2003/role/terseLabel" TargetMode="External"/><Relationship Id="rId6" Type="http://schemas.openxmlformats.org/officeDocument/2006/relationships/hyperlink" Target="mailto:mci-sas_core_2017-06-30.xsd#mci-sas_EarningsPerShareAbstract@http://www.xbrl.org/2003/role/terseLabel" TargetMode="External"/><Relationship Id="rId11" Type="http://schemas.openxmlformats.org/officeDocument/2006/relationships/vmlDrawing" Target="../drawings/vmlDrawing9.vml"/><Relationship Id="rId5" Type="http://schemas.openxmlformats.org/officeDocument/2006/relationships/hyperlink" Target="mailto:mci-sas_core_2017-06-30.xsd#mci-sas_ProfitLossAttributableToAbstract@http://www.xbrl.org/2003/role/terseLabel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mailto:mci-sas_core_2017-06-30.xsd#mci-sas_DiscontinuedOperationsAbstract@http://www.xbrl.org/2003/role/terseLabel" TargetMode="External"/><Relationship Id="rId9" Type="http://schemas.openxmlformats.org/officeDocument/2006/relationships/hyperlink" Target="mailto:mci-sas_core_2017-06-30.xsd#mci-sas_NumberOfEquitySharesOutstandingAbstract@http://www.xbrl.org/2003/role/terseLabe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mci-sas_core_2017-06-30.xsd#mci-sas_DiscontinuedOperationsAbstract@http://www.xbrl.org/2003/role/terseLabel" TargetMode="External"/><Relationship Id="rId7" Type="http://schemas.openxmlformats.org/officeDocument/2006/relationships/hyperlink" Target="mailto:mci-sas_core_2017-06-30.xsd#mci-sas_NumberOfEquitySharesOutstandingAbstract@http://www.xbrl.org/2003/role/terseLabel" TargetMode="External"/><Relationship Id="rId2" Type="http://schemas.openxmlformats.org/officeDocument/2006/relationships/hyperlink" Target="mailto:mci-sas_core_2017-06-30.xsd#mci-sas_RevenueAbstract@http://www.xbrl.org/2003/role/terseLabel" TargetMode="External"/><Relationship Id="rId1" Type="http://schemas.openxmlformats.org/officeDocument/2006/relationships/hyperlink" Target="mailto:mci-sas_core_2017-06-30.xsd#mci-sas_ContinuingOperationsAbstract@http://www.xbrl.org/2003/role/terseLabel" TargetMode="External"/><Relationship Id="rId6" Type="http://schemas.openxmlformats.org/officeDocument/2006/relationships/hyperlink" Target="mailto:mci-sas_core_2017-06-30.xsd#mci-sas_DilutedEarningsPerShareAbstract@http://www.xbrl.org/2003/role/terseLabel" TargetMode="External"/><Relationship Id="rId5" Type="http://schemas.openxmlformats.org/officeDocument/2006/relationships/hyperlink" Target="mailto:mci-sas_core_2017-06-30.xsd#mci-sas_BasicEarningsPerShareAbstract@http://www.xbrl.org/2003/role/terseLabel" TargetMode="External"/><Relationship Id="rId10" Type="http://schemas.openxmlformats.org/officeDocument/2006/relationships/comments" Target="../comments9.xml"/><Relationship Id="rId4" Type="http://schemas.openxmlformats.org/officeDocument/2006/relationships/hyperlink" Target="mailto:mci-sas_core_2017-06-30.xsd#mci-sas_EarningsPerShareAbstract@http://www.xbrl.org/2003/role/terseLabel" TargetMode="External"/><Relationship Id="rId9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NumberOfEquitySharesOutstandingAbstract@http://www.xbrl.org/2003/role/terseLabel" TargetMode="External"/><Relationship Id="rId3" Type="http://schemas.openxmlformats.org/officeDocument/2006/relationships/hyperlink" Target="mailto:mci-sas_core_2017-06-30.xsd#mci-sas_DiscontinuedOperationsAbstract@http://www.xbrl.org/2003/role/terseLabel" TargetMode="External"/><Relationship Id="rId7" Type="http://schemas.openxmlformats.org/officeDocument/2006/relationships/hyperlink" Target="mailto:mci-sas_core_2017-06-30.xsd#mci-sas_DilutedEarningsPerShareAbstract@http://www.xbrl.org/2003/role/terseLabel" TargetMode="External"/><Relationship Id="rId2" Type="http://schemas.openxmlformats.org/officeDocument/2006/relationships/hyperlink" Target="mailto:mci-sas_core_2017-06-30.xsd#mci-sas_RevenueAbstract@http://www.xbrl.org/2003/role/terseLabel" TargetMode="External"/><Relationship Id="rId1" Type="http://schemas.openxmlformats.org/officeDocument/2006/relationships/hyperlink" Target="mailto:mci-sas_core_2017-06-30.xsd#mci-sas_ContinuingOperationsAbstract@http://www.xbrl.org/2003/role/terseLabel" TargetMode="External"/><Relationship Id="rId6" Type="http://schemas.openxmlformats.org/officeDocument/2006/relationships/hyperlink" Target="mailto:mci-sas_core_2017-06-30.xsd#mci-sas_BasicEarningsPerShareAbstract@http://www.xbrl.org/2003/role/terseLabel" TargetMode="External"/><Relationship Id="rId11" Type="http://schemas.openxmlformats.org/officeDocument/2006/relationships/comments" Target="../comments10.xml"/><Relationship Id="rId5" Type="http://schemas.openxmlformats.org/officeDocument/2006/relationships/hyperlink" Target="mailto:mci-sas_core_2017-06-30.xsd#mci-sas_EarningsPerShareAbstract@http://www.xbrl.org/2003/role/terseLabel" TargetMode="External"/><Relationship Id="rId10" Type="http://schemas.openxmlformats.org/officeDocument/2006/relationships/vmlDrawing" Target="../drawings/vmlDrawing11.vml"/><Relationship Id="rId4" Type="http://schemas.openxmlformats.org/officeDocument/2006/relationships/hyperlink" Target="mailto:mci-sas_core_2017-06-30.xsd#mci-sas_ProfitLossAttributableToAbstract@http://www.xbrl.org/2003/role/terseLabel" TargetMode="External"/><Relationship Id="rId9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mci-sas_core_2017-06-30.xsd#mci-sas_ComponentsOfOtherComprehensiveIncomeThatWillBeReclassifiedToProfitOrLossNetOf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2" Type="http://schemas.openxmlformats.org/officeDocument/2006/relationships/hyperlink" Target="mailto:mci-sas_core_2017-06-30.xsd#mci-sas_ComponentsOfOtherComprehensiveIncomeThatWillNotBeReclassifiedToProfitOrLossNetOf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11" Type="http://schemas.openxmlformats.org/officeDocument/2006/relationships/comments" Target="../comments11.xm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10" Type="http://schemas.openxmlformats.org/officeDocument/2006/relationships/vmlDrawing" Target="../drawings/vmlDrawing12.vm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ComprehensiveIncomeAttributableToAbstract@http://www.xbrl.org/2003/role/terseLabel" TargetMode="External"/><Relationship Id="rId3" Type="http://schemas.openxmlformats.org/officeDocument/2006/relationships/hyperlink" Target="mailto:mci-sas_core_2017-06-30.xsd#mci-sas_ComponentsOfOtherComprehensiveIncomeThatWillBeReclassifiedToProfitOrLossNetOf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2" Type="http://schemas.openxmlformats.org/officeDocument/2006/relationships/hyperlink" Target="mailto:mci-sas_core_2017-06-30.xsd#mci-sas_ComponentsOfOtherComprehensiveIncomeThatWillNotBeReclassifiedToProfitOrLossNetOf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11" Type="http://schemas.openxmlformats.org/officeDocument/2006/relationships/comments" Target="../comments12.xm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10" Type="http://schemas.openxmlformats.org/officeDocument/2006/relationships/vmlDrawing" Target="../drawings/vmlDrawing13.vm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ShareOfOtherComprehensiveIncomeOfAssociatesAndJointVenturesAccountedForUsingEquityMethodThatWillBeReclassifiedToProfitOrLossAbstract@http://www.xbrl.org/2003/role/terseLabel" TargetMode="External"/><Relationship Id="rId3" Type="http://schemas.openxmlformats.org/officeDocument/2006/relationships/hyperlink" Target="mailto:mci-sas_core_2017-06-30.xsd#mci-sas_ComponentsOfOtherComprehensiveIncomeThatWillBeReclassifiedToProfitOrLossBefore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12" Type="http://schemas.openxmlformats.org/officeDocument/2006/relationships/comments" Target="../comments13.xml"/><Relationship Id="rId2" Type="http://schemas.openxmlformats.org/officeDocument/2006/relationships/hyperlink" Target="mailto:mci-sas_core_2017-06-30.xsd#mci-sas_ComponentsOfOtherComprehensiveIncomeThatWillNotBeReclassifiedToProfitOrLossBefore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11" Type="http://schemas.openxmlformats.org/officeDocument/2006/relationships/vmlDrawing" Target="../drawings/vmlDrawing14.vm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hyperlink" Target="mailto:mci-sas_core_2017-06-30.xsd#mci-sas_MiscellaneousOtherComprehensiveIncomeThatWillBeReclassifiedToProfitOrLossAbstract@http://www.xbrl.org/2003/role/terseLabel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ShareOfOtherComprehensiveIncomeOfAssociatesAndJointVenturesAccountedForUsingEquityMethodThatWillBeReclassifiedToProfitOrLossAbstract@http://www.xbrl.org/2003/role/terseLabel" TargetMode="External"/><Relationship Id="rId13" Type="http://schemas.openxmlformats.org/officeDocument/2006/relationships/comments" Target="../comments14.xml"/><Relationship Id="rId3" Type="http://schemas.openxmlformats.org/officeDocument/2006/relationships/hyperlink" Target="mailto:mci-sas_core_2017-06-30.xsd#mci-sas_ComponentsOfOtherComprehensiveIncomeThatWillBeReclassifiedToProfitOrLossBefore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12" Type="http://schemas.openxmlformats.org/officeDocument/2006/relationships/vmlDrawing" Target="../drawings/vmlDrawing15.vml"/><Relationship Id="rId2" Type="http://schemas.openxmlformats.org/officeDocument/2006/relationships/hyperlink" Target="mailto:mci-sas_core_2017-06-30.xsd#mci-sas_ComponentsOfOtherComprehensiveIncomeThatWillNotBeReclassifiedToProfitOrLossBefore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11" Type="http://schemas.openxmlformats.org/officeDocument/2006/relationships/printerSettings" Target="../printerSettings/printerSettings17.bin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10" Type="http://schemas.openxmlformats.org/officeDocument/2006/relationships/hyperlink" Target="mailto:mci-sas_core_2017-06-30.xsd#mci-sas_ComprehensiveIncomeAttributableToAbstract@http://www.xbrl.org/2003/role/terseLabel" TargetMode="Externa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hyperlink" Target="mailto:mci-sas_core_2017-06-30.xsd#mci-sas_MiscellaneousOtherComprehensiveIncomeThatWillBeReclassifiedToProfitOrLossAbstract@http://www.xbrl.org/2003/role/terseLabe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6.vml"/><Relationship Id="rId3" Type="http://schemas.openxmlformats.org/officeDocument/2006/relationships/hyperlink" Target="mailto:mci-sas_core_2017-06-30.xsd#mci-sas_ClassesOfCashReceiptsFromOperatingActivitiesAbstract@http://www.xbrl.org/2003/role/terseLabel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mci-sas_core_2017-06-30.xsd#mci-sas_CashFlowsFromUsedInOperatingActivitiesAbstract@http://www.xbrl.org/2003/role/terseLabel" TargetMode="External"/><Relationship Id="rId1" Type="http://schemas.openxmlformats.org/officeDocument/2006/relationships/hyperlink" Target="mailto:mci-sas_core_2017-06-30.xsd#mci-sas_DividendsPaidToEquityHoldersClassifiedAsFinancingActivities@http://www.xbrl.org/2009/role/negatedLabel" TargetMode="External"/><Relationship Id="rId6" Type="http://schemas.openxmlformats.org/officeDocument/2006/relationships/hyperlink" Target="mailto:mci-sas_core_2017-06-30.xsd#mci-sas_CashFlowsFromUsedInFinancingActivitiesAbstract@http://www.xbrl.org/2003/role/terseLabel" TargetMode="External"/><Relationship Id="rId5" Type="http://schemas.openxmlformats.org/officeDocument/2006/relationships/hyperlink" Target="mailto:mci-sas_core_2017-06-30.xsd#mci-sas_CashFlowsFromUsedInInvestingActivitiesAbstract@http://www.xbrl.org/2003/role/terseLabel" TargetMode="External"/><Relationship Id="rId4" Type="http://schemas.openxmlformats.org/officeDocument/2006/relationships/hyperlink" Target="mailto:mci-sas_core_2017-06-30.xsd#mci-sas_ClassesOfCashPaymentsAbstract@http://www.xbrl.org/2003/role/terseLabel" TargetMode="External"/><Relationship Id="rId9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6.xml"/><Relationship Id="rId3" Type="http://schemas.openxmlformats.org/officeDocument/2006/relationships/hyperlink" Target="mailto:mci-sas_core_2017-06-30.xsd#mci-sas_ClassesOfCashPaymentsAbstract@http://www.xbrl.org/2003/role/terseLabel" TargetMode="External"/><Relationship Id="rId7" Type="http://schemas.openxmlformats.org/officeDocument/2006/relationships/vmlDrawing" Target="../drawings/vmlDrawing17.vml"/><Relationship Id="rId2" Type="http://schemas.openxmlformats.org/officeDocument/2006/relationships/hyperlink" Target="mailto:mci-sas_core_2017-06-30.xsd#mci-sas_ClassesOfCashReceiptsFromOperatingActivitiesAbstract@http://www.xbrl.org/2003/role/terseLabel" TargetMode="External"/><Relationship Id="rId1" Type="http://schemas.openxmlformats.org/officeDocument/2006/relationships/hyperlink" Target="mailto:mci-sas_core_2017-06-30.xsd#mci-sas_CashFlowsFromUsedInOperatingActivitiesAbstract@http://www.xbrl.org/2003/role/terseLabel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mci-sas_core_2017-06-30.xsd#mci-sas_CashFlowsFromUsedInFinancingActivitiesAbstract@http://www.xbrl.org/2003/role/terseLabel" TargetMode="External"/><Relationship Id="rId4" Type="http://schemas.openxmlformats.org/officeDocument/2006/relationships/hyperlink" Target="mailto:mci-sas_core_2017-06-30.xsd#mci-sas_CashFlowsFromUsedInInvestingActivitiesAbstract@http://www.xbrl.org/2003/role/terseLabe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AdjustmentsForOthersAbstract@http://www.xbrl.org/2003/role/terseLabel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mailto:mci-sas_core_2017-06-30.xsd#mci-sas_ProfitLossBeforeZakatAndIncomeTaxAbstract@http://www.xbrl.org/2003/role/terseLabel" TargetMode="External"/><Relationship Id="rId7" Type="http://schemas.openxmlformats.org/officeDocument/2006/relationships/hyperlink" Target="mailto:mci-sas_core_2017-06-30.xsd#mci-sas_AdjustmentsForImpairmentLossReversalOfImpairmentLossRecognisedInProfitOrLossAbstract@http://www.xbrl.org/2003/role/terseLabel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mci-sas_core_2017-06-30.xsd#mci-sas_CashFlowsFromUsedInOperatingActivitiesAbstract@http://www.xbrl.org/2003/role/terseLabel" TargetMode="External"/><Relationship Id="rId1" Type="http://schemas.openxmlformats.org/officeDocument/2006/relationships/hyperlink" Target="mailto:mci-sas_core_2017-06-30.xsd#mci-sas_DividendsPaidToEquityHoldersClassifiedAsFinancingActivities@http://www.xbrl.org/2009/role/negatedLabel" TargetMode="External"/><Relationship Id="rId6" Type="http://schemas.openxmlformats.org/officeDocument/2006/relationships/hyperlink" Target="mailto:mci-sas_core_2017-06-30.xsd#mci-sas_AdjustmentsForLossesGainsOnSaleDisposalOfNonCurrentAssetsAbstract@http://www.xbrl.org/2003/role/terseLabel" TargetMode="External"/><Relationship Id="rId11" Type="http://schemas.openxmlformats.org/officeDocument/2006/relationships/hyperlink" Target="mailto:mci-sas_core_2017-06-30.xsd#mci-sas_CashFlowsFromUsedInFinancingActivitiesAbstract@http://www.xbrl.org/2003/role/terseLabel" TargetMode="External"/><Relationship Id="rId5" Type="http://schemas.openxmlformats.org/officeDocument/2006/relationships/hyperlink" Target="mailto:mci-sas_core_2017-06-30.xsd#mci-sas_AdjustmentsForDepreciationAndAmortisationAbstract@http://www.xbrl.org/2003/role/terseLabel" TargetMode="External"/><Relationship Id="rId15" Type="http://schemas.openxmlformats.org/officeDocument/2006/relationships/comments" Target="../comments17.xml"/><Relationship Id="rId10" Type="http://schemas.openxmlformats.org/officeDocument/2006/relationships/hyperlink" Target="mailto:mci-sas_core_2017-06-30.xsd#mci-sas_CashFlowsFromUsedInInvestingActivitiesAbstract@http://www.xbrl.org/2003/role/terseLabel" TargetMode="External"/><Relationship Id="rId4" Type="http://schemas.openxmlformats.org/officeDocument/2006/relationships/hyperlink" Target="mailto:mci-sas_core_2017-06-30.xsd#mci-sas_AdjustmentsToReconcileProfitLossBeforeTaxToNetCashFlowsAbstract@http://www.xbrl.org/2003/role/terseLabel" TargetMode="External"/><Relationship Id="rId9" Type="http://schemas.openxmlformats.org/officeDocument/2006/relationships/hyperlink" Target="mailto:mci-sas_core_2017-06-30.xsd#mci-sas_AdjustmentsForWorkingCapitalChangesAbstract@http://www.xbrl.org/2003/role/terseLabel" TargetMode="External"/><Relationship Id="rId14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AdjustmentsForWorkingCapitalChangesAbstract@http://www.xbrl.org/2003/role/terseLabel" TargetMode="External"/><Relationship Id="rId13" Type="http://schemas.openxmlformats.org/officeDocument/2006/relationships/comments" Target="../comments18.xml"/><Relationship Id="rId3" Type="http://schemas.openxmlformats.org/officeDocument/2006/relationships/hyperlink" Target="mailto:mci-sas_core_2017-06-30.xsd#mci-sas_AdjustmentsToReconcileProfitLossBeforeTaxToNetCashFlowsAbstract@http://www.xbrl.org/2003/role/terseLabel" TargetMode="External"/><Relationship Id="rId7" Type="http://schemas.openxmlformats.org/officeDocument/2006/relationships/hyperlink" Target="mailto:mci-sas_core_2017-06-30.xsd#mci-sas_AdjustmentsForOthersAbstract@http://www.xbrl.org/2003/role/terseLabel" TargetMode="External"/><Relationship Id="rId12" Type="http://schemas.openxmlformats.org/officeDocument/2006/relationships/vmlDrawing" Target="../drawings/vmlDrawing19.vml"/><Relationship Id="rId2" Type="http://schemas.openxmlformats.org/officeDocument/2006/relationships/hyperlink" Target="mailto:mci-sas_core_2017-06-30.xsd#mci-sas_ProfitLossBeforeZakatAndIncomeTaxAbstract@http://www.xbrl.org/2003/role/terseLabel" TargetMode="External"/><Relationship Id="rId1" Type="http://schemas.openxmlformats.org/officeDocument/2006/relationships/hyperlink" Target="mailto:mci-sas_core_2017-06-30.xsd#mci-sas_CashFlowsFromUsedInOperatingActivitiesAbstract@http://www.xbrl.org/2003/role/terseLabel" TargetMode="External"/><Relationship Id="rId6" Type="http://schemas.openxmlformats.org/officeDocument/2006/relationships/hyperlink" Target="mailto:mci-sas_core_2017-06-30.xsd#mci-sas_AdjustmentsForImpairmentLossReversalOfImpairmentLossRecognisedInProfitOrLossAbstract@http://www.xbrl.org/2003/role/terseLabel" TargetMode="External"/><Relationship Id="rId11" Type="http://schemas.openxmlformats.org/officeDocument/2006/relationships/printerSettings" Target="../printerSettings/printerSettings21.bin"/><Relationship Id="rId5" Type="http://schemas.openxmlformats.org/officeDocument/2006/relationships/hyperlink" Target="mailto:mci-sas_core_2017-06-30.xsd#mci-sas_AdjustmentsForLossesGainsOnSaleDisposalOfNonCurrentAssetsAbstract@http://www.xbrl.org/2003/role/terseLabel" TargetMode="External"/><Relationship Id="rId10" Type="http://schemas.openxmlformats.org/officeDocument/2006/relationships/hyperlink" Target="mailto:mci-sas_core_2017-06-30.xsd#mci-sas_CashFlowsFromUsedInFinancingActivitiesAbstract@http://www.xbrl.org/2003/role/terseLabel" TargetMode="External"/><Relationship Id="rId4" Type="http://schemas.openxmlformats.org/officeDocument/2006/relationships/hyperlink" Target="mailto:mci-sas_core_2017-06-30.xsd#mci-sas_AdjustmentsForDepreciationAndAmortisationAbstract@http://www.xbrl.org/2003/role/terseLabel" TargetMode="External"/><Relationship Id="rId9" Type="http://schemas.openxmlformats.org/officeDocument/2006/relationships/hyperlink" Target="mailto:mci-sas_core_2017-06-30.xsd#mci-sas_CashFlowsFromUsedInInvestingActivitiesAbstract@http://www.xbrl.org/2003/role/terseLabel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mci-sas_core_2017-06-30.xsd#mci-sas_ChangesInEquityAbstract@http://www.xbrl.org/2003/role/terseLabel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mailto:mci-sas_core_2017-06-30.xsd#mci-sas_ComprehensiveIncomeAbstract@http://www.xbrl.org/2003/role/terseLabel" TargetMode="External"/><Relationship Id="rId1" Type="http://schemas.openxmlformats.org/officeDocument/2006/relationships/hyperlink" Target="mailto:mci-sas_core_2017-06-30.xsd#mci-sas_ChangesInEquityAbstract@http://www.xbrl.org/2003/role/terseLabel" TargetMode="External"/><Relationship Id="rId6" Type="http://schemas.openxmlformats.org/officeDocument/2006/relationships/hyperlink" Target="mailto:mci-sas_core_2017-06-30.xsd#mci-sas_ComprehensiveIncomeAbstract@http://www.xbrl.org/2003/role/terseLabel" TargetMode="External"/><Relationship Id="rId5" Type="http://schemas.openxmlformats.org/officeDocument/2006/relationships/hyperlink" Target="mailto:mci-sas_core_2017-06-30.xsd#mci-sas_ChangesInEquityAbstract@http://www.xbrl.org/2003/role/terseLabel" TargetMode="External"/><Relationship Id="rId10" Type="http://schemas.openxmlformats.org/officeDocument/2006/relationships/comments" Target="../comments19.xml"/><Relationship Id="rId4" Type="http://schemas.openxmlformats.org/officeDocument/2006/relationships/hyperlink" Target="mailto:mci-sas_core_2017-06-30.xsd#mci-sas_ComprehensiveIncomeAbstract@http://www.xbrl.org/2003/role/terseLabel" TargetMode="External"/><Relationship Id="rId9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1.vml"/><Relationship Id="rId3" Type="http://schemas.openxmlformats.org/officeDocument/2006/relationships/hyperlink" Target="mailto:mci-sas_core_2017-06-30.xsd#mci-sas_ChangesInEquityAbstract@http://www.xbrl.org/2003/role/terseLabel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mailto:mci-sas_core_2017-06-30.xsd#mci-sas_ComprehensiveIncomeAbstract@http://www.xbrl.org/2003/role/terseLabel" TargetMode="External"/><Relationship Id="rId1" Type="http://schemas.openxmlformats.org/officeDocument/2006/relationships/hyperlink" Target="mailto:mci-sas_core_2017-06-30.xsd#mci-sas_ChangesInEquityAbstract@http://www.xbrl.org/2003/role/terseLabel" TargetMode="External"/><Relationship Id="rId6" Type="http://schemas.openxmlformats.org/officeDocument/2006/relationships/hyperlink" Target="mailto:mci-sas_core_2017-06-30.xsd#mci-sas_ComprehensiveIncomeAbstract@http://www.xbrl.org/2003/role/terseLabel" TargetMode="External"/><Relationship Id="rId5" Type="http://schemas.openxmlformats.org/officeDocument/2006/relationships/hyperlink" Target="mailto:mci-sas_core_2017-06-30.xsd#mci-sas_ChangesInEquityAbstract@http://www.xbrl.org/2003/role/terseLabel" TargetMode="External"/><Relationship Id="rId4" Type="http://schemas.openxmlformats.org/officeDocument/2006/relationships/hyperlink" Target="mailto:mci-sas_core_2017-06-30.xsd#mci-sas_ComprehensiveIncomeAbstract@http://www.xbrl.org/2003/role/terseLabel" TargetMode="External"/><Relationship Id="rId9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xe.com/euro.ht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ci-dei_core_2017-06-30.xsd#mci-dei_ScopeOfFilingQuestionsAbstract@http://www.xbrl.org/2003/role/terseLabel" TargetMode="External"/><Relationship Id="rId2" Type="http://schemas.openxmlformats.org/officeDocument/2006/relationships/hyperlink" Target="mailto:mci-dei_core_2017-06-30.xsd#mci-dei_DisclosureOfDocumentInformationAbstract@http://www.xbrl.org/2003/role/terseLabel" TargetMode="External"/><Relationship Id="rId1" Type="http://schemas.openxmlformats.org/officeDocument/2006/relationships/hyperlink" Target="mailto:mci-dei_core_2017-06-30.xsd#mci-dei_DisclosureOfEntityInformationAbstract@http://www.xbrl.org/2003/role/terseLabel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mci-isa_core_2017-06-30.xsd#mci-isa_DetailsOfEmphasisOfMatterTextBlock@http://www.xbrl.org/2003/role/terseLabe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mci-isa_core_2017-06-30.xsd#mci-isa_DetailsOfQualificationsParagraphTextBlock@http://www.xbrl.org/2003/role/terseLabel" TargetMode="External"/><Relationship Id="rId1" Type="http://schemas.openxmlformats.org/officeDocument/2006/relationships/hyperlink" Target="mailto:mci-isa_core_2017-06-30.xsd#mci-isa_DetailsOfOpinionParagraphTextBlock@http://www.xbrl.org/2003/role/terseLabel" TargetMode="External"/><Relationship Id="rId6" Type="http://schemas.openxmlformats.org/officeDocument/2006/relationships/hyperlink" Target="mailto:mci-isa_core_2017-06-30.xsd#mci-isa_ContentsOfAuditorsReportAbstract@http://www.xbrl.org/2003/role/terseLabel" TargetMode="External"/><Relationship Id="rId5" Type="http://schemas.openxmlformats.org/officeDocument/2006/relationships/hyperlink" Target="mailto:mci-isa_core_2017-06-30.xsd#mci-isa_DetailsOfPartnerSigningAuditorsReportAbstract@http://www.xbrl.org/2003/role/terseLabel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mci-isa_core_2017-06-30.xsd#mci-isa_DetailsOfAuditFirmAbstract@http://www.xbrl.org/2003/role/terseLabel" TargetMode="External"/><Relationship Id="rId9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mci-isa_core_2017-06-30.xsd#mci-isa_AuditorsConclusion@http://www.xbrl.org/2003/role/terseLabel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mci-isa_core_2017-06-30.xsd#mci-isa_BasisOfConclusion@http://www.xbrl.org/2003/role/terseLabel" TargetMode="External"/><Relationship Id="rId1" Type="http://schemas.openxmlformats.org/officeDocument/2006/relationships/hyperlink" Target="mailto:mci-isa_core_2017-06-30.xsd#mci-isa_DetailsOfEmphasisOfMatterTextBlock@http://www.xbrl.org/2003/role/terseLabel" TargetMode="External"/><Relationship Id="rId6" Type="http://schemas.openxmlformats.org/officeDocument/2006/relationships/hyperlink" Target="mailto:mci-isa_core_2017-06-30.xsd#mci-isa_ContentsOfAuditorsReportAbstract@http://www.xbrl.org/2003/role/terseLabel" TargetMode="External"/><Relationship Id="rId5" Type="http://schemas.openxmlformats.org/officeDocument/2006/relationships/hyperlink" Target="mailto:mci-isa_core_2017-06-30.xsd#mci-isa_DetailsOfPartnerSigningAuditorsReportAbstract@http://www.xbrl.org/2003/role/terseLabel" TargetMode="External"/><Relationship Id="rId4" Type="http://schemas.openxmlformats.org/officeDocument/2006/relationships/hyperlink" Target="mailto:mci-isa_core_2017-06-30.xsd#mci-isa_DetailsOfAuditFirmAbstract@http://www.xbrl.org/2003/role/terseLabel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LiabilitiesAbstract@http://www.xbrl.org/2003/role/terseLabel" TargetMode="External"/><Relationship Id="rId13" Type="http://schemas.openxmlformats.org/officeDocument/2006/relationships/hyperlink" Target="mailto:mci-sas_core_2017-06-30.xsd#mci-sas_OtherReservesAbstract@http://www.xbrl.org/2003/role/terseLabel" TargetMode="External"/><Relationship Id="rId3" Type="http://schemas.openxmlformats.org/officeDocument/2006/relationships/hyperlink" Target="mailto:mci-sas_core_2017-06-30.xsd#mci-sas_AssetsAbstract@http://www.xbrl.org/2003/role/terseLabel" TargetMode="External"/><Relationship Id="rId7" Type="http://schemas.openxmlformats.org/officeDocument/2006/relationships/hyperlink" Target="mailto:mci-sas_core_2017-06-30.xsd#mci-sas_LiabilitiesAndEquityAbstract@http://www.xbrl.org/2003/role/terseLabel" TargetMode="External"/><Relationship Id="rId12" Type="http://schemas.openxmlformats.org/officeDocument/2006/relationships/hyperlink" Target="mailto:mci-sas_core_2017-06-30.xsd#mci-sas_EquityAbstract@http://www.xbrl.org/2003/role/terseLabel" TargetMode="External"/><Relationship Id="rId17" Type="http://schemas.openxmlformats.org/officeDocument/2006/relationships/comments" Target="../comments3.xml"/><Relationship Id="rId2" Type="http://schemas.openxmlformats.org/officeDocument/2006/relationships/hyperlink" Target="mailto:mci-sas_core_2017-06-30.xsd#mci-sas_CurrentLiabilitiesBeforeOtherAdjustments@http://www.xbrl.org/2003/role/totalLabel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mailto:mci-sas_core_2017-06-30.xsd#mci-sas_CurrentAssetsBeforeOtherAdjustments@http://www.xbrl.org/2003/role/totalLabel" TargetMode="External"/><Relationship Id="rId6" Type="http://schemas.openxmlformats.org/officeDocument/2006/relationships/hyperlink" Target="mailto:mci-sas_core_2017-06-30.xsd#mci-sas_NonCurrentAssetsAbstract@http://www.xbrl.org/2003/role/terseLabel" TargetMode="External"/><Relationship Id="rId11" Type="http://schemas.openxmlformats.org/officeDocument/2006/relationships/hyperlink" Target="mailto:mci-sas_core_2017-06-30.xsd#mci-sas_NonCurrentLiabilitiesAbstract@http://www.xbrl.org/2003/role/terseLabel" TargetMode="External"/><Relationship Id="rId5" Type="http://schemas.openxmlformats.org/officeDocument/2006/relationships/hyperlink" Target="mailto:mci-sas_core_2017-06-30.xsd#mci-sas_CurrentTaxAssetsAbstract@http://www.xbrl.org/2003/role/terseLabel" TargetMode="External"/><Relationship Id="rId15" Type="http://schemas.openxmlformats.org/officeDocument/2006/relationships/drawing" Target="../drawings/drawing5.xml"/><Relationship Id="rId10" Type="http://schemas.openxmlformats.org/officeDocument/2006/relationships/hyperlink" Target="mailto:mci-sas_core_2017-06-30.xsd#mci-sas_CurrentTaxLiabilitiesAbstract@http://www.xbrl.org/2003/role/terseLabel" TargetMode="External"/><Relationship Id="rId4" Type="http://schemas.openxmlformats.org/officeDocument/2006/relationships/hyperlink" Target="mailto:mci-sas_core_2017-06-30.xsd#mci-sas_CurrentAssetsAbstract@http://www.xbrl.org/2003/role/terseLabel" TargetMode="External"/><Relationship Id="rId9" Type="http://schemas.openxmlformats.org/officeDocument/2006/relationships/hyperlink" Target="mailto:mci-sas_core_2017-06-30.xsd#mci-sas_CurrentLiabilitiesAbstract@http://www.xbrl.org/2003/role/terseLabel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LiabilitiesAndEquityAbstract@http://www.xbrl.org/2003/role/terseLabel" TargetMode="External"/><Relationship Id="rId13" Type="http://schemas.openxmlformats.org/officeDocument/2006/relationships/hyperlink" Target="mailto:mci-sas_core_2017-06-30.xsd#mci-sas_EquityAbstract@http://www.xbrl.org/2003/role/terseLabel" TargetMode="External"/><Relationship Id="rId18" Type="http://schemas.openxmlformats.org/officeDocument/2006/relationships/comments" Target="../comments4.xml"/><Relationship Id="rId3" Type="http://schemas.openxmlformats.org/officeDocument/2006/relationships/hyperlink" Target="mailto:mci-sas_core_2017-06-30.xsd#mci-sas_AssetsAbstract@http://www.xbrl.org/2003/role/terseLabel" TargetMode="External"/><Relationship Id="rId7" Type="http://schemas.openxmlformats.org/officeDocument/2006/relationships/hyperlink" Target="mailto:mci-sas_core_2017-06-30.xsd#mci-sas_CurrentAssets@http://www.xbrl.org/2003/role/totalLabel" TargetMode="External"/><Relationship Id="rId12" Type="http://schemas.openxmlformats.org/officeDocument/2006/relationships/hyperlink" Target="mailto:mci-sas_core_2017-06-30.xsd#mci-sas_NonCurrentLiabilitiesAbstract@http://www.xbrl.org/2003/role/terseLabel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mailto:mci-sas_core_2017-06-30.xsd#mci-sas_CurrentLiabilitiesBeforeOtherAdjustments@http://www.xbrl.org/2003/role/totalLabel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mailto:mci-sas_core_2017-06-30.xsd#mci-sas_CurrentAssetsBeforeOtherAdjustments@http://www.xbrl.org/2003/role/totalLabel" TargetMode="External"/><Relationship Id="rId6" Type="http://schemas.openxmlformats.org/officeDocument/2006/relationships/hyperlink" Target="mailto:mci-sas_core_2017-06-30.xsd#mci-sas_NonCurrentAssetsAbstract@http://www.xbrl.org/2003/role/terseLabel" TargetMode="External"/><Relationship Id="rId11" Type="http://schemas.openxmlformats.org/officeDocument/2006/relationships/hyperlink" Target="mailto:mci-sas_core_2017-06-30.xsd#mci-sas_CurrentTaxLiabilitiesAbstract@http://www.xbrl.org/2003/role/terseLabel" TargetMode="External"/><Relationship Id="rId5" Type="http://schemas.openxmlformats.org/officeDocument/2006/relationships/hyperlink" Target="mailto:mci-sas_core_2017-06-30.xsd#mci-sas_CurrentTaxAssetsAbstract@http://www.xbrl.org/2003/role/terseLabel" TargetMode="External"/><Relationship Id="rId15" Type="http://schemas.openxmlformats.org/officeDocument/2006/relationships/hyperlink" Target="mailto:mci-sas_core_2017-06-30.xsd#mci-sas_OtherReservesAbstract@http://www.xbrl.org/2003/role/terseLabel" TargetMode="External"/><Relationship Id="rId10" Type="http://schemas.openxmlformats.org/officeDocument/2006/relationships/hyperlink" Target="mailto:mci-sas_core_2017-06-30.xsd#mci-sas_CurrentLiabilitiesAbstract@http://www.xbrl.org/2003/role/terseLabel" TargetMode="External"/><Relationship Id="rId4" Type="http://schemas.openxmlformats.org/officeDocument/2006/relationships/hyperlink" Target="mailto:mci-sas_core_2017-06-30.xsd#mci-sas_CurrentAssetsAbstract@http://www.xbrl.org/2003/role/terseLabel" TargetMode="External"/><Relationship Id="rId9" Type="http://schemas.openxmlformats.org/officeDocument/2006/relationships/hyperlink" Target="mailto:mci-sas_core_2017-06-30.xsd#mci-sas_LiabilitiesAbstract@http://www.xbrl.org/2003/role/terseLabel" TargetMode="External"/><Relationship Id="rId14" Type="http://schemas.openxmlformats.org/officeDocument/2006/relationships/hyperlink" Target="mailto:mci-sas_core_2017-06-30.xsd#mci-sas_EquityAttributableToOwnersOfParentAbstract@http://www.xbrl.org/2003/role/terseLabe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mci-sas_core_2017-06-30.xsd#mci-sas_LiabilitiesAndEquityAbstract@http://www.xbrl.org/2003/role/terseLabel" TargetMode="External"/><Relationship Id="rId7" Type="http://schemas.openxmlformats.org/officeDocument/2006/relationships/hyperlink" Target="mailto:mci-sas_core_2017-06-30.xsd#mci-sas_OtherReservesAbstract@http://www.xbrl.org/2003/role/terseLabel" TargetMode="External"/><Relationship Id="rId2" Type="http://schemas.openxmlformats.org/officeDocument/2006/relationships/hyperlink" Target="mailto:mci-sas_core_2017-06-30.xsd#mci-sas_CurrentTaxAssetsAbstract@http://www.xbrl.org/2003/role/terseLabel" TargetMode="External"/><Relationship Id="rId1" Type="http://schemas.openxmlformats.org/officeDocument/2006/relationships/hyperlink" Target="mailto:mci-sas_core_2017-06-30.xsd#mci-sas_AssetsAbstract@http://www.xbrl.org/2003/role/terseLabel" TargetMode="External"/><Relationship Id="rId6" Type="http://schemas.openxmlformats.org/officeDocument/2006/relationships/hyperlink" Target="mailto:mci-sas_core_2017-06-30.xsd#mci-sas_EquityAbstract@http://www.xbrl.org/2003/role/terseLabel" TargetMode="External"/><Relationship Id="rId5" Type="http://schemas.openxmlformats.org/officeDocument/2006/relationships/hyperlink" Target="mailto:mci-sas_core_2017-06-30.xsd#mci-sas_CurrentTaxLiabilitiesAbstract@http://www.xbrl.org/2003/role/terseLabel" TargetMode="External"/><Relationship Id="rId10" Type="http://schemas.openxmlformats.org/officeDocument/2006/relationships/comments" Target="../comments5.xml"/><Relationship Id="rId4" Type="http://schemas.openxmlformats.org/officeDocument/2006/relationships/hyperlink" Target="mailto:mci-sas_core_2017-06-30.xsd#mci-sas_LiabilitiesAbstract@http://www.xbrl.org/2003/role/terseLabel" TargetMode="External"/><Relationship Id="rId9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OtherReservesAbstract@http://www.xbrl.org/2003/role/terseLabel" TargetMode="External"/><Relationship Id="rId3" Type="http://schemas.openxmlformats.org/officeDocument/2006/relationships/hyperlink" Target="mailto:mci-sas_core_2017-06-30.xsd#mci-sas_LiabilitiesAndEquityAbstract@http://www.xbrl.org/2003/role/terseLabel" TargetMode="External"/><Relationship Id="rId7" Type="http://schemas.openxmlformats.org/officeDocument/2006/relationships/hyperlink" Target="mailto:mci-sas_core_2017-06-30.xsd#mci-sas_EquityAttributableToOwnersOfParentAbstract@http://www.xbrl.org/2003/role/terseLabel" TargetMode="External"/><Relationship Id="rId2" Type="http://schemas.openxmlformats.org/officeDocument/2006/relationships/hyperlink" Target="mailto:mci-sas_core_2017-06-30.xsd#mci-sas_CurrentTaxAssetsAbstract@http://www.xbrl.org/2003/role/terseLabel" TargetMode="External"/><Relationship Id="rId1" Type="http://schemas.openxmlformats.org/officeDocument/2006/relationships/hyperlink" Target="mailto:mci-sas_core_2017-06-30.xsd#mci-sas_AssetsAbstract@http://www.xbrl.org/2003/role/terseLabel" TargetMode="External"/><Relationship Id="rId6" Type="http://schemas.openxmlformats.org/officeDocument/2006/relationships/hyperlink" Target="mailto:mci-sas_core_2017-06-30.xsd#mci-sas_EquityAbstract@http://www.xbrl.org/2003/role/terseLabel" TargetMode="External"/><Relationship Id="rId11" Type="http://schemas.openxmlformats.org/officeDocument/2006/relationships/comments" Target="../comments6.xml"/><Relationship Id="rId5" Type="http://schemas.openxmlformats.org/officeDocument/2006/relationships/hyperlink" Target="mailto:mci-sas_core_2017-06-30.xsd#mci-sas_CurrentTaxLiabilitiesAbstract@http://www.xbrl.org/2003/role/terseLabel" TargetMode="External"/><Relationship Id="rId10" Type="http://schemas.openxmlformats.org/officeDocument/2006/relationships/vmlDrawing" Target="../drawings/vmlDrawing7.vml"/><Relationship Id="rId4" Type="http://schemas.openxmlformats.org/officeDocument/2006/relationships/hyperlink" Target="mailto:mci-sas_core_2017-06-30.xsd#mci-sas_LiabilitiesAbstract@http://www.xbrl.org/2003/role/terseLabel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autoPageBreaks="0"/>
  </sheetPr>
  <dimension ref="B1:I100"/>
  <sheetViews>
    <sheetView showGridLines="0" rightToLeft="1" topLeftCell="B1" workbookViewId="0">
      <selection activeCell="D31" sqref="D31"/>
    </sheetView>
  </sheetViews>
  <sheetFormatPr defaultRowHeight="15"/>
  <cols>
    <col min="2" max="2" width="51.7109375" style="26" customWidth="1"/>
    <col min="3" max="3" width="2.7109375" style="26" customWidth="1"/>
    <col min="4" max="4" width="46" style="26" bestFit="1" customWidth="1"/>
    <col min="5" max="5" width="2.7109375" style="26" customWidth="1"/>
    <col min="6" max="9" width="2.7109375" customWidth="1"/>
  </cols>
  <sheetData>
    <row r="1" spans="2:9" ht="75" customHeight="1">
      <c r="B1" s="180"/>
      <c r="C1" s="180"/>
      <c r="D1" s="180"/>
      <c r="E1" s="180"/>
      <c r="F1" s="180"/>
      <c r="G1" s="180"/>
      <c r="H1" s="180"/>
      <c r="I1" s="180"/>
    </row>
    <row r="3" spans="2:9">
      <c r="B3" s="25" t="s">
        <v>1971</v>
      </c>
    </row>
    <row r="5" spans="2:9" ht="18.75">
      <c r="B5" s="178" t="s">
        <v>1972</v>
      </c>
      <c r="D5" s="178" t="s">
        <v>1973</v>
      </c>
    </row>
    <row r="6" spans="2:9" ht="15" customHeight="1">
      <c r="B6" s="179" t="s">
        <v>1969</v>
      </c>
      <c r="D6" s="179" t="s">
        <v>1681</v>
      </c>
    </row>
    <row r="7" spans="2:9" ht="15" customHeight="1">
      <c r="D7" s="179" t="s">
        <v>1682</v>
      </c>
    </row>
    <row r="8" spans="2:9" ht="15" customHeight="1">
      <c r="D8" s="179" t="s">
        <v>1686</v>
      </c>
    </row>
    <row r="9" spans="2:9" ht="15" customHeight="1">
      <c r="D9" s="179" t="s">
        <v>1690</v>
      </c>
    </row>
    <row r="10" spans="2:9" ht="15" customHeight="1">
      <c r="D10" s="179" t="s">
        <v>1970</v>
      </c>
    </row>
    <row r="11" spans="2:9" ht="15" customHeight="1">
      <c r="D11" s="179" t="s">
        <v>1699</v>
      </c>
    </row>
    <row r="12" spans="2:9" ht="15" customHeight="1"/>
    <row r="13" spans="2:9" ht="15" customHeight="1"/>
    <row r="14" spans="2:9" ht="15" customHeight="1"/>
    <row r="15" spans="2:9" ht="15" customHeight="1"/>
    <row r="16" spans="2:9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30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algorithmName="SHA-512" hashValue="mBm6953m6HFE/emlGGcfm3ISbMK6jMmY5GB+Tw7ghLVNzO3152Escslhwo/GHXXrkRYI0hKAbaMqrjPsaZ47EQ==" saltValue="W1AiUA1q3u79GvLeegoKjg==" spinCount="100000" sheet="1" objects="1" scenarios="1"/>
  <mergeCells count="1">
    <mergeCell ref="B1:I1"/>
  </mergeCells>
  <hyperlinks>
    <hyperlink ref="B3" tooltip="Click Here for more options" display="خيارات اخرى" xr:uid="{7B082257-4565-4BD3-B7D6-EB61D1729483}"/>
    <hyperlink ref="B6" location="'بيانات الادخال'!D15" display="بيانات الادخال" xr:uid="{7E37D746-7388-4498-9998-5742F516B2BA}"/>
    <hyperlink ref="D6" location="'تقرير المراجع'!D15" display="تقرير مراجع الحسابات، مراجعة سنوية" xr:uid="{9757DB92-8420-49CC-83E2-C935F52B9BC1}"/>
    <hyperlink ref="D7" location="'مركز مالي متداول غير متداول'!D15" display="قائمة المركز المالي، متداول/ غير متداول، غير الموحدة " xr:uid="{4E671845-DD11-4603-AA82-993B5268C858}"/>
    <hyperlink ref="D8" location="'ربح وخسارة حسب الوظيفه'!D15" display="قائمة الأرباح و الخسائر، حسب وظيفة المصروف، غير الموحدة" xr:uid="{59541145-F5EB-49AD-91D4-F8AC0D7115B4}"/>
    <hyperlink ref="D9" location="'دخل شامل بعد الضريبة'!D15" display="قائمة الدخل الشامل الآخر, صافي بعد الضريبة، غير الموحدة" xr:uid="{99CAD2B7-3431-4B16-A17B-98C09D416FFE}"/>
    <hyperlink ref="D10" location="'تدفقات نقدية غير مباشرة'!D15" display="قائمة التدفقات النقدية، الطريقة الغير مباشرة، غير الموحدة_x0009_" xr:uid="{A300E481-9FAB-4934-A127-463DB3475BA0}"/>
    <hyperlink ref="D11" location="'حقوق الملكية'!D15" display="قائمة التغير في حقوق الملكية، غير الموحدة" xr:uid="{3EF94FD6-A355-49F0-951E-3972ECD5E0D9}"/>
  </hyperlinks>
  <pageMargins left="0.7" right="0.7" top="0.75" bottom="0.75" header="0.3" footer="0.3"/>
  <pageSetup orientation="portrait" horizontalDpi="300" verticalDpi="300" r:id="rId1"/>
  <headerFooter>
    <oddFooter>&amp;L&amp;"Calibri,Regular"&amp;10</oddFooter>
    <evenFooter>&amp;L&amp;"Calibri,Regular"&amp;10</evenFooter>
    <firstFooter>&amp;L&amp;"Calibri,Regular"&amp;10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autoPageBreaks="0"/>
  </sheetPr>
  <dimension ref="A1:J82"/>
  <sheetViews>
    <sheetView showGridLines="0" rightToLeft="1" topLeftCell="D23" zoomScaleNormal="100" workbookViewId="0">
      <selection activeCell="F40" sqref="F40"/>
    </sheetView>
  </sheetViews>
  <sheetFormatPr defaultRowHeight="15"/>
  <cols>
    <col min="1" max="1" width="9.85546875" hidden="1" customWidth="1"/>
    <col min="2" max="2" width="5.85546875" hidden="1" customWidth="1"/>
    <col min="3" max="3" width="7.7109375" hidden="1" customWidth="1"/>
    <col min="4" max="4" width="8.7109375" customWidth="1"/>
    <col min="5" max="5" width="60.7109375" hidden="1" customWidth="1"/>
    <col min="6" max="6" width="60.7109375" customWidth="1"/>
    <col min="7" max="8" width="20.7109375" customWidth="1"/>
  </cols>
  <sheetData>
    <row r="1" spans="1:10" ht="75" customHeight="1">
      <c r="A1" s="10" t="s">
        <v>741</v>
      </c>
      <c r="D1" s="22"/>
      <c r="E1" s="184"/>
      <c r="F1" s="184"/>
      <c r="G1" s="184"/>
      <c r="H1" s="184"/>
      <c r="I1" s="184"/>
      <c r="J1" s="185"/>
    </row>
    <row r="3" spans="1:10" ht="35.1" customHeight="1">
      <c r="E3" s="181" t="s">
        <v>1686</v>
      </c>
      <c r="F3" s="182"/>
      <c r="G3" s="182"/>
      <c r="H3" s="182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742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1254</v>
      </c>
      <c r="F20" s="93" t="s">
        <v>1686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t="18.75" hidden="1" customHeight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1905</v>
      </c>
      <c r="B22" s="87"/>
      <c r="C22" s="87"/>
      <c r="D22" s="124">
        <v>1</v>
      </c>
      <c r="E22" s="140" t="s">
        <v>1821</v>
      </c>
      <c r="F22" s="141" t="s">
        <v>1822</v>
      </c>
      <c r="G22" s="132"/>
      <c r="H22" s="132"/>
      <c r="I22" s="11"/>
      <c r="J22" s="87"/>
    </row>
    <row r="23" spans="1:10">
      <c r="A23" s="88" t="s">
        <v>1906</v>
      </c>
      <c r="B23" s="87"/>
      <c r="C23" s="87"/>
      <c r="D23" s="124">
        <v>2</v>
      </c>
      <c r="E23" s="125" t="s">
        <v>1823</v>
      </c>
      <c r="F23" s="142" t="s">
        <v>1824</v>
      </c>
      <c r="G23" s="132"/>
      <c r="H23" s="132"/>
      <c r="I23" s="11"/>
      <c r="J23" s="87"/>
    </row>
    <row r="24" spans="1:10">
      <c r="A24" s="87" t="s">
        <v>743</v>
      </c>
      <c r="B24" s="87"/>
      <c r="C24" s="87"/>
      <c r="D24" s="23">
        <v>3</v>
      </c>
      <c r="E24" s="14" t="s">
        <v>794</v>
      </c>
      <c r="F24" s="31" t="s">
        <v>1471</v>
      </c>
      <c r="G24" s="63"/>
      <c r="H24" s="63"/>
      <c r="I24" s="11"/>
      <c r="J24" s="87"/>
    </row>
    <row r="25" spans="1:10">
      <c r="A25" s="87" t="s">
        <v>744</v>
      </c>
      <c r="B25" s="87"/>
      <c r="C25" s="87"/>
      <c r="D25" s="23">
        <v>4</v>
      </c>
      <c r="E25" s="14" t="s">
        <v>795</v>
      </c>
      <c r="F25" s="31" t="s">
        <v>1472</v>
      </c>
      <c r="G25" s="63">
        <v>1030690336</v>
      </c>
      <c r="H25" s="63">
        <v>733345958</v>
      </c>
      <c r="I25" s="11"/>
      <c r="J25" s="87"/>
    </row>
    <row r="26" spans="1:10">
      <c r="A26" s="87" t="s">
        <v>745</v>
      </c>
      <c r="B26" s="87"/>
      <c r="C26" s="87"/>
      <c r="D26" s="23">
        <v>5</v>
      </c>
      <c r="E26" s="14" t="s">
        <v>796</v>
      </c>
      <c r="F26" s="31" t="s">
        <v>1473</v>
      </c>
      <c r="G26" s="63"/>
      <c r="H26" s="63"/>
      <c r="I26" s="11"/>
      <c r="J26" s="87"/>
    </row>
    <row r="27" spans="1:10">
      <c r="A27" s="87" t="s">
        <v>746</v>
      </c>
      <c r="B27" s="87"/>
      <c r="C27" s="87"/>
      <c r="D27" s="23">
        <v>6</v>
      </c>
      <c r="E27" s="14" t="s">
        <v>797</v>
      </c>
      <c r="F27" s="31" t="s">
        <v>1474</v>
      </c>
      <c r="G27" s="63"/>
      <c r="H27" s="63"/>
      <c r="I27" s="11"/>
      <c r="J27" s="87"/>
    </row>
    <row r="28" spans="1:10">
      <c r="A28" s="87" t="s">
        <v>747</v>
      </c>
      <c r="B28" s="87"/>
      <c r="C28" s="87"/>
      <c r="D28" s="23">
        <v>7</v>
      </c>
      <c r="E28" s="14" t="s">
        <v>798</v>
      </c>
      <c r="F28" s="31" t="s">
        <v>1475</v>
      </c>
      <c r="G28" s="63"/>
      <c r="H28" s="63"/>
      <c r="I28" s="11"/>
      <c r="J28" s="87"/>
    </row>
    <row r="29" spans="1:10">
      <c r="A29" s="87" t="s">
        <v>748</v>
      </c>
      <c r="B29" s="87"/>
      <c r="C29" s="87"/>
      <c r="D29" s="23">
        <v>8</v>
      </c>
      <c r="E29" s="14" t="s">
        <v>799</v>
      </c>
      <c r="F29" s="31" t="s">
        <v>1476</v>
      </c>
      <c r="G29" s="63"/>
      <c r="H29" s="63"/>
      <c r="I29" s="11"/>
      <c r="J29" s="87"/>
    </row>
    <row r="30" spans="1:10">
      <c r="A30" s="87" t="s">
        <v>749</v>
      </c>
      <c r="B30" s="87"/>
      <c r="C30" s="87"/>
      <c r="D30" s="95">
        <v>9</v>
      </c>
      <c r="E30" s="101" t="s">
        <v>800</v>
      </c>
      <c r="F30" s="102" t="s">
        <v>1477</v>
      </c>
      <c r="G30" s="98">
        <f>1*G24+1*G25+1*G26+1*G27+1*G28+1*G29</f>
        <v>1030690336</v>
      </c>
      <c r="H30" s="98">
        <f>1*H24+1*H25+1*H26+1*H27+1*H28+1*H29</f>
        <v>733345958</v>
      </c>
      <c r="I30" s="11"/>
      <c r="J30" s="87"/>
    </row>
    <row r="31" spans="1:10">
      <c r="A31" s="87" t="s">
        <v>750</v>
      </c>
      <c r="B31" s="87"/>
      <c r="C31" s="87"/>
      <c r="D31" s="23">
        <v>10</v>
      </c>
      <c r="E31" s="18" t="s">
        <v>801</v>
      </c>
      <c r="F31" s="32" t="s">
        <v>1478</v>
      </c>
      <c r="G31" s="63">
        <v>830073533</v>
      </c>
      <c r="H31" s="63">
        <v>646269007</v>
      </c>
      <c r="I31" s="11"/>
      <c r="J31" s="87"/>
    </row>
    <row r="32" spans="1:10">
      <c r="A32" s="87" t="s">
        <v>751</v>
      </c>
      <c r="B32" s="87"/>
      <c r="C32" s="87"/>
      <c r="D32" s="95">
        <v>11</v>
      </c>
      <c r="E32" s="96" t="s">
        <v>802</v>
      </c>
      <c r="F32" s="97" t="s">
        <v>1479</v>
      </c>
      <c r="G32" s="98">
        <f>1*G30+-1*G31</f>
        <v>200616803</v>
      </c>
      <c r="H32" s="98">
        <f>1*H30+-1*H31</f>
        <v>87076951</v>
      </c>
      <c r="I32" s="11"/>
      <c r="J32" s="87"/>
    </row>
    <row r="33" spans="1:10">
      <c r="A33" s="87" t="s">
        <v>752</v>
      </c>
      <c r="B33" s="87"/>
      <c r="C33" s="87"/>
      <c r="D33" s="23">
        <v>12</v>
      </c>
      <c r="E33" s="18" t="s">
        <v>803</v>
      </c>
      <c r="F33" s="32" t="s">
        <v>1480</v>
      </c>
      <c r="G33" s="63">
        <v>61652383</v>
      </c>
      <c r="H33" s="63">
        <v>4068454</v>
      </c>
      <c r="I33" s="11"/>
      <c r="J33" s="87"/>
    </row>
    <row r="34" spans="1:10">
      <c r="A34" s="87" t="s">
        <v>753</v>
      </c>
      <c r="B34" s="87"/>
      <c r="C34" s="87"/>
      <c r="D34" s="95">
        <v>13</v>
      </c>
      <c r="E34" s="96" t="s">
        <v>804</v>
      </c>
      <c r="F34" s="97" t="s">
        <v>1481</v>
      </c>
      <c r="G34" s="98">
        <f>1*G32+1*G33</f>
        <v>262269186</v>
      </c>
      <c r="H34" s="98">
        <f>1*H32+1*H33</f>
        <v>91145405</v>
      </c>
      <c r="I34" s="11"/>
      <c r="J34" s="87"/>
    </row>
    <row r="35" spans="1:10">
      <c r="A35" s="88" t="s">
        <v>1907</v>
      </c>
      <c r="B35" s="87"/>
      <c r="C35" s="87"/>
      <c r="D35" s="124">
        <v>14</v>
      </c>
      <c r="E35" s="125" t="s">
        <v>1825</v>
      </c>
      <c r="F35" s="142" t="s">
        <v>1826</v>
      </c>
      <c r="G35" s="132"/>
      <c r="H35" s="132"/>
      <c r="I35" s="11"/>
      <c r="J35" s="87"/>
    </row>
    <row r="36" spans="1:10">
      <c r="A36" s="87" t="s">
        <v>754</v>
      </c>
      <c r="B36" s="87"/>
      <c r="C36" s="87"/>
      <c r="D36" s="23">
        <v>15</v>
      </c>
      <c r="E36" s="14" t="s">
        <v>805</v>
      </c>
      <c r="F36" s="31" t="s">
        <v>1482</v>
      </c>
      <c r="G36" s="63">
        <v>1907314</v>
      </c>
      <c r="H36" s="63">
        <v>796532</v>
      </c>
      <c r="I36" s="11"/>
      <c r="J36" s="87"/>
    </row>
    <row r="37" spans="1:10">
      <c r="A37" s="87" t="s">
        <v>755</v>
      </c>
      <c r="B37" s="87"/>
      <c r="C37" s="87"/>
      <c r="D37" s="23">
        <v>16</v>
      </c>
      <c r="E37" s="14" t="s">
        <v>806</v>
      </c>
      <c r="F37" s="31" t="s">
        <v>1483</v>
      </c>
      <c r="G37" s="63">
        <v>161641401</v>
      </c>
      <c r="H37" s="63">
        <v>149651808</v>
      </c>
      <c r="I37" s="11"/>
      <c r="J37" s="87"/>
    </row>
    <row r="38" spans="1:10">
      <c r="A38" s="87" t="s">
        <v>756</v>
      </c>
      <c r="B38" s="87"/>
      <c r="C38" s="87"/>
      <c r="D38" s="23">
        <v>17</v>
      </c>
      <c r="E38" s="14" t="s">
        <v>1285</v>
      </c>
      <c r="F38" s="31" t="s">
        <v>1484</v>
      </c>
      <c r="G38" s="63">
        <v>1061377</v>
      </c>
      <c r="H38" s="63">
        <v>15784903</v>
      </c>
      <c r="I38" s="11"/>
      <c r="J38" s="87"/>
    </row>
    <row r="39" spans="1:10">
      <c r="A39" s="87" t="s">
        <v>757</v>
      </c>
      <c r="B39" s="87"/>
      <c r="C39" s="87"/>
      <c r="D39" s="95">
        <v>18</v>
      </c>
      <c r="E39" s="101" t="s">
        <v>807</v>
      </c>
      <c r="F39" s="102" t="s">
        <v>1485</v>
      </c>
      <c r="G39" s="98">
        <f>1*G36+1*G37+1*G38</f>
        <v>164610092</v>
      </c>
      <c r="H39" s="98">
        <f>1*H36+1*H37+1*H38</f>
        <v>166233243</v>
      </c>
      <c r="I39" s="11"/>
      <c r="J39" s="87"/>
    </row>
    <row r="40" spans="1:10">
      <c r="A40" s="87" t="s">
        <v>758</v>
      </c>
      <c r="B40" s="87"/>
      <c r="C40" s="87"/>
      <c r="D40" s="95">
        <v>19</v>
      </c>
      <c r="E40" s="96" t="s">
        <v>808</v>
      </c>
      <c r="F40" s="97" t="s">
        <v>1486</v>
      </c>
      <c r="G40" s="98">
        <f>1*G34+-1*G39</f>
        <v>97659094</v>
      </c>
      <c r="H40" s="98">
        <f>1*H34+-1*H39</f>
        <v>-75087838</v>
      </c>
      <c r="I40" s="11"/>
      <c r="J40" s="87"/>
    </row>
    <row r="41" spans="1:10">
      <c r="A41" s="87" t="s">
        <v>759</v>
      </c>
      <c r="B41" s="87"/>
      <c r="C41" s="87"/>
      <c r="D41" s="23">
        <v>20</v>
      </c>
      <c r="E41" s="18" t="s">
        <v>809</v>
      </c>
      <c r="F41" s="32" t="s">
        <v>1487</v>
      </c>
      <c r="G41" s="63">
        <v>98670</v>
      </c>
      <c r="H41" s="63">
        <v>186902</v>
      </c>
      <c r="I41" s="11"/>
      <c r="J41" s="87"/>
    </row>
    <row r="42" spans="1:10">
      <c r="A42" s="87" t="s">
        <v>1756</v>
      </c>
      <c r="B42" s="87"/>
      <c r="C42" s="87"/>
      <c r="D42" s="23">
        <v>21</v>
      </c>
      <c r="E42" s="18" t="s">
        <v>1757</v>
      </c>
      <c r="F42" s="32" t="s">
        <v>1758</v>
      </c>
      <c r="G42" s="63"/>
      <c r="H42" s="63"/>
      <c r="I42" s="11"/>
      <c r="J42" s="87"/>
    </row>
    <row r="43" spans="1:10">
      <c r="A43" s="88" t="s">
        <v>760</v>
      </c>
      <c r="B43" s="87"/>
      <c r="C43" s="87"/>
      <c r="D43" s="23">
        <v>22</v>
      </c>
      <c r="E43" s="18" t="s">
        <v>810</v>
      </c>
      <c r="F43" s="32" t="s">
        <v>1488</v>
      </c>
      <c r="G43" s="63"/>
      <c r="H43" s="63"/>
      <c r="I43" s="11"/>
      <c r="J43" s="87"/>
    </row>
    <row r="44" spans="1:10">
      <c r="A44" s="87" t="s">
        <v>761</v>
      </c>
      <c r="B44" s="87"/>
      <c r="C44" s="87"/>
      <c r="D44" s="23">
        <v>23</v>
      </c>
      <c r="E44" s="18" t="s">
        <v>811</v>
      </c>
      <c r="F44" s="32" t="s">
        <v>1489</v>
      </c>
      <c r="G44" s="63"/>
      <c r="H44" s="63"/>
      <c r="I44" s="11"/>
      <c r="J44" s="87"/>
    </row>
    <row r="45" spans="1:10">
      <c r="A45" s="87" t="s">
        <v>762</v>
      </c>
      <c r="B45" s="87"/>
      <c r="C45" s="87"/>
      <c r="D45" s="23">
        <v>24</v>
      </c>
      <c r="E45" s="18" t="s">
        <v>812</v>
      </c>
      <c r="F45" s="32" t="s">
        <v>1490</v>
      </c>
      <c r="G45" s="63"/>
      <c r="H45" s="63"/>
      <c r="I45" s="11"/>
      <c r="J45" s="87"/>
    </row>
    <row r="46" spans="1:10">
      <c r="A46" s="87" t="s">
        <v>763</v>
      </c>
      <c r="B46" s="87"/>
      <c r="C46" s="87"/>
      <c r="D46" s="23">
        <v>25</v>
      </c>
      <c r="E46" s="18" t="s">
        <v>813</v>
      </c>
      <c r="F46" s="32" t="s">
        <v>1491</v>
      </c>
      <c r="G46" s="63"/>
      <c r="H46" s="63"/>
      <c r="I46" s="11"/>
      <c r="J46" s="87"/>
    </row>
    <row r="47" spans="1:10" ht="30">
      <c r="A47" s="87" t="s">
        <v>764</v>
      </c>
      <c r="B47" s="87"/>
      <c r="C47" s="87"/>
      <c r="D47" s="23">
        <v>26</v>
      </c>
      <c r="E47" s="18" t="s">
        <v>814</v>
      </c>
      <c r="F47" s="32" t="s">
        <v>1759</v>
      </c>
      <c r="G47" s="63"/>
      <c r="H47" s="63"/>
      <c r="I47" s="11"/>
      <c r="J47" s="87"/>
    </row>
    <row r="48" spans="1:10" ht="30">
      <c r="A48" s="87" t="s">
        <v>765</v>
      </c>
      <c r="B48" s="87"/>
      <c r="C48" s="87"/>
      <c r="D48" s="23">
        <v>27</v>
      </c>
      <c r="E48" s="18" t="s">
        <v>815</v>
      </c>
      <c r="F48" s="32" t="s">
        <v>1760</v>
      </c>
      <c r="G48" s="63"/>
      <c r="H48" s="63"/>
      <c r="I48" s="11"/>
      <c r="J48" s="87"/>
    </row>
    <row r="49" spans="1:10" ht="30">
      <c r="A49" s="87" t="s">
        <v>766</v>
      </c>
      <c r="B49" s="87"/>
      <c r="C49" s="87"/>
      <c r="D49" s="23">
        <v>28</v>
      </c>
      <c r="E49" s="18" t="s">
        <v>816</v>
      </c>
      <c r="F49" s="32" t="s">
        <v>1761</v>
      </c>
      <c r="G49" s="63"/>
      <c r="H49" s="63"/>
      <c r="I49" s="11"/>
      <c r="J49" s="87"/>
    </row>
    <row r="50" spans="1:10">
      <c r="A50" s="87" t="s">
        <v>767</v>
      </c>
      <c r="B50" s="87"/>
      <c r="C50" s="87"/>
      <c r="D50" s="23">
        <v>29</v>
      </c>
      <c r="E50" s="18" t="s">
        <v>817</v>
      </c>
      <c r="F50" s="32" t="s">
        <v>1762</v>
      </c>
      <c r="G50" s="63"/>
      <c r="H50" s="63"/>
      <c r="I50" s="11"/>
      <c r="J50" s="87"/>
    </row>
    <row r="51" spans="1:10" ht="30">
      <c r="A51" s="87" t="s">
        <v>768</v>
      </c>
      <c r="B51" s="87"/>
      <c r="C51" s="87"/>
      <c r="D51" s="23">
        <v>30</v>
      </c>
      <c r="E51" s="18" t="s">
        <v>818</v>
      </c>
      <c r="F51" s="32" t="s">
        <v>1492</v>
      </c>
      <c r="G51" s="63"/>
      <c r="H51" s="63"/>
      <c r="I51" s="11"/>
      <c r="J51" s="87"/>
    </row>
    <row r="52" spans="1:10">
      <c r="A52" s="87" t="s">
        <v>769</v>
      </c>
      <c r="B52" s="87"/>
      <c r="C52" s="87"/>
      <c r="D52" s="23">
        <v>31</v>
      </c>
      <c r="E52" s="18" t="s">
        <v>819</v>
      </c>
      <c r="F52" s="32" t="s">
        <v>1493</v>
      </c>
      <c r="G52" s="63"/>
      <c r="H52" s="63"/>
      <c r="I52" s="11"/>
      <c r="J52" s="87"/>
    </row>
    <row r="53" spans="1:10">
      <c r="A53" s="87" t="s">
        <v>770</v>
      </c>
      <c r="B53" s="87"/>
      <c r="C53" s="87"/>
      <c r="D53" s="23">
        <v>32</v>
      </c>
      <c r="E53" s="18" t="s">
        <v>820</v>
      </c>
      <c r="F53" s="32" t="s">
        <v>1494</v>
      </c>
      <c r="G53" s="63"/>
      <c r="H53" s="63"/>
      <c r="I53" s="11"/>
      <c r="J53" s="87"/>
    </row>
    <row r="54" spans="1:10">
      <c r="A54" s="87" t="s">
        <v>771</v>
      </c>
      <c r="B54" s="87"/>
      <c r="C54" s="87"/>
      <c r="D54" s="23">
        <v>33</v>
      </c>
      <c r="E54" s="18" t="s">
        <v>821</v>
      </c>
      <c r="F54" s="32" t="s">
        <v>1495</v>
      </c>
      <c r="G54" s="63"/>
      <c r="H54" s="63"/>
      <c r="I54" s="11"/>
      <c r="J54" s="87"/>
    </row>
    <row r="55" spans="1:10" ht="30">
      <c r="A55" s="87" t="s">
        <v>772</v>
      </c>
      <c r="B55" s="87"/>
      <c r="C55" s="87"/>
      <c r="D55" s="23">
        <v>34</v>
      </c>
      <c r="E55" s="18" t="s">
        <v>822</v>
      </c>
      <c r="F55" s="32" t="s">
        <v>1496</v>
      </c>
      <c r="G55" s="63"/>
      <c r="H55" s="63"/>
      <c r="I55" s="11"/>
      <c r="J55" s="87"/>
    </row>
    <row r="56" spans="1:10">
      <c r="A56" s="87" t="s">
        <v>773</v>
      </c>
      <c r="B56" s="87"/>
      <c r="C56" s="87"/>
      <c r="D56" s="23">
        <v>35</v>
      </c>
      <c r="E56" s="18" t="s">
        <v>823</v>
      </c>
      <c r="F56" s="32" t="s">
        <v>1497</v>
      </c>
      <c r="G56" s="63"/>
      <c r="H56" s="63"/>
      <c r="I56" s="11"/>
      <c r="J56" s="87"/>
    </row>
    <row r="57" spans="1:10">
      <c r="A57" s="87" t="s">
        <v>774</v>
      </c>
      <c r="B57" s="87"/>
      <c r="C57" s="87"/>
      <c r="D57" s="23">
        <v>36</v>
      </c>
      <c r="E57" s="18" t="s">
        <v>824</v>
      </c>
      <c r="F57" s="32" t="s">
        <v>1498</v>
      </c>
      <c r="G57" s="63"/>
      <c r="H57" s="63"/>
      <c r="I57" s="11"/>
      <c r="J57" s="87"/>
    </row>
    <row r="58" spans="1:10">
      <c r="A58" s="87" t="s">
        <v>775</v>
      </c>
      <c r="B58" s="87"/>
      <c r="C58" s="87"/>
      <c r="D58" s="23">
        <v>37</v>
      </c>
      <c r="E58" s="18" t="s">
        <v>825</v>
      </c>
      <c r="F58" s="32" t="s">
        <v>1499</v>
      </c>
      <c r="G58" s="63"/>
      <c r="H58" s="63"/>
      <c r="I58" s="11"/>
      <c r="J58" s="87"/>
    </row>
    <row r="59" spans="1:10">
      <c r="A59" s="87" t="s">
        <v>776</v>
      </c>
      <c r="B59" s="87"/>
      <c r="C59" s="87"/>
      <c r="D59" s="95">
        <v>38</v>
      </c>
      <c r="E59" s="96" t="s">
        <v>826</v>
      </c>
      <c r="F59" s="97" t="s">
        <v>1763</v>
      </c>
      <c r="G59" s="98">
        <f>1*G40+-1*G41+1*G42+1*G43+1*G44+-1*G45+1*G46+-1*G47+-1*G48+-1*G49+1*G50+1*G51+1*G52+1*G53+1*G54+1*G55+1*G56+1*G57+1*G58</f>
        <v>97560424</v>
      </c>
      <c r="H59" s="98">
        <f>1*H40+-1*H41+1*H42+1*H43+1*H44+-1*H45+1*H46+-1*H47+-1*H48+-1*H49+1*H50+1*H51+1*H52+1*H53+1*H54+1*H55+1*H56+1*H57+1*H58</f>
        <v>-75274740</v>
      </c>
      <c r="I59" s="11"/>
      <c r="J59" s="87"/>
    </row>
    <row r="60" spans="1:10">
      <c r="A60" s="87" t="s">
        <v>777</v>
      </c>
      <c r="B60" s="87"/>
      <c r="C60" s="87"/>
      <c r="D60" s="23">
        <v>39</v>
      </c>
      <c r="E60" s="18" t="s">
        <v>827</v>
      </c>
      <c r="F60" s="32" t="s">
        <v>1764</v>
      </c>
      <c r="G60" s="63">
        <v>8369987</v>
      </c>
      <c r="H60" s="63">
        <v>1955269</v>
      </c>
      <c r="I60" s="11"/>
      <c r="J60" s="87"/>
    </row>
    <row r="61" spans="1:10">
      <c r="A61" s="87" t="s">
        <v>778</v>
      </c>
      <c r="B61" s="87"/>
      <c r="C61" s="87"/>
      <c r="D61" s="23">
        <v>40</v>
      </c>
      <c r="E61" s="18" t="s">
        <v>828</v>
      </c>
      <c r="F61" s="32" t="s">
        <v>1765</v>
      </c>
      <c r="G61" s="63">
        <v>903480</v>
      </c>
      <c r="H61" s="63">
        <v>1294941</v>
      </c>
      <c r="I61" s="11"/>
      <c r="J61" s="87"/>
    </row>
    <row r="62" spans="1:10">
      <c r="A62" s="87" t="s">
        <v>779</v>
      </c>
      <c r="B62" s="87"/>
      <c r="C62" s="87"/>
      <c r="D62" s="95">
        <v>41</v>
      </c>
      <c r="E62" s="96" t="s">
        <v>829</v>
      </c>
      <c r="F62" s="97" t="s">
        <v>1500</v>
      </c>
      <c r="G62" s="98">
        <f>1*G59+-1*G60+-1*G61</f>
        <v>88286957</v>
      </c>
      <c r="H62" s="98">
        <f>1*H59+-1*H60+-1*H61</f>
        <v>-78524950</v>
      </c>
      <c r="I62" s="11"/>
      <c r="J62" s="87"/>
    </row>
    <row r="63" spans="1:10">
      <c r="A63" s="88" t="s">
        <v>1908</v>
      </c>
      <c r="B63" s="87"/>
      <c r="C63" s="87"/>
      <c r="D63" s="124">
        <v>42</v>
      </c>
      <c r="E63" s="140" t="s">
        <v>1827</v>
      </c>
      <c r="F63" s="141" t="s">
        <v>1828</v>
      </c>
      <c r="G63" s="132"/>
      <c r="H63" s="132"/>
      <c r="I63" s="11"/>
      <c r="J63" s="87"/>
    </row>
    <row r="64" spans="1:10" ht="30">
      <c r="A64" s="87" t="s">
        <v>780</v>
      </c>
      <c r="B64" s="87"/>
      <c r="C64" s="87"/>
      <c r="D64" s="23">
        <v>43</v>
      </c>
      <c r="E64" s="18" t="s">
        <v>830</v>
      </c>
      <c r="F64" s="32" t="s">
        <v>1766</v>
      </c>
      <c r="G64" s="63"/>
      <c r="H64" s="63">
        <v>13596516</v>
      </c>
      <c r="I64" s="11"/>
      <c r="J64" s="87"/>
    </row>
    <row r="65" spans="1:10">
      <c r="A65" s="87" t="s">
        <v>781</v>
      </c>
      <c r="B65" s="87"/>
      <c r="C65" s="87"/>
      <c r="D65" s="23">
        <v>44</v>
      </c>
      <c r="E65" s="18" t="s">
        <v>831</v>
      </c>
      <c r="F65" s="32" t="s">
        <v>1767</v>
      </c>
      <c r="G65" s="63"/>
      <c r="H65" s="63"/>
      <c r="I65" s="11"/>
      <c r="J65" s="87"/>
    </row>
    <row r="66" spans="1:10">
      <c r="A66" s="87" t="s">
        <v>782</v>
      </c>
      <c r="B66" s="87"/>
      <c r="C66" s="87"/>
      <c r="D66" s="23">
        <v>45</v>
      </c>
      <c r="E66" s="18" t="s">
        <v>832</v>
      </c>
      <c r="F66" s="32" t="s">
        <v>1768</v>
      </c>
      <c r="G66" s="63"/>
      <c r="H66" s="63"/>
      <c r="I66" s="11"/>
      <c r="J66" s="87"/>
    </row>
    <row r="67" spans="1:10">
      <c r="A67" s="87" t="s">
        <v>783</v>
      </c>
      <c r="B67" s="87"/>
      <c r="C67" s="87"/>
      <c r="D67" s="95">
        <v>46</v>
      </c>
      <c r="E67" s="96" t="s">
        <v>833</v>
      </c>
      <c r="F67" s="97" t="s">
        <v>1501</v>
      </c>
      <c r="G67" s="98">
        <f>1*G64+-1*G65+-1*G66</f>
        <v>0</v>
      </c>
      <c r="H67" s="98">
        <f>1*H64+-1*H65+-1*H66</f>
        <v>13596516</v>
      </c>
      <c r="I67" s="11"/>
      <c r="J67" s="87"/>
    </row>
    <row r="68" spans="1:10">
      <c r="A68" s="87" t="s">
        <v>784</v>
      </c>
      <c r="B68" s="87"/>
      <c r="C68" s="87"/>
      <c r="D68" s="95">
        <v>47</v>
      </c>
      <c r="E68" s="99" t="s">
        <v>834</v>
      </c>
      <c r="F68" s="100" t="s">
        <v>1502</v>
      </c>
      <c r="G68" s="98">
        <f>1*G62+1*G67</f>
        <v>88286957</v>
      </c>
      <c r="H68" s="98">
        <f>1*H62+1*H67</f>
        <v>-64928434</v>
      </c>
      <c r="I68" s="11"/>
      <c r="J68" s="87"/>
    </row>
    <row r="69" spans="1:10">
      <c r="A69" s="88" t="s">
        <v>1909</v>
      </c>
      <c r="B69" s="87"/>
      <c r="C69" s="87"/>
      <c r="D69" s="145">
        <v>48</v>
      </c>
      <c r="E69" s="140" t="s">
        <v>1829</v>
      </c>
      <c r="F69" s="141" t="s">
        <v>1830</v>
      </c>
      <c r="G69" s="132"/>
      <c r="H69" s="132"/>
      <c r="I69" s="11"/>
      <c r="J69" s="87"/>
    </row>
    <row r="70" spans="1:10">
      <c r="A70" s="88" t="s">
        <v>1910</v>
      </c>
      <c r="B70" s="87"/>
      <c r="C70" s="87"/>
      <c r="D70" s="145">
        <v>49</v>
      </c>
      <c r="E70" s="125" t="s">
        <v>1831</v>
      </c>
      <c r="F70" s="142" t="s">
        <v>1832</v>
      </c>
      <c r="G70" s="132"/>
      <c r="H70" s="132"/>
      <c r="I70" s="11"/>
      <c r="J70" s="87"/>
    </row>
    <row r="71" spans="1:10">
      <c r="A71" s="87" t="s">
        <v>786</v>
      </c>
      <c r="B71" s="87"/>
      <c r="C71" s="87"/>
      <c r="D71" s="46">
        <v>50</v>
      </c>
      <c r="E71" s="14" t="s">
        <v>836</v>
      </c>
      <c r="F71" s="31" t="s">
        <v>1504</v>
      </c>
      <c r="G71" s="63"/>
      <c r="H71" s="63"/>
      <c r="I71" s="11"/>
      <c r="J71" s="87"/>
    </row>
    <row r="72" spans="1:10">
      <c r="A72" s="87" t="s">
        <v>787</v>
      </c>
      <c r="B72" s="87"/>
      <c r="C72" s="87"/>
      <c r="D72" s="46">
        <v>51</v>
      </c>
      <c r="E72" s="14" t="s">
        <v>837</v>
      </c>
      <c r="F72" s="31" t="s">
        <v>1505</v>
      </c>
      <c r="G72" s="63"/>
      <c r="H72" s="63"/>
      <c r="I72" s="11"/>
      <c r="J72" s="87"/>
    </row>
    <row r="73" spans="1:10">
      <c r="A73" s="87" t="s">
        <v>788</v>
      </c>
      <c r="B73" s="87"/>
      <c r="C73" s="87"/>
      <c r="D73" s="115">
        <v>52</v>
      </c>
      <c r="E73" s="101" t="s">
        <v>838</v>
      </c>
      <c r="F73" s="102" t="s">
        <v>1506</v>
      </c>
      <c r="G73" s="98">
        <f>1*G71+1*G72</f>
        <v>0</v>
      </c>
      <c r="H73" s="98">
        <f>1*H71+1*H72</f>
        <v>0</v>
      </c>
      <c r="I73" s="11"/>
      <c r="J73" s="87"/>
    </row>
    <row r="74" spans="1:10">
      <c r="A74" s="88" t="s">
        <v>1911</v>
      </c>
      <c r="B74" s="87"/>
      <c r="C74" s="87"/>
      <c r="D74" s="145">
        <v>53</v>
      </c>
      <c r="E74" s="125" t="s">
        <v>1833</v>
      </c>
      <c r="F74" s="142" t="s">
        <v>1834</v>
      </c>
      <c r="G74" s="132"/>
      <c r="H74" s="132"/>
      <c r="I74" s="11"/>
      <c r="J74" s="87"/>
    </row>
    <row r="75" spans="1:10">
      <c r="A75" s="87" t="s">
        <v>789</v>
      </c>
      <c r="B75" s="87"/>
      <c r="C75" s="87"/>
      <c r="D75" s="46">
        <v>54</v>
      </c>
      <c r="E75" s="14" t="s">
        <v>839</v>
      </c>
      <c r="F75" s="31" t="s">
        <v>1507</v>
      </c>
      <c r="G75" s="63"/>
      <c r="H75" s="63"/>
      <c r="I75" s="11"/>
      <c r="J75" s="87"/>
    </row>
    <row r="76" spans="1:10">
      <c r="A76" s="87" t="s">
        <v>790</v>
      </c>
      <c r="B76" s="87"/>
      <c r="C76" s="87"/>
      <c r="D76" s="46">
        <v>55</v>
      </c>
      <c r="E76" s="14" t="s">
        <v>840</v>
      </c>
      <c r="F76" s="31" t="s">
        <v>1508</v>
      </c>
      <c r="G76" s="63"/>
      <c r="H76" s="63"/>
      <c r="I76" s="11"/>
      <c r="J76" s="87"/>
    </row>
    <row r="77" spans="1:10">
      <c r="A77" s="87" t="s">
        <v>791</v>
      </c>
      <c r="B77" s="87"/>
      <c r="C77" s="87"/>
      <c r="D77" s="115">
        <v>56</v>
      </c>
      <c r="E77" s="101" t="s">
        <v>841</v>
      </c>
      <c r="F77" s="102" t="s">
        <v>1509</v>
      </c>
      <c r="G77" s="98">
        <f>1*G75+1*G76</f>
        <v>0</v>
      </c>
      <c r="H77" s="98">
        <f>1*H75+1*H76</f>
        <v>0</v>
      </c>
      <c r="I77" s="11"/>
      <c r="J77" s="87"/>
    </row>
    <row r="78" spans="1:10">
      <c r="A78" s="88" t="s">
        <v>1912</v>
      </c>
      <c r="B78" s="87"/>
      <c r="C78" s="87"/>
      <c r="D78" s="145">
        <v>57</v>
      </c>
      <c r="E78" s="140" t="s">
        <v>1835</v>
      </c>
      <c r="F78" s="141" t="s">
        <v>1836</v>
      </c>
      <c r="G78" s="132"/>
      <c r="H78" s="132"/>
      <c r="I78" s="11"/>
      <c r="J78" s="87"/>
    </row>
    <row r="79" spans="1:10">
      <c r="A79" s="87" t="s">
        <v>792</v>
      </c>
      <c r="B79" s="87"/>
      <c r="C79" s="87"/>
      <c r="D79" s="46">
        <v>58</v>
      </c>
      <c r="E79" s="18" t="s">
        <v>842</v>
      </c>
      <c r="F79" s="32" t="s">
        <v>1510</v>
      </c>
      <c r="G79" s="63"/>
      <c r="H79" s="63"/>
      <c r="I79" s="11"/>
      <c r="J79" s="87"/>
    </row>
    <row r="80" spans="1:10">
      <c r="A80" s="87" t="s">
        <v>793</v>
      </c>
      <c r="B80" s="87"/>
      <c r="C80" s="87"/>
      <c r="D80" s="46">
        <v>59</v>
      </c>
      <c r="E80" s="18" t="s">
        <v>843</v>
      </c>
      <c r="F80" s="32" t="s">
        <v>1511</v>
      </c>
      <c r="G80" s="63"/>
      <c r="H80" s="63"/>
      <c r="I80" s="11"/>
      <c r="J80" s="87"/>
    </row>
    <row r="81" spans="1:10">
      <c r="A81" s="87"/>
      <c r="B81" s="87"/>
      <c r="C81" s="87" t="s">
        <v>358</v>
      </c>
      <c r="D81" s="11"/>
      <c r="E81" s="11"/>
      <c r="F81" s="11"/>
      <c r="G81" s="11"/>
      <c r="H81" s="11"/>
      <c r="I81" s="11"/>
      <c r="J81" s="87"/>
    </row>
    <row r="82" spans="1:10">
      <c r="A82" s="87"/>
      <c r="B82" s="87"/>
      <c r="C82" s="87" t="s">
        <v>361</v>
      </c>
      <c r="D82" s="87"/>
      <c r="E82" s="87"/>
      <c r="F82" s="87"/>
      <c r="G82" s="87"/>
      <c r="H82" s="87"/>
      <c r="I82" s="87"/>
      <c r="J82" s="87" t="s">
        <v>362</v>
      </c>
    </row>
  </sheetData>
  <sheetProtection algorithmName="SHA-512" hashValue="wd4EsNjNrk3MOPJopNfXmLqCppN5wZvr3vNqy2pm+trJTxmSSlF+SHlCWTKRQ0r+qTeKmOpagb1wE0e2RFo2Mw==" saltValue="RWHCuhDY88U9dra0ori43A==" spinCount="100000" sheet="1" objects="1" scenarios="1"/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5:H77 G71:H73 G79:H80 G24:H34 G64:H68 G36:H62" xr:uid="{00000000-0002-0000-0900-000000000000}">
      <formula1>-999999999999999</formula1>
      <formula2>999999999999999</formula2>
    </dataValidation>
  </dataValidations>
  <hyperlinks>
    <hyperlink ref="A43" r:id="rId1" xr:uid="{00000000-0004-0000-0900-000000000000}"/>
    <hyperlink ref="A22" r:id="rId2" xr:uid="{00000000-0004-0000-0900-000001000000}"/>
    <hyperlink ref="A23" r:id="rId3" xr:uid="{00000000-0004-0000-0900-000002000000}"/>
    <hyperlink ref="A35" r:id="rId4" xr:uid="{00000000-0004-0000-0900-000003000000}"/>
    <hyperlink ref="A63" r:id="rId5" xr:uid="{00000000-0004-0000-0900-000004000000}"/>
    <hyperlink ref="A69" r:id="rId6" xr:uid="{00000000-0004-0000-0900-000005000000}"/>
    <hyperlink ref="A70" r:id="rId7" xr:uid="{00000000-0004-0000-0900-000006000000}"/>
    <hyperlink ref="A74" r:id="rId8" xr:uid="{00000000-0004-0000-0900-000007000000}"/>
    <hyperlink ref="A78" r:id="rId9" xr:uid="{00000000-0004-0000-0900-000008000000}"/>
  </hyperlinks>
  <pageMargins left="0.7" right="0.7" top="0.75" bottom="0.75" header="0.3" footer="0.3"/>
  <pageSetup orientation="portrait" r:id="rId10"/>
  <headerFooter>
    <oddFooter>&amp;L&amp;"Calibri,Regular"&amp;10</oddFooter>
    <evenFooter>&amp;L&amp;"Calibri,Regular"&amp;10</evenFooter>
    <firstFooter>&amp;L&amp;"Calibri,Regular"&amp;10</firstFooter>
  </headerFooter>
  <drawing r:id="rId11"/>
  <legacy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autoPageBreaks="0"/>
  </sheetPr>
  <dimension ref="A1:J84"/>
  <sheetViews>
    <sheetView showGridLines="0" rightToLeft="1" topLeftCell="D1" workbookViewId="0">
      <selection sqref="A1:C1048576"/>
    </sheetView>
  </sheetViews>
  <sheetFormatPr defaultRowHeight="15"/>
  <cols>
    <col min="1" max="1" width="12.7109375" hidden="1" customWidth="1"/>
    <col min="2" max="2" width="16.85546875" hidden="1" customWidth="1"/>
    <col min="3" max="3" width="17.285156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844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845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1255</v>
      </c>
      <c r="F20" s="93" t="s">
        <v>1687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1905</v>
      </c>
      <c r="B22" s="87"/>
      <c r="C22" s="87"/>
      <c r="D22" s="124">
        <v>1</v>
      </c>
      <c r="E22" s="140" t="s">
        <v>1821</v>
      </c>
      <c r="F22" s="141" t="s">
        <v>1822</v>
      </c>
      <c r="G22" s="132"/>
      <c r="H22" s="132"/>
      <c r="I22" s="11"/>
      <c r="J22" s="87"/>
    </row>
    <row r="23" spans="1:10">
      <c r="A23" s="88" t="s">
        <v>1906</v>
      </c>
      <c r="B23" s="87"/>
      <c r="C23" s="87"/>
      <c r="D23" s="124">
        <v>2</v>
      </c>
      <c r="E23" s="125" t="s">
        <v>1823</v>
      </c>
      <c r="F23" s="142" t="s">
        <v>1824</v>
      </c>
      <c r="G23" s="132"/>
      <c r="H23" s="132"/>
      <c r="I23" s="11"/>
      <c r="J23" s="87"/>
    </row>
    <row r="24" spans="1:10">
      <c r="A24" s="87" t="s">
        <v>743</v>
      </c>
      <c r="B24" s="87"/>
      <c r="C24" s="87"/>
      <c r="D24" s="23">
        <v>3</v>
      </c>
      <c r="E24" s="14" t="s">
        <v>794</v>
      </c>
      <c r="F24" s="31" t="s">
        <v>1471</v>
      </c>
      <c r="G24" s="63"/>
      <c r="H24" s="63"/>
      <c r="I24" s="11"/>
      <c r="J24" s="87"/>
    </row>
    <row r="25" spans="1:10">
      <c r="A25" s="87" t="s">
        <v>744</v>
      </c>
      <c r="B25" s="87"/>
      <c r="C25" s="87"/>
      <c r="D25" s="23">
        <v>4</v>
      </c>
      <c r="E25" s="14" t="s">
        <v>795</v>
      </c>
      <c r="F25" s="31" t="s">
        <v>1472</v>
      </c>
      <c r="G25" s="63"/>
      <c r="H25" s="63"/>
      <c r="I25" s="11"/>
      <c r="J25" s="87"/>
    </row>
    <row r="26" spans="1:10">
      <c r="A26" s="87" t="s">
        <v>745</v>
      </c>
      <c r="B26" s="87"/>
      <c r="C26" s="87"/>
      <c r="D26" s="23">
        <v>5</v>
      </c>
      <c r="E26" s="14" t="s">
        <v>796</v>
      </c>
      <c r="F26" s="31" t="s">
        <v>1473</v>
      </c>
      <c r="G26" s="63"/>
      <c r="H26" s="63"/>
      <c r="I26" s="11"/>
      <c r="J26" s="87"/>
    </row>
    <row r="27" spans="1:10">
      <c r="A27" s="87" t="s">
        <v>746</v>
      </c>
      <c r="B27" s="87"/>
      <c r="C27" s="87"/>
      <c r="D27" s="23">
        <v>6</v>
      </c>
      <c r="E27" s="14" t="s">
        <v>797</v>
      </c>
      <c r="F27" s="31" t="s">
        <v>1474</v>
      </c>
      <c r="G27" s="63"/>
      <c r="H27" s="63"/>
      <c r="I27" s="11"/>
      <c r="J27" s="87"/>
    </row>
    <row r="28" spans="1:10">
      <c r="A28" s="87" t="s">
        <v>747</v>
      </c>
      <c r="B28" s="87"/>
      <c r="C28" s="87"/>
      <c r="D28" s="23">
        <v>7</v>
      </c>
      <c r="E28" s="14" t="s">
        <v>798</v>
      </c>
      <c r="F28" s="31" t="s">
        <v>1475</v>
      </c>
      <c r="G28" s="63"/>
      <c r="H28" s="63"/>
      <c r="I28" s="11"/>
      <c r="J28" s="87"/>
    </row>
    <row r="29" spans="1:10">
      <c r="A29" s="87" t="s">
        <v>748</v>
      </c>
      <c r="B29" s="87"/>
      <c r="C29" s="87"/>
      <c r="D29" s="23">
        <v>8</v>
      </c>
      <c r="E29" s="14" t="s">
        <v>799</v>
      </c>
      <c r="F29" s="31" t="s">
        <v>1476</v>
      </c>
      <c r="G29" s="63"/>
      <c r="H29" s="63"/>
      <c r="I29" s="11"/>
      <c r="J29" s="87"/>
    </row>
    <row r="30" spans="1:10">
      <c r="A30" s="87" t="s">
        <v>749</v>
      </c>
      <c r="B30" s="87"/>
      <c r="C30" s="87"/>
      <c r="D30" s="95">
        <v>9</v>
      </c>
      <c r="E30" s="101" t="s">
        <v>800</v>
      </c>
      <c r="F30" s="102" t="s">
        <v>1477</v>
      </c>
      <c r="G30" s="98">
        <f>1*G24+1*G25+1*G26+1*G27+1*G28+1*G29</f>
        <v>0</v>
      </c>
      <c r="H30" s="98">
        <f>1*H24+1*H25+1*H26+1*H27+1*H28+1*H29</f>
        <v>0</v>
      </c>
      <c r="I30" s="11"/>
      <c r="J30" s="87"/>
    </row>
    <row r="31" spans="1:10">
      <c r="A31" s="87" t="s">
        <v>750</v>
      </c>
      <c r="B31" s="87"/>
      <c r="C31" s="87"/>
      <c r="D31" s="23">
        <v>10</v>
      </c>
      <c r="E31" s="18" t="s">
        <v>801</v>
      </c>
      <c r="F31" s="32" t="s">
        <v>1478</v>
      </c>
      <c r="G31" s="63"/>
      <c r="H31" s="63"/>
      <c r="I31" s="11"/>
      <c r="J31" s="87"/>
    </row>
    <row r="32" spans="1:10">
      <c r="A32" s="87" t="s">
        <v>751</v>
      </c>
      <c r="B32" s="87"/>
      <c r="C32" s="87"/>
      <c r="D32" s="95">
        <v>11</v>
      </c>
      <c r="E32" s="96" t="s">
        <v>802</v>
      </c>
      <c r="F32" s="97" t="s">
        <v>1479</v>
      </c>
      <c r="G32" s="98">
        <f>1*G30+-1*G31</f>
        <v>0</v>
      </c>
      <c r="H32" s="98">
        <f>1*H30+-1*H31</f>
        <v>0</v>
      </c>
      <c r="I32" s="11"/>
      <c r="J32" s="87"/>
    </row>
    <row r="33" spans="1:10">
      <c r="A33" s="87" t="s">
        <v>752</v>
      </c>
      <c r="B33" s="87"/>
      <c r="C33" s="87"/>
      <c r="D33" s="23">
        <v>12</v>
      </c>
      <c r="E33" s="18" t="s">
        <v>803</v>
      </c>
      <c r="F33" s="32" t="s">
        <v>1480</v>
      </c>
      <c r="G33" s="63"/>
      <c r="H33" s="63"/>
      <c r="I33" s="11"/>
      <c r="J33" s="87"/>
    </row>
    <row r="34" spans="1:10">
      <c r="A34" s="87" t="s">
        <v>753</v>
      </c>
      <c r="B34" s="87"/>
      <c r="C34" s="87"/>
      <c r="D34" s="95">
        <v>13</v>
      </c>
      <c r="E34" s="96" t="s">
        <v>804</v>
      </c>
      <c r="F34" s="97" t="s">
        <v>1481</v>
      </c>
      <c r="G34" s="98">
        <f>1*G32+1*G33</f>
        <v>0</v>
      </c>
      <c r="H34" s="98">
        <f>1*H32+1*H33</f>
        <v>0</v>
      </c>
      <c r="I34" s="11"/>
      <c r="J34" s="87"/>
    </row>
    <row r="35" spans="1:10">
      <c r="A35" s="88" t="s">
        <v>1907</v>
      </c>
      <c r="B35" s="87"/>
      <c r="C35" s="87"/>
      <c r="D35" s="124">
        <v>14</v>
      </c>
      <c r="E35" s="140" t="s">
        <v>1825</v>
      </c>
      <c r="F35" s="141" t="s">
        <v>1826</v>
      </c>
      <c r="G35" s="132"/>
      <c r="H35" s="132"/>
      <c r="I35" s="11"/>
      <c r="J35" s="87"/>
    </row>
    <row r="36" spans="1:10">
      <c r="A36" s="87" t="s">
        <v>754</v>
      </c>
      <c r="B36" s="87"/>
      <c r="C36" s="87"/>
      <c r="D36" s="23">
        <v>15</v>
      </c>
      <c r="E36" s="18" t="s">
        <v>805</v>
      </c>
      <c r="F36" s="32" t="s">
        <v>1482</v>
      </c>
      <c r="G36" s="63"/>
      <c r="H36" s="63"/>
      <c r="I36" s="11"/>
      <c r="J36" s="87"/>
    </row>
    <row r="37" spans="1:10">
      <c r="A37" s="87" t="s">
        <v>755</v>
      </c>
      <c r="B37" s="87"/>
      <c r="C37" s="87"/>
      <c r="D37" s="23">
        <v>16</v>
      </c>
      <c r="E37" s="18" t="s">
        <v>806</v>
      </c>
      <c r="F37" s="32" t="s">
        <v>1483</v>
      </c>
      <c r="G37" s="63"/>
      <c r="H37" s="63"/>
      <c r="I37" s="11"/>
      <c r="J37" s="87"/>
    </row>
    <row r="38" spans="1:10">
      <c r="A38" s="87" t="s">
        <v>756</v>
      </c>
      <c r="B38" s="87"/>
      <c r="C38" s="87"/>
      <c r="D38" s="23">
        <v>17</v>
      </c>
      <c r="E38" s="18" t="s">
        <v>1285</v>
      </c>
      <c r="F38" s="32" t="s">
        <v>1484</v>
      </c>
      <c r="G38" s="63"/>
      <c r="H38" s="63"/>
      <c r="I38" s="11"/>
      <c r="J38" s="87"/>
    </row>
    <row r="39" spans="1:10">
      <c r="A39" s="87" t="s">
        <v>757</v>
      </c>
      <c r="B39" s="87"/>
      <c r="C39" s="87"/>
      <c r="D39" s="95">
        <v>18</v>
      </c>
      <c r="E39" s="96" t="s">
        <v>807</v>
      </c>
      <c r="F39" s="97" t="s">
        <v>1485</v>
      </c>
      <c r="G39" s="98">
        <f>1*G36+1*G37+1*G38</f>
        <v>0</v>
      </c>
      <c r="H39" s="98">
        <f>1*H36+1*H37+1*H38</f>
        <v>0</v>
      </c>
      <c r="I39" s="11"/>
      <c r="J39" s="87"/>
    </row>
    <row r="40" spans="1:10">
      <c r="A40" s="87" t="s">
        <v>758</v>
      </c>
      <c r="B40" s="87"/>
      <c r="C40" s="87"/>
      <c r="D40" s="95">
        <v>19</v>
      </c>
      <c r="E40" s="96" t="s">
        <v>808</v>
      </c>
      <c r="F40" s="97" t="s">
        <v>1486</v>
      </c>
      <c r="G40" s="98">
        <f>1*G34+-1*G39</f>
        <v>0</v>
      </c>
      <c r="H40" s="98">
        <f>1*H34+-1*H39</f>
        <v>0</v>
      </c>
      <c r="I40" s="11"/>
      <c r="J40" s="87"/>
    </row>
    <row r="41" spans="1:10">
      <c r="A41" s="87" t="s">
        <v>759</v>
      </c>
      <c r="B41" s="87"/>
      <c r="C41" s="87"/>
      <c r="D41" s="23">
        <v>20</v>
      </c>
      <c r="E41" s="18" t="s">
        <v>809</v>
      </c>
      <c r="F41" s="32" t="s">
        <v>1487</v>
      </c>
      <c r="G41" s="63"/>
      <c r="H41" s="63"/>
      <c r="I41" s="11"/>
      <c r="J41" s="87"/>
    </row>
    <row r="42" spans="1:10">
      <c r="A42" s="87" t="s">
        <v>760</v>
      </c>
      <c r="B42" s="87"/>
      <c r="C42" s="87"/>
      <c r="D42" s="23">
        <v>21</v>
      </c>
      <c r="E42" s="18" t="s">
        <v>810</v>
      </c>
      <c r="F42" s="32" t="s">
        <v>1488</v>
      </c>
      <c r="G42" s="63"/>
      <c r="H42" s="63"/>
      <c r="I42" s="11"/>
      <c r="J42" s="87"/>
    </row>
    <row r="43" spans="1:10">
      <c r="A43" s="87" t="s">
        <v>761</v>
      </c>
      <c r="B43" s="87"/>
      <c r="C43" s="87"/>
      <c r="D43" s="23">
        <v>22</v>
      </c>
      <c r="E43" s="18" t="s">
        <v>811</v>
      </c>
      <c r="F43" s="32" t="s">
        <v>1489</v>
      </c>
      <c r="G43" s="63"/>
      <c r="H43" s="63"/>
      <c r="I43" s="11"/>
      <c r="J43" s="87"/>
    </row>
    <row r="44" spans="1:10">
      <c r="A44" s="87" t="s">
        <v>762</v>
      </c>
      <c r="B44" s="87"/>
      <c r="C44" s="87"/>
      <c r="D44" s="23">
        <v>23</v>
      </c>
      <c r="E44" s="18" t="s">
        <v>812</v>
      </c>
      <c r="F44" s="32" t="s">
        <v>1490</v>
      </c>
      <c r="G44" s="63"/>
      <c r="H44" s="63"/>
      <c r="I44" s="11"/>
      <c r="J44" s="87"/>
    </row>
    <row r="45" spans="1:10">
      <c r="A45" s="87" t="s">
        <v>763</v>
      </c>
      <c r="B45" s="87"/>
      <c r="C45" s="87"/>
      <c r="D45" s="23">
        <v>24</v>
      </c>
      <c r="E45" s="18" t="s">
        <v>813</v>
      </c>
      <c r="F45" s="32" t="s">
        <v>1491</v>
      </c>
      <c r="G45" s="63"/>
      <c r="H45" s="63"/>
      <c r="I45" s="11"/>
      <c r="J45" s="87"/>
    </row>
    <row r="46" spans="1:10" ht="30">
      <c r="A46" s="87" t="s">
        <v>764</v>
      </c>
      <c r="B46" s="87"/>
      <c r="C46" s="87"/>
      <c r="D46" s="23">
        <v>25</v>
      </c>
      <c r="E46" s="18" t="s">
        <v>814</v>
      </c>
      <c r="F46" s="32" t="s">
        <v>1759</v>
      </c>
      <c r="G46" s="63"/>
      <c r="H46" s="63"/>
      <c r="I46" s="11"/>
      <c r="J46" s="87"/>
    </row>
    <row r="47" spans="1:10" ht="30">
      <c r="A47" s="87" t="s">
        <v>765</v>
      </c>
      <c r="B47" s="87"/>
      <c r="C47" s="87"/>
      <c r="D47" s="23">
        <v>26</v>
      </c>
      <c r="E47" s="18" t="s">
        <v>815</v>
      </c>
      <c r="F47" s="32" t="s">
        <v>1760</v>
      </c>
      <c r="G47" s="63"/>
      <c r="H47" s="63"/>
      <c r="I47" s="11"/>
      <c r="J47" s="87"/>
    </row>
    <row r="48" spans="1:10" ht="30">
      <c r="A48" s="87" t="s">
        <v>766</v>
      </c>
      <c r="B48" s="87"/>
      <c r="C48" s="87"/>
      <c r="D48" s="23">
        <v>27</v>
      </c>
      <c r="E48" s="18" t="s">
        <v>816</v>
      </c>
      <c r="F48" s="32" t="s">
        <v>1761</v>
      </c>
      <c r="G48" s="63"/>
      <c r="H48" s="63"/>
      <c r="I48" s="11"/>
      <c r="J48" s="87"/>
    </row>
    <row r="49" spans="1:10">
      <c r="A49" s="87" t="s">
        <v>767</v>
      </c>
      <c r="B49" s="87"/>
      <c r="C49" s="87"/>
      <c r="D49" s="23">
        <v>28</v>
      </c>
      <c r="E49" s="18" t="s">
        <v>817</v>
      </c>
      <c r="F49" s="32" t="s">
        <v>1762</v>
      </c>
      <c r="G49" s="63"/>
      <c r="H49" s="63"/>
      <c r="I49" s="11"/>
      <c r="J49" s="87"/>
    </row>
    <row r="50" spans="1:10" ht="30">
      <c r="A50" s="87" t="s">
        <v>768</v>
      </c>
      <c r="B50" s="87"/>
      <c r="C50" s="87"/>
      <c r="D50" s="23">
        <v>29</v>
      </c>
      <c r="E50" s="18" t="s">
        <v>818</v>
      </c>
      <c r="F50" s="32" t="s">
        <v>1492</v>
      </c>
      <c r="G50" s="63"/>
      <c r="H50" s="63"/>
      <c r="I50" s="11"/>
      <c r="J50" s="87"/>
    </row>
    <row r="51" spans="1:10">
      <c r="A51" s="87" t="s">
        <v>769</v>
      </c>
      <c r="B51" s="87"/>
      <c r="C51" s="87"/>
      <c r="D51" s="23">
        <v>30</v>
      </c>
      <c r="E51" s="18" t="s">
        <v>819</v>
      </c>
      <c r="F51" s="32" t="s">
        <v>1493</v>
      </c>
      <c r="G51" s="63"/>
      <c r="H51" s="63"/>
      <c r="I51" s="11"/>
      <c r="J51" s="87"/>
    </row>
    <row r="52" spans="1:10">
      <c r="A52" s="87" t="s">
        <v>770</v>
      </c>
      <c r="B52" s="87"/>
      <c r="C52" s="87"/>
      <c r="D52" s="23">
        <v>31</v>
      </c>
      <c r="E52" s="18" t="s">
        <v>820</v>
      </c>
      <c r="F52" s="32" t="s">
        <v>1494</v>
      </c>
      <c r="G52" s="63"/>
      <c r="H52" s="63"/>
      <c r="I52" s="11"/>
      <c r="J52" s="87"/>
    </row>
    <row r="53" spans="1:10">
      <c r="A53" s="87" t="s">
        <v>771</v>
      </c>
      <c r="B53" s="87"/>
      <c r="C53" s="87"/>
      <c r="D53" s="23">
        <v>32</v>
      </c>
      <c r="E53" s="18" t="s">
        <v>821</v>
      </c>
      <c r="F53" s="32" t="s">
        <v>1495</v>
      </c>
      <c r="G53" s="63"/>
      <c r="H53" s="63"/>
      <c r="I53" s="11"/>
      <c r="J53" s="87"/>
    </row>
    <row r="54" spans="1:10" ht="30">
      <c r="A54" s="87" t="s">
        <v>772</v>
      </c>
      <c r="B54" s="87"/>
      <c r="C54" s="87"/>
      <c r="D54" s="23">
        <v>33</v>
      </c>
      <c r="E54" s="18" t="s">
        <v>822</v>
      </c>
      <c r="F54" s="32" t="s">
        <v>1496</v>
      </c>
      <c r="G54" s="63"/>
      <c r="H54" s="63"/>
      <c r="I54" s="11"/>
      <c r="J54" s="87"/>
    </row>
    <row r="55" spans="1:10">
      <c r="A55" s="87" t="s">
        <v>773</v>
      </c>
      <c r="B55" s="87"/>
      <c r="C55" s="87"/>
      <c r="D55" s="23">
        <v>34</v>
      </c>
      <c r="E55" s="18" t="s">
        <v>823</v>
      </c>
      <c r="F55" s="32" t="s">
        <v>1497</v>
      </c>
      <c r="G55" s="63"/>
      <c r="H55" s="63"/>
      <c r="I55" s="11"/>
      <c r="J55" s="87"/>
    </row>
    <row r="56" spans="1:10">
      <c r="A56" s="87" t="s">
        <v>774</v>
      </c>
      <c r="B56" s="87"/>
      <c r="C56" s="87"/>
      <c r="D56" s="23">
        <v>35</v>
      </c>
      <c r="E56" s="18" t="s">
        <v>824</v>
      </c>
      <c r="F56" s="32" t="s">
        <v>1498</v>
      </c>
      <c r="G56" s="63"/>
      <c r="H56" s="63"/>
      <c r="I56" s="11"/>
      <c r="J56" s="87"/>
    </row>
    <row r="57" spans="1:10">
      <c r="A57" s="87" t="s">
        <v>775</v>
      </c>
      <c r="B57" s="87"/>
      <c r="C57" s="87"/>
      <c r="D57" s="23">
        <v>36</v>
      </c>
      <c r="E57" s="18" t="s">
        <v>825</v>
      </c>
      <c r="F57" s="32" t="s">
        <v>1499</v>
      </c>
      <c r="G57" s="63"/>
      <c r="H57" s="63"/>
      <c r="I57" s="11"/>
      <c r="J57" s="87"/>
    </row>
    <row r="58" spans="1:10">
      <c r="A58" s="87" t="s">
        <v>776</v>
      </c>
      <c r="B58" s="87"/>
      <c r="C58" s="87"/>
      <c r="D58" s="95">
        <v>37</v>
      </c>
      <c r="E58" s="96" t="s">
        <v>826</v>
      </c>
      <c r="F58" s="97" t="s">
        <v>1763</v>
      </c>
      <c r="G58" s="98">
        <f>1*G40+-1*G41+1*G42+1*G43+-1*G44+1*G45+-1*G46+-1*G47+-1*G48+1*G49+1*G50+1*G51+1*G52+1*G53+1*G54+1*G55+1*G56+1*G57</f>
        <v>0</v>
      </c>
      <c r="H58" s="98">
        <f>1*H40+-1*H41+1*H42+1*H43+-1*H44+1*H45+-1*H46+-1*H47+-1*H48+1*H49+1*H50+1*H51+1*H52+1*H53+1*H54+1*H55+1*H56+1*H57</f>
        <v>0</v>
      </c>
      <c r="I58" s="11"/>
      <c r="J58" s="87"/>
    </row>
    <row r="59" spans="1:10">
      <c r="A59" s="87" t="s">
        <v>777</v>
      </c>
      <c r="B59" s="87"/>
      <c r="C59" s="87"/>
      <c r="D59" s="23">
        <v>38</v>
      </c>
      <c r="E59" s="18" t="s">
        <v>827</v>
      </c>
      <c r="F59" s="32" t="s">
        <v>1764</v>
      </c>
      <c r="G59" s="63"/>
      <c r="H59" s="63"/>
      <c r="I59" s="11"/>
      <c r="J59" s="87"/>
    </row>
    <row r="60" spans="1:10">
      <c r="A60" s="87" t="s">
        <v>778</v>
      </c>
      <c r="B60" s="87"/>
      <c r="C60" s="87"/>
      <c r="D60" s="23">
        <v>39</v>
      </c>
      <c r="E60" s="18" t="s">
        <v>828</v>
      </c>
      <c r="F60" s="32" t="s">
        <v>1765</v>
      </c>
      <c r="G60" s="63"/>
      <c r="H60" s="63"/>
      <c r="I60" s="11"/>
      <c r="J60" s="87"/>
    </row>
    <row r="61" spans="1:10">
      <c r="A61" s="87" t="s">
        <v>779</v>
      </c>
      <c r="B61" s="87"/>
      <c r="C61" s="87"/>
      <c r="D61" s="95">
        <v>40</v>
      </c>
      <c r="E61" s="96" t="s">
        <v>829</v>
      </c>
      <c r="F61" s="97" t="s">
        <v>1500</v>
      </c>
      <c r="G61" s="98">
        <f>1*G58+-1*G59+-1*G60</f>
        <v>0</v>
      </c>
      <c r="H61" s="98">
        <f>1*H58+-1*H59+-1*H60</f>
        <v>0</v>
      </c>
      <c r="I61" s="11"/>
      <c r="J61" s="87"/>
    </row>
    <row r="62" spans="1:10">
      <c r="A62" s="88" t="s">
        <v>1908</v>
      </c>
      <c r="B62" s="87"/>
      <c r="C62" s="87"/>
      <c r="D62" s="124">
        <v>41</v>
      </c>
      <c r="E62" s="140" t="s">
        <v>1827</v>
      </c>
      <c r="F62" s="141" t="s">
        <v>1828</v>
      </c>
      <c r="G62" s="132"/>
      <c r="H62" s="132"/>
      <c r="I62" s="11"/>
      <c r="J62" s="87"/>
    </row>
    <row r="63" spans="1:10" ht="30">
      <c r="A63" s="87" t="s">
        <v>780</v>
      </c>
      <c r="B63" s="87"/>
      <c r="C63" s="87"/>
      <c r="D63" s="23">
        <v>42</v>
      </c>
      <c r="E63" s="18" t="s">
        <v>830</v>
      </c>
      <c r="F63" s="32" t="s">
        <v>1766</v>
      </c>
      <c r="G63" s="63"/>
      <c r="H63" s="63"/>
      <c r="I63" s="11"/>
      <c r="J63" s="87"/>
    </row>
    <row r="64" spans="1:10">
      <c r="A64" s="87" t="s">
        <v>781</v>
      </c>
      <c r="B64" s="87"/>
      <c r="C64" s="87"/>
      <c r="D64" s="23">
        <v>43</v>
      </c>
      <c r="E64" s="18" t="s">
        <v>831</v>
      </c>
      <c r="F64" s="32" t="s">
        <v>1767</v>
      </c>
      <c r="G64" s="63"/>
      <c r="H64" s="63"/>
      <c r="I64" s="11"/>
      <c r="J64" s="87"/>
    </row>
    <row r="65" spans="1:10">
      <c r="A65" s="87" t="s">
        <v>782</v>
      </c>
      <c r="B65" s="87"/>
      <c r="C65" s="87"/>
      <c r="D65" s="23">
        <v>44</v>
      </c>
      <c r="E65" s="18" t="s">
        <v>832</v>
      </c>
      <c r="F65" s="32" t="s">
        <v>1768</v>
      </c>
      <c r="G65" s="63"/>
      <c r="H65" s="63"/>
      <c r="I65" s="11"/>
      <c r="J65" s="87"/>
    </row>
    <row r="66" spans="1:10">
      <c r="A66" s="87" t="s">
        <v>783</v>
      </c>
      <c r="B66" s="87"/>
      <c r="C66" s="87"/>
      <c r="D66" s="95">
        <v>45</v>
      </c>
      <c r="E66" s="96" t="s">
        <v>833</v>
      </c>
      <c r="F66" s="97" t="s">
        <v>1501</v>
      </c>
      <c r="G66" s="98">
        <f>1*G63+-1*G64+-1*G65</f>
        <v>0</v>
      </c>
      <c r="H66" s="98">
        <f>1*H63+-1*H64+-1*H65</f>
        <v>0</v>
      </c>
      <c r="I66" s="11"/>
      <c r="J66" s="87"/>
    </row>
    <row r="67" spans="1:10">
      <c r="A67" s="87" t="s">
        <v>784</v>
      </c>
      <c r="B67" s="87"/>
      <c r="C67" s="87"/>
      <c r="D67" s="95">
        <v>46</v>
      </c>
      <c r="E67" s="99" t="s">
        <v>834</v>
      </c>
      <c r="F67" s="100" t="s">
        <v>1502</v>
      </c>
      <c r="G67" s="98">
        <f>1*G61+1*G66</f>
        <v>0</v>
      </c>
      <c r="H67" s="98">
        <f>1*H61+1*H66</f>
        <v>0</v>
      </c>
      <c r="I67" s="11"/>
      <c r="J67" s="87"/>
    </row>
    <row r="68" spans="1:10">
      <c r="A68" s="88" t="s">
        <v>1913</v>
      </c>
      <c r="B68" s="87"/>
      <c r="C68" s="87"/>
      <c r="D68" s="124">
        <v>47</v>
      </c>
      <c r="E68" s="140" t="s">
        <v>1837</v>
      </c>
      <c r="F68" s="141" t="s">
        <v>1838</v>
      </c>
      <c r="G68" s="132"/>
      <c r="H68" s="132"/>
      <c r="I68" s="11"/>
      <c r="J68" s="87"/>
    </row>
    <row r="69" spans="1:10">
      <c r="A69" s="87" t="s">
        <v>785</v>
      </c>
      <c r="B69" s="87"/>
      <c r="C69" s="87"/>
      <c r="D69" s="23">
        <v>48</v>
      </c>
      <c r="E69" s="18" t="s">
        <v>835</v>
      </c>
      <c r="F69" s="32" t="s">
        <v>1503</v>
      </c>
      <c r="G69" s="63"/>
      <c r="H69" s="63"/>
      <c r="I69" s="11"/>
      <c r="J69" s="87"/>
    </row>
    <row r="70" spans="1:10">
      <c r="A70" s="87" t="s">
        <v>846</v>
      </c>
      <c r="B70" s="87"/>
      <c r="C70" s="87"/>
      <c r="D70" s="23">
        <v>49</v>
      </c>
      <c r="E70" s="18" t="s">
        <v>847</v>
      </c>
      <c r="F70" s="32" t="s">
        <v>1512</v>
      </c>
      <c r="G70" s="63"/>
      <c r="H70" s="63"/>
      <c r="I70" s="11"/>
      <c r="J70" s="87"/>
    </row>
    <row r="71" spans="1:10">
      <c r="A71" s="88" t="s">
        <v>1909</v>
      </c>
      <c r="B71" s="87"/>
      <c r="C71" s="87"/>
      <c r="D71" s="124">
        <v>50</v>
      </c>
      <c r="E71" s="140" t="s">
        <v>1829</v>
      </c>
      <c r="F71" s="141" t="s">
        <v>1830</v>
      </c>
      <c r="G71" s="132"/>
      <c r="H71" s="132"/>
      <c r="I71" s="11"/>
      <c r="J71" s="87"/>
    </row>
    <row r="72" spans="1:10">
      <c r="A72" s="88" t="s">
        <v>1910</v>
      </c>
      <c r="B72" s="87"/>
      <c r="C72" s="87"/>
      <c r="D72" s="124">
        <v>51</v>
      </c>
      <c r="E72" s="125" t="s">
        <v>1831</v>
      </c>
      <c r="F72" s="142" t="s">
        <v>1832</v>
      </c>
      <c r="G72" s="132"/>
      <c r="H72" s="132"/>
      <c r="I72" s="11"/>
      <c r="J72" s="87"/>
    </row>
    <row r="73" spans="1:10">
      <c r="A73" s="87" t="s">
        <v>786</v>
      </c>
      <c r="B73" s="87"/>
      <c r="C73" s="87"/>
      <c r="D73" s="23">
        <v>52</v>
      </c>
      <c r="E73" s="14" t="s">
        <v>836</v>
      </c>
      <c r="F73" s="31" t="s">
        <v>1504</v>
      </c>
      <c r="G73" s="63"/>
      <c r="H73" s="63"/>
      <c r="I73" s="11"/>
      <c r="J73" s="87"/>
    </row>
    <row r="74" spans="1:10">
      <c r="A74" s="87" t="s">
        <v>787</v>
      </c>
      <c r="B74" s="87"/>
      <c r="C74" s="87"/>
      <c r="D74" s="23">
        <v>53</v>
      </c>
      <c r="E74" s="14" t="s">
        <v>837</v>
      </c>
      <c r="F74" s="31" t="s">
        <v>1505</v>
      </c>
      <c r="G74" s="63"/>
      <c r="H74" s="63"/>
      <c r="I74" s="11"/>
      <c r="J74" s="87"/>
    </row>
    <row r="75" spans="1:10">
      <c r="A75" s="87" t="s">
        <v>788</v>
      </c>
      <c r="B75" s="87"/>
      <c r="C75" s="87"/>
      <c r="D75" s="95">
        <v>54</v>
      </c>
      <c r="E75" s="101" t="s">
        <v>838</v>
      </c>
      <c r="F75" s="102" t="s">
        <v>1506</v>
      </c>
      <c r="G75" s="98">
        <f>1*G73+1*G74</f>
        <v>0</v>
      </c>
      <c r="H75" s="98">
        <f>1*H73+1*H74</f>
        <v>0</v>
      </c>
      <c r="I75" s="11"/>
      <c r="J75" s="87"/>
    </row>
    <row r="76" spans="1:10">
      <c r="A76" s="88" t="s">
        <v>1911</v>
      </c>
      <c r="B76" s="87"/>
      <c r="C76" s="87"/>
      <c r="D76" s="124">
        <v>55</v>
      </c>
      <c r="E76" s="125" t="s">
        <v>1833</v>
      </c>
      <c r="F76" s="142" t="s">
        <v>1834</v>
      </c>
      <c r="G76" s="132"/>
      <c r="H76" s="132"/>
      <c r="I76" s="11"/>
      <c r="J76" s="87"/>
    </row>
    <row r="77" spans="1:10">
      <c r="A77" s="87" t="s">
        <v>789</v>
      </c>
      <c r="B77" s="87"/>
      <c r="C77" s="87"/>
      <c r="D77" s="23">
        <v>56</v>
      </c>
      <c r="E77" s="14" t="s">
        <v>839</v>
      </c>
      <c r="F77" s="31" t="s">
        <v>1507</v>
      </c>
      <c r="G77" s="63"/>
      <c r="H77" s="63"/>
      <c r="I77" s="11"/>
      <c r="J77" s="87"/>
    </row>
    <row r="78" spans="1:10">
      <c r="A78" s="87" t="s">
        <v>790</v>
      </c>
      <c r="B78" s="87"/>
      <c r="C78" s="87"/>
      <c r="D78" s="23">
        <v>57</v>
      </c>
      <c r="E78" s="14" t="s">
        <v>840</v>
      </c>
      <c r="F78" s="31" t="s">
        <v>1508</v>
      </c>
      <c r="G78" s="63"/>
      <c r="H78" s="63"/>
      <c r="I78" s="11"/>
      <c r="J78" s="87"/>
    </row>
    <row r="79" spans="1:10">
      <c r="A79" s="87" t="s">
        <v>791</v>
      </c>
      <c r="B79" s="87"/>
      <c r="C79" s="87"/>
      <c r="D79" s="95">
        <v>58</v>
      </c>
      <c r="E79" s="101" t="s">
        <v>841</v>
      </c>
      <c r="F79" s="102" t="s">
        <v>1509</v>
      </c>
      <c r="G79" s="98">
        <f>1*G77+1*G78</f>
        <v>0</v>
      </c>
      <c r="H79" s="98">
        <f>1*H77+1*H78</f>
        <v>0</v>
      </c>
      <c r="I79" s="11"/>
      <c r="J79" s="87"/>
    </row>
    <row r="80" spans="1:10">
      <c r="A80" s="88" t="s">
        <v>1912</v>
      </c>
      <c r="B80" s="87"/>
      <c r="C80" s="87"/>
      <c r="D80" s="124">
        <v>59</v>
      </c>
      <c r="E80" s="140" t="s">
        <v>1835</v>
      </c>
      <c r="F80" s="141" t="s">
        <v>1836</v>
      </c>
      <c r="G80" s="132"/>
      <c r="H80" s="132"/>
      <c r="I80" s="11"/>
      <c r="J80" s="87"/>
    </row>
    <row r="81" spans="1:10">
      <c r="A81" s="87" t="s">
        <v>792</v>
      </c>
      <c r="B81" s="87"/>
      <c r="C81" s="87"/>
      <c r="D81" s="23">
        <v>60</v>
      </c>
      <c r="E81" s="18" t="s">
        <v>842</v>
      </c>
      <c r="F81" s="32" t="s">
        <v>1510</v>
      </c>
      <c r="G81" s="63"/>
      <c r="H81" s="63"/>
      <c r="I81" s="11"/>
      <c r="J81" s="87"/>
    </row>
    <row r="82" spans="1:10">
      <c r="A82" s="87" t="s">
        <v>793</v>
      </c>
      <c r="B82" s="87"/>
      <c r="C82" s="87"/>
      <c r="D82" s="23">
        <v>61</v>
      </c>
      <c r="E82" s="18" t="s">
        <v>843</v>
      </c>
      <c r="F82" s="32" t="s">
        <v>1511</v>
      </c>
      <c r="G82" s="63"/>
      <c r="H82" s="63"/>
      <c r="I82" s="11"/>
      <c r="J82" s="87"/>
    </row>
    <row r="83" spans="1:10">
      <c r="A83" s="87"/>
      <c r="B83" s="87"/>
      <c r="C83" s="87" t="s">
        <v>358</v>
      </c>
      <c r="D83" s="11"/>
      <c r="E83" s="11"/>
      <c r="F83" s="11"/>
      <c r="G83" s="11"/>
      <c r="H83" s="11"/>
      <c r="I83" s="11"/>
      <c r="J83" s="87"/>
    </row>
    <row r="84" spans="1:10">
      <c r="A84" s="87"/>
      <c r="B84" s="87"/>
      <c r="C84" s="87" t="s">
        <v>361</v>
      </c>
      <c r="D84" s="87"/>
      <c r="E84" s="87"/>
      <c r="F84" s="87"/>
      <c r="G84" s="87"/>
      <c r="H84" s="87"/>
      <c r="I84" s="87"/>
      <c r="J84" s="87" t="s">
        <v>362</v>
      </c>
    </row>
  </sheetData>
  <sheetProtection algorithmName="SHA-512" hashValue="FSZ3hl8LuCJMhO8a0CjPOKtwgaFMjDGZhgITKW5eFpSyRaK6Ccem3GnSuSzAKDSg5yCLUuQwXrnaGW/pnET/6w==" saltValue="nUIpDYyqMh7yIBAwcZzS0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77:H79 G73:H75 G69:H70 G63:H67 G36:H61 G24:H34 G81:H82" xr:uid="{00000000-0002-0000-0A00-000000000000}">
      <formula1>-999999999999999</formula1>
      <formula2>999999999999999</formula2>
    </dataValidation>
  </dataValidations>
  <hyperlinks>
    <hyperlink ref="A22" r:id="rId1" xr:uid="{00000000-0004-0000-0A00-000000000000}"/>
    <hyperlink ref="A23" r:id="rId2" xr:uid="{00000000-0004-0000-0A00-000001000000}"/>
    <hyperlink ref="A35" r:id="rId3" xr:uid="{00000000-0004-0000-0A00-000002000000}"/>
    <hyperlink ref="A62" r:id="rId4" xr:uid="{00000000-0004-0000-0A00-000003000000}"/>
    <hyperlink ref="A68" r:id="rId5" xr:uid="{00000000-0004-0000-0A00-000004000000}"/>
    <hyperlink ref="A71" r:id="rId6" xr:uid="{00000000-0004-0000-0A00-000005000000}"/>
    <hyperlink ref="A72" r:id="rId7" xr:uid="{00000000-0004-0000-0A00-000006000000}"/>
    <hyperlink ref="A76" r:id="rId8" xr:uid="{00000000-0004-0000-0A00-000007000000}"/>
    <hyperlink ref="A80" r:id="rId9" xr:uid="{00000000-0004-0000-0A00-000008000000}"/>
  </hyperlinks>
  <pageMargins left="0.7" right="0.7" top="0.75" bottom="0.75" header="0.3" footer="0.3"/>
  <pageSetup orientation="portrait" horizontalDpi="300" verticalDpi="300" r:id="rId10"/>
  <headerFooter>
    <oddFooter>&amp;L&amp;"Calibri,Regular"&amp;10</oddFooter>
    <evenFooter>&amp;L&amp;"Calibri,Regular"&amp;10</evenFooter>
    <firstFooter>&amp;L&amp;"Calibri,Regular"&amp;10</firstFooter>
  </headerFooter>
  <legacy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pageSetUpPr autoPageBreaks="0"/>
  </sheetPr>
  <dimension ref="A1:J80"/>
  <sheetViews>
    <sheetView showGridLines="0" rightToLeft="1" topLeftCell="D1" workbookViewId="0">
      <selection sqref="A1:C1048576"/>
    </sheetView>
  </sheetViews>
  <sheetFormatPr defaultRowHeight="15"/>
  <cols>
    <col min="1" max="1" width="15.28515625" hidden="1" customWidth="1"/>
    <col min="2" max="2" width="0.28515625" hidden="1" customWidth="1"/>
    <col min="3" max="3" width="22.5703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848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849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1256</v>
      </c>
      <c r="F20" s="93" t="s">
        <v>1688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1905</v>
      </c>
      <c r="B22" s="87"/>
      <c r="C22" s="87"/>
      <c r="D22" s="124">
        <v>1</v>
      </c>
      <c r="E22" s="140" t="s">
        <v>1821</v>
      </c>
      <c r="F22" s="141" t="s">
        <v>1822</v>
      </c>
      <c r="G22" s="132"/>
      <c r="H22" s="132"/>
      <c r="I22" s="11"/>
      <c r="J22" s="87"/>
    </row>
    <row r="23" spans="1:10">
      <c r="A23" s="88" t="s">
        <v>1906</v>
      </c>
      <c r="B23" s="87"/>
      <c r="C23" s="87"/>
      <c r="D23" s="124">
        <v>2</v>
      </c>
      <c r="E23" s="125" t="s">
        <v>1823</v>
      </c>
      <c r="F23" s="142" t="s">
        <v>1824</v>
      </c>
      <c r="G23" s="132"/>
      <c r="H23" s="132"/>
      <c r="I23" s="11"/>
      <c r="J23" s="87"/>
    </row>
    <row r="24" spans="1:10">
      <c r="A24" s="87" t="s">
        <v>743</v>
      </c>
      <c r="B24" s="87"/>
      <c r="C24" s="87"/>
      <c r="D24" s="23">
        <v>3</v>
      </c>
      <c r="E24" s="14" t="s">
        <v>794</v>
      </c>
      <c r="F24" s="31" t="s">
        <v>1471</v>
      </c>
      <c r="G24" s="63"/>
      <c r="H24" s="63"/>
      <c r="I24" s="11"/>
      <c r="J24" s="87"/>
    </row>
    <row r="25" spans="1:10">
      <c r="A25" s="87" t="s">
        <v>744</v>
      </c>
      <c r="B25" s="87"/>
      <c r="C25" s="87"/>
      <c r="D25" s="23">
        <v>4</v>
      </c>
      <c r="E25" s="14" t="s">
        <v>795</v>
      </c>
      <c r="F25" s="31" t="s">
        <v>1472</v>
      </c>
      <c r="G25" s="63"/>
      <c r="H25" s="63"/>
      <c r="I25" s="11"/>
      <c r="J25" s="87"/>
    </row>
    <row r="26" spans="1:10">
      <c r="A26" s="87" t="s">
        <v>745</v>
      </c>
      <c r="B26" s="87"/>
      <c r="C26" s="87"/>
      <c r="D26" s="23">
        <v>5</v>
      </c>
      <c r="E26" s="14" t="s">
        <v>796</v>
      </c>
      <c r="F26" s="31" t="s">
        <v>1473</v>
      </c>
      <c r="G26" s="63"/>
      <c r="H26" s="63"/>
      <c r="I26" s="11"/>
      <c r="J26" s="87"/>
    </row>
    <row r="27" spans="1:10">
      <c r="A27" s="87" t="s">
        <v>746</v>
      </c>
      <c r="B27" s="87"/>
      <c r="C27" s="87"/>
      <c r="D27" s="23">
        <v>6</v>
      </c>
      <c r="E27" s="14" t="s">
        <v>797</v>
      </c>
      <c r="F27" s="31" t="s">
        <v>1474</v>
      </c>
      <c r="G27" s="63"/>
      <c r="H27" s="63"/>
      <c r="I27" s="11"/>
      <c r="J27" s="87"/>
    </row>
    <row r="28" spans="1:10">
      <c r="A28" s="87" t="s">
        <v>747</v>
      </c>
      <c r="B28" s="87"/>
      <c r="C28" s="87"/>
      <c r="D28" s="23">
        <v>7</v>
      </c>
      <c r="E28" s="14" t="s">
        <v>798</v>
      </c>
      <c r="F28" s="31" t="s">
        <v>1475</v>
      </c>
      <c r="G28" s="63"/>
      <c r="H28" s="63"/>
      <c r="I28" s="11"/>
      <c r="J28" s="87"/>
    </row>
    <row r="29" spans="1:10">
      <c r="A29" s="87" t="s">
        <v>748</v>
      </c>
      <c r="B29" s="87"/>
      <c r="C29" s="87"/>
      <c r="D29" s="23">
        <v>8</v>
      </c>
      <c r="E29" s="14" t="s">
        <v>799</v>
      </c>
      <c r="F29" s="31" t="s">
        <v>1476</v>
      </c>
      <c r="G29" s="63"/>
      <c r="H29" s="63"/>
      <c r="I29" s="11"/>
      <c r="J29" s="87"/>
    </row>
    <row r="30" spans="1:10">
      <c r="A30" s="87" t="s">
        <v>749</v>
      </c>
      <c r="B30" s="87"/>
      <c r="C30" s="87"/>
      <c r="D30" s="95">
        <v>9</v>
      </c>
      <c r="E30" s="101" t="s">
        <v>800</v>
      </c>
      <c r="F30" s="102" t="s">
        <v>1477</v>
      </c>
      <c r="G30" s="98">
        <f>1*G24+1*G25+1*G26+1*G27+1*G28+1*G29</f>
        <v>0</v>
      </c>
      <c r="H30" s="98">
        <f>1*H24+1*H25+1*H26+1*H27+1*H28+1*H29</f>
        <v>0</v>
      </c>
      <c r="I30" s="11"/>
      <c r="J30" s="87"/>
    </row>
    <row r="31" spans="1:10" ht="30">
      <c r="A31" s="87" t="s">
        <v>850</v>
      </c>
      <c r="B31" s="87"/>
      <c r="C31" s="87"/>
      <c r="D31" s="23">
        <v>10</v>
      </c>
      <c r="E31" s="18" t="s">
        <v>856</v>
      </c>
      <c r="F31" s="32" t="s">
        <v>1513</v>
      </c>
      <c r="G31" s="63"/>
      <c r="H31" s="63"/>
      <c r="I31" s="11"/>
      <c r="J31" s="87"/>
    </row>
    <row r="32" spans="1:10">
      <c r="A32" s="87" t="s">
        <v>851</v>
      </c>
      <c r="B32" s="87"/>
      <c r="C32" s="87"/>
      <c r="D32" s="23">
        <v>11</v>
      </c>
      <c r="E32" s="18" t="s">
        <v>857</v>
      </c>
      <c r="F32" s="32" t="s">
        <v>1514</v>
      </c>
      <c r="G32" s="63"/>
      <c r="H32" s="63"/>
      <c r="I32" s="11"/>
      <c r="J32" s="87"/>
    </row>
    <row r="33" spans="1:10">
      <c r="A33" s="87" t="s">
        <v>852</v>
      </c>
      <c r="B33" s="87"/>
      <c r="C33" s="87"/>
      <c r="D33" s="23">
        <v>12</v>
      </c>
      <c r="E33" s="18" t="s">
        <v>858</v>
      </c>
      <c r="F33" s="32" t="s">
        <v>1515</v>
      </c>
      <c r="G33" s="63"/>
      <c r="H33" s="63"/>
      <c r="I33" s="11"/>
      <c r="J33" s="87"/>
    </row>
    <row r="34" spans="1:10">
      <c r="A34" s="87" t="s">
        <v>853</v>
      </c>
      <c r="B34" s="87"/>
      <c r="C34" s="87"/>
      <c r="D34" s="23">
        <v>13</v>
      </c>
      <c r="E34" s="18" t="s">
        <v>859</v>
      </c>
      <c r="F34" s="32" t="s">
        <v>1516</v>
      </c>
      <c r="G34" s="63"/>
      <c r="H34" s="63"/>
      <c r="I34" s="11"/>
      <c r="J34" s="87"/>
    </row>
    <row r="35" spans="1:10">
      <c r="A35" s="87" t="s">
        <v>854</v>
      </c>
      <c r="B35" s="87"/>
      <c r="C35" s="87"/>
      <c r="D35" s="23">
        <v>14</v>
      </c>
      <c r="E35" s="18" t="s">
        <v>860</v>
      </c>
      <c r="F35" s="32" t="s">
        <v>1517</v>
      </c>
      <c r="G35" s="63"/>
      <c r="H35" s="63"/>
      <c r="I35" s="11"/>
      <c r="J35" s="87"/>
    </row>
    <row r="36" spans="1:10">
      <c r="A36" s="87" t="s">
        <v>752</v>
      </c>
      <c r="B36" s="87"/>
      <c r="C36" s="87"/>
      <c r="D36" s="23">
        <v>15</v>
      </c>
      <c r="E36" s="18" t="s">
        <v>803</v>
      </c>
      <c r="F36" s="32" t="s">
        <v>1480</v>
      </c>
      <c r="G36" s="63"/>
      <c r="H36" s="63"/>
      <c r="I36" s="11"/>
      <c r="J36" s="87"/>
    </row>
    <row r="37" spans="1:10">
      <c r="A37" s="87" t="s">
        <v>855</v>
      </c>
      <c r="B37" s="87"/>
      <c r="C37" s="87"/>
      <c r="D37" s="23">
        <v>16</v>
      </c>
      <c r="E37" s="18" t="s">
        <v>1285</v>
      </c>
      <c r="F37" s="32" t="s">
        <v>1484</v>
      </c>
      <c r="G37" s="63"/>
      <c r="H37" s="63"/>
      <c r="I37" s="11"/>
      <c r="J37" s="87"/>
    </row>
    <row r="38" spans="1:10">
      <c r="A38" s="87" t="s">
        <v>758</v>
      </c>
      <c r="B38" s="87"/>
      <c r="C38" s="87"/>
      <c r="D38" s="95">
        <v>17</v>
      </c>
      <c r="E38" s="96" t="s">
        <v>808</v>
      </c>
      <c r="F38" s="97" t="s">
        <v>1486</v>
      </c>
      <c r="G38" s="98">
        <f>1*G30+-1*G31+-1*G32+-1*G33+-1*G34+-1*G35+1*G36+-1*G37</f>
        <v>0</v>
      </c>
      <c r="H38" s="98">
        <f>1*H30+-1*H31+-1*H32+-1*H33+-1*H34+-1*H35+1*H36+-1*H37</f>
        <v>0</v>
      </c>
      <c r="I38" s="11"/>
      <c r="J38" s="87"/>
    </row>
    <row r="39" spans="1:10">
      <c r="A39" s="87" t="s">
        <v>759</v>
      </c>
      <c r="B39" s="87"/>
      <c r="C39" s="87"/>
      <c r="D39" s="23">
        <v>18</v>
      </c>
      <c r="E39" s="18" t="s">
        <v>809</v>
      </c>
      <c r="F39" s="32" t="s">
        <v>1487</v>
      </c>
      <c r="G39" s="63"/>
      <c r="H39" s="63"/>
      <c r="I39" s="11"/>
      <c r="J39" s="87"/>
    </row>
    <row r="40" spans="1:10">
      <c r="A40" s="89" t="s">
        <v>1756</v>
      </c>
      <c r="B40" s="87"/>
      <c r="C40" s="87"/>
      <c r="D40" s="23">
        <v>19</v>
      </c>
      <c r="E40" s="18" t="s">
        <v>1757</v>
      </c>
      <c r="F40" s="32" t="s">
        <v>1758</v>
      </c>
      <c r="G40" s="63"/>
      <c r="H40" s="63"/>
      <c r="I40" s="11"/>
      <c r="J40" s="87"/>
    </row>
    <row r="41" spans="1:10">
      <c r="A41" s="87" t="s">
        <v>760</v>
      </c>
      <c r="B41" s="87"/>
      <c r="C41" s="87"/>
      <c r="D41" s="23">
        <v>20</v>
      </c>
      <c r="E41" s="18" t="s">
        <v>810</v>
      </c>
      <c r="F41" s="32" t="s">
        <v>1488</v>
      </c>
      <c r="G41" s="63"/>
      <c r="H41" s="63"/>
      <c r="I41" s="11"/>
      <c r="J41" s="87"/>
    </row>
    <row r="42" spans="1:10">
      <c r="A42" s="87" t="s">
        <v>761</v>
      </c>
      <c r="B42" s="87"/>
      <c r="C42" s="87"/>
      <c r="D42" s="23">
        <v>21</v>
      </c>
      <c r="E42" s="18" t="s">
        <v>811</v>
      </c>
      <c r="F42" s="32" t="s">
        <v>1489</v>
      </c>
      <c r="G42" s="63"/>
      <c r="H42" s="63"/>
      <c r="I42" s="11"/>
      <c r="J42" s="87"/>
    </row>
    <row r="43" spans="1:10">
      <c r="A43" s="87" t="s">
        <v>762</v>
      </c>
      <c r="B43" s="87"/>
      <c r="C43" s="87"/>
      <c r="D43" s="23">
        <v>22</v>
      </c>
      <c r="E43" s="18" t="s">
        <v>812</v>
      </c>
      <c r="F43" s="32" t="s">
        <v>1490</v>
      </c>
      <c r="G43" s="63"/>
      <c r="H43" s="63"/>
      <c r="I43" s="11"/>
      <c r="J43" s="87"/>
    </row>
    <row r="44" spans="1:10">
      <c r="A44" s="87" t="s">
        <v>763</v>
      </c>
      <c r="B44" s="87"/>
      <c r="C44" s="87"/>
      <c r="D44" s="23">
        <v>23</v>
      </c>
      <c r="E44" s="18" t="s">
        <v>813</v>
      </c>
      <c r="F44" s="32" t="s">
        <v>1491</v>
      </c>
      <c r="G44" s="63"/>
      <c r="H44" s="63"/>
      <c r="I44" s="11"/>
      <c r="J44" s="87"/>
    </row>
    <row r="45" spans="1:10" ht="30">
      <c r="A45" s="87" t="s">
        <v>764</v>
      </c>
      <c r="B45" s="87"/>
      <c r="C45" s="87"/>
      <c r="D45" s="23">
        <v>24</v>
      </c>
      <c r="E45" s="18" t="s">
        <v>814</v>
      </c>
      <c r="F45" s="32" t="s">
        <v>1759</v>
      </c>
      <c r="G45" s="63"/>
      <c r="H45" s="63"/>
      <c r="I45" s="11"/>
      <c r="J45" s="87"/>
    </row>
    <row r="46" spans="1:10" ht="30">
      <c r="A46" s="87" t="s">
        <v>765</v>
      </c>
      <c r="B46" s="87"/>
      <c r="C46" s="87"/>
      <c r="D46" s="23">
        <v>25</v>
      </c>
      <c r="E46" s="18" t="s">
        <v>815</v>
      </c>
      <c r="F46" s="32" t="s">
        <v>1760</v>
      </c>
      <c r="G46" s="63"/>
      <c r="H46" s="63"/>
      <c r="I46" s="11"/>
      <c r="J46" s="87"/>
    </row>
    <row r="47" spans="1:10" ht="30">
      <c r="A47" s="87" t="s">
        <v>766</v>
      </c>
      <c r="B47" s="87"/>
      <c r="C47" s="87"/>
      <c r="D47" s="23">
        <v>26</v>
      </c>
      <c r="E47" s="18" t="s">
        <v>816</v>
      </c>
      <c r="F47" s="32" t="s">
        <v>1761</v>
      </c>
      <c r="G47" s="63"/>
      <c r="H47" s="63"/>
      <c r="I47" s="11"/>
      <c r="J47" s="87"/>
    </row>
    <row r="48" spans="1:10">
      <c r="A48" s="87" t="s">
        <v>767</v>
      </c>
      <c r="B48" s="87"/>
      <c r="C48" s="87"/>
      <c r="D48" s="23">
        <v>27</v>
      </c>
      <c r="E48" s="18" t="s">
        <v>817</v>
      </c>
      <c r="F48" s="32" t="s">
        <v>1762</v>
      </c>
      <c r="G48" s="63"/>
      <c r="H48" s="63"/>
      <c r="I48" s="11"/>
      <c r="J48" s="87"/>
    </row>
    <row r="49" spans="1:10" ht="30">
      <c r="A49" s="87" t="s">
        <v>768</v>
      </c>
      <c r="B49" s="87"/>
      <c r="C49" s="87"/>
      <c r="D49" s="23">
        <v>28</v>
      </c>
      <c r="E49" s="18" t="s">
        <v>818</v>
      </c>
      <c r="F49" s="32" t="s">
        <v>1492</v>
      </c>
      <c r="G49" s="63"/>
      <c r="H49" s="63"/>
      <c r="I49" s="11"/>
      <c r="J49" s="87"/>
    </row>
    <row r="50" spans="1:10">
      <c r="A50" s="87" t="s">
        <v>769</v>
      </c>
      <c r="B50" s="87"/>
      <c r="C50" s="87"/>
      <c r="D50" s="23">
        <v>29</v>
      </c>
      <c r="E50" s="18" t="s">
        <v>819</v>
      </c>
      <c r="F50" s="32" t="s">
        <v>1493</v>
      </c>
      <c r="G50" s="63"/>
      <c r="H50" s="63"/>
      <c r="I50" s="11"/>
      <c r="J50" s="87"/>
    </row>
    <row r="51" spans="1:10">
      <c r="A51" s="87" t="s">
        <v>770</v>
      </c>
      <c r="B51" s="87"/>
      <c r="C51" s="87"/>
      <c r="D51" s="23">
        <v>30</v>
      </c>
      <c r="E51" s="18" t="s">
        <v>820</v>
      </c>
      <c r="F51" s="32" t="s">
        <v>1494</v>
      </c>
      <c r="G51" s="63"/>
      <c r="H51" s="63"/>
      <c r="I51" s="11"/>
      <c r="J51" s="87"/>
    </row>
    <row r="52" spans="1:10">
      <c r="A52" s="87" t="s">
        <v>771</v>
      </c>
      <c r="B52" s="87"/>
      <c r="C52" s="87"/>
      <c r="D52" s="23">
        <v>31</v>
      </c>
      <c r="E52" s="18" t="s">
        <v>821</v>
      </c>
      <c r="F52" s="32" t="s">
        <v>1495</v>
      </c>
      <c r="G52" s="63"/>
      <c r="H52" s="63"/>
      <c r="I52" s="11"/>
      <c r="J52" s="87"/>
    </row>
    <row r="53" spans="1:10" ht="30">
      <c r="A53" s="87" t="s">
        <v>772</v>
      </c>
      <c r="B53" s="87"/>
      <c r="C53" s="87"/>
      <c r="D53" s="23">
        <v>32</v>
      </c>
      <c r="E53" s="18" t="s">
        <v>822</v>
      </c>
      <c r="F53" s="32" t="s">
        <v>1496</v>
      </c>
      <c r="G53" s="63"/>
      <c r="H53" s="63"/>
      <c r="I53" s="11"/>
      <c r="J53" s="87"/>
    </row>
    <row r="54" spans="1:10">
      <c r="A54" s="87" t="s">
        <v>773</v>
      </c>
      <c r="B54" s="87"/>
      <c r="C54" s="87"/>
      <c r="D54" s="23">
        <v>33</v>
      </c>
      <c r="E54" s="18" t="s">
        <v>823</v>
      </c>
      <c r="F54" s="32" t="s">
        <v>1497</v>
      </c>
      <c r="G54" s="63"/>
      <c r="H54" s="63"/>
      <c r="I54" s="11"/>
      <c r="J54" s="87"/>
    </row>
    <row r="55" spans="1:10">
      <c r="A55" s="87" t="s">
        <v>774</v>
      </c>
      <c r="B55" s="87"/>
      <c r="C55" s="87"/>
      <c r="D55" s="23">
        <v>34</v>
      </c>
      <c r="E55" s="18" t="s">
        <v>824</v>
      </c>
      <c r="F55" s="32" t="s">
        <v>1498</v>
      </c>
      <c r="G55" s="63"/>
      <c r="H55" s="63"/>
      <c r="I55" s="11"/>
      <c r="J55" s="87"/>
    </row>
    <row r="56" spans="1:10">
      <c r="A56" s="87" t="s">
        <v>775</v>
      </c>
      <c r="B56" s="87"/>
      <c r="C56" s="87"/>
      <c r="D56" s="23">
        <v>35</v>
      </c>
      <c r="E56" s="18" t="s">
        <v>825</v>
      </c>
      <c r="F56" s="32" t="s">
        <v>1499</v>
      </c>
      <c r="G56" s="63"/>
      <c r="H56" s="63"/>
      <c r="I56" s="11"/>
      <c r="J56" s="87"/>
    </row>
    <row r="57" spans="1:10">
      <c r="A57" s="87" t="s">
        <v>776</v>
      </c>
      <c r="B57" s="87"/>
      <c r="C57" s="87"/>
      <c r="D57" s="95">
        <v>36</v>
      </c>
      <c r="E57" s="96" t="s">
        <v>826</v>
      </c>
      <c r="F57" s="97" t="s">
        <v>1763</v>
      </c>
      <c r="G57" s="98">
        <f>1*G38+-1*G39+1*G40+1*G41+1*G42+-1*G43+1*G44+-1*G45+-1*G46+-1*G47+1*G48+1*G49+1*G50+1*G51+1*G52+1*G53+1*G54+1*G55+1*G56</f>
        <v>0</v>
      </c>
      <c r="H57" s="98">
        <f>1*H38+-1*H39+1*H40+1*H41+1*H42+-1*H43+1*H44+-1*H45+-1*H46+-1*H47+1*H48+1*H49+1*H50+1*H51+1*H52+1*H53+1*H54+1*H55+1*H56</f>
        <v>0</v>
      </c>
      <c r="I57" s="11"/>
      <c r="J57" s="87"/>
    </row>
    <row r="58" spans="1:10">
      <c r="A58" s="87" t="s">
        <v>777</v>
      </c>
      <c r="B58" s="87"/>
      <c r="C58" s="87"/>
      <c r="D58" s="23">
        <v>37</v>
      </c>
      <c r="E58" s="18" t="s">
        <v>827</v>
      </c>
      <c r="F58" s="32" t="s">
        <v>1764</v>
      </c>
      <c r="G58" s="63"/>
      <c r="H58" s="63"/>
      <c r="I58" s="11"/>
      <c r="J58" s="87"/>
    </row>
    <row r="59" spans="1:10">
      <c r="A59" s="87" t="s">
        <v>778</v>
      </c>
      <c r="B59" s="87"/>
      <c r="C59" s="87"/>
      <c r="D59" s="23">
        <v>38</v>
      </c>
      <c r="E59" s="18" t="s">
        <v>828</v>
      </c>
      <c r="F59" s="32" t="s">
        <v>1765</v>
      </c>
      <c r="G59" s="63"/>
      <c r="H59" s="63"/>
      <c r="I59" s="11"/>
      <c r="J59" s="87"/>
    </row>
    <row r="60" spans="1:10">
      <c r="A60" s="87" t="s">
        <v>779</v>
      </c>
      <c r="B60" s="87"/>
      <c r="C60" s="87"/>
      <c r="D60" s="95">
        <v>39</v>
      </c>
      <c r="E60" s="96" t="s">
        <v>829</v>
      </c>
      <c r="F60" s="97" t="s">
        <v>1500</v>
      </c>
      <c r="G60" s="98">
        <f>1*G57+-1*G58+-1*G59</f>
        <v>0</v>
      </c>
      <c r="H60" s="98">
        <f>1*H57+-1*H58+-1*H59</f>
        <v>0</v>
      </c>
      <c r="I60" s="11"/>
      <c r="J60" s="87"/>
    </row>
    <row r="61" spans="1:10">
      <c r="A61" s="88" t="s">
        <v>1908</v>
      </c>
      <c r="B61" s="87"/>
      <c r="C61" s="87"/>
      <c r="D61" s="124">
        <v>40</v>
      </c>
      <c r="E61" s="140" t="s">
        <v>1827</v>
      </c>
      <c r="F61" s="141" t="s">
        <v>1828</v>
      </c>
      <c r="G61" s="132"/>
      <c r="H61" s="132"/>
      <c r="I61" s="11"/>
      <c r="J61" s="87"/>
    </row>
    <row r="62" spans="1:10" ht="30">
      <c r="A62" s="87" t="s">
        <v>780</v>
      </c>
      <c r="B62" s="87"/>
      <c r="C62" s="87"/>
      <c r="D62" s="23">
        <v>41</v>
      </c>
      <c r="E62" s="18" t="s">
        <v>830</v>
      </c>
      <c r="F62" s="32" t="s">
        <v>1766</v>
      </c>
      <c r="G62" s="63"/>
      <c r="H62" s="63"/>
      <c r="I62" s="11"/>
      <c r="J62" s="87"/>
    </row>
    <row r="63" spans="1:10">
      <c r="A63" s="87" t="s">
        <v>781</v>
      </c>
      <c r="B63" s="87"/>
      <c r="C63" s="87"/>
      <c r="D63" s="23">
        <v>42</v>
      </c>
      <c r="E63" s="18" t="s">
        <v>831</v>
      </c>
      <c r="F63" s="32" t="s">
        <v>1767</v>
      </c>
      <c r="G63" s="63"/>
      <c r="H63" s="63"/>
      <c r="I63" s="11"/>
      <c r="J63" s="87"/>
    </row>
    <row r="64" spans="1:10">
      <c r="A64" s="87" t="s">
        <v>782</v>
      </c>
      <c r="B64" s="87"/>
      <c r="C64" s="87"/>
      <c r="D64" s="23">
        <v>43</v>
      </c>
      <c r="E64" s="18" t="s">
        <v>832</v>
      </c>
      <c r="F64" s="32" t="s">
        <v>1768</v>
      </c>
      <c r="G64" s="63"/>
      <c r="H64" s="63"/>
      <c r="I64" s="11"/>
      <c r="J64" s="87"/>
    </row>
    <row r="65" spans="1:10">
      <c r="A65" s="87" t="s">
        <v>783</v>
      </c>
      <c r="B65" s="87"/>
      <c r="C65" s="87"/>
      <c r="D65" s="95">
        <v>44</v>
      </c>
      <c r="E65" s="96" t="s">
        <v>833</v>
      </c>
      <c r="F65" s="97" t="s">
        <v>1501</v>
      </c>
      <c r="G65" s="98">
        <f>1*G62+-1*G63+-1*G64</f>
        <v>0</v>
      </c>
      <c r="H65" s="98">
        <f>1*H62+-1*H63+-1*H64</f>
        <v>0</v>
      </c>
      <c r="I65" s="11"/>
      <c r="J65" s="87"/>
    </row>
    <row r="66" spans="1:10">
      <c r="A66" s="87" t="s">
        <v>784</v>
      </c>
      <c r="B66" s="87"/>
      <c r="C66" s="87"/>
      <c r="D66" s="95">
        <v>45</v>
      </c>
      <c r="E66" s="99" t="s">
        <v>834</v>
      </c>
      <c r="F66" s="100" t="s">
        <v>1502</v>
      </c>
      <c r="G66" s="98">
        <f>1*G60+1*G65</f>
        <v>0</v>
      </c>
      <c r="H66" s="98">
        <f>1*H60+1*H65</f>
        <v>0</v>
      </c>
      <c r="I66" s="11"/>
      <c r="J66" s="87"/>
    </row>
    <row r="67" spans="1:10">
      <c r="A67" s="88" t="s">
        <v>1909</v>
      </c>
      <c r="B67" s="87"/>
      <c r="C67" s="87"/>
      <c r="D67" s="145">
        <v>46</v>
      </c>
      <c r="E67" s="140" t="s">
        <v>1829</v>
      </c>
      <c r="F67" s="141" t="s">
        <v>1830</v>
      </c>
      <c r="G67" s="132"/>
      <c r="H67" s="132"/>
      <c r="I67" s="11"/>
      <c r="J67" s="87"/>
    </row>
    <row r="68" spans="1:10">
      <c r="A68" s="88" t="s">
        <v>1910</v>
      </c>
      <c r="B68" s="87"/>
      <c r="C68" s="87"/>
      <c r="D68" s="145">
        <v>47</v>
      </c>
      <c r="E68" s="125" t="s">
        <v>1831</v>
      </c>
      <c r="F68" s="142" t="s">
        <v>1832</v>
      </c>
      <c r="G68" s="132"/>
      <c r="H68" s="132"/>
      <c r="I68" s="11"/>
      <c r="J68" s="87"/>
    </row>
    <row r="69" spans="1:10">
      <c r="A69" s="87" t="s">
        <v>786</v>
      </c>
      <c r="B69" s="87"/>
      <c r="C69" s="87"/>
      <c r="D69" s="46">
        <v>48</v>
      </c>
      <c r="E69" s="14" t="s">
        <v>836</v>
      </c>
      <c r="F69" s="31" t="s">
        <v>1504</v>
      </c>
      <c r="G69" s="63"/>
      <c r="H69" s="63"/>
      <c r="I69" s="11"/>
      <c r="J69" s="87"/>
    </row>
    <row r="70" spans="1:10">
      <c r="A70" s="87" t="s">
        <v>787</v>
      </c>
      <c r="B70" s="87"/>
      <c r="C70" s="87"/>
      <c r="D70" s="46">
        <v>49</v>
      </c>
      <c r="E70" s="14" t="s">
        <v>837</v>
      </c>
      <c r="F70" s="31" t="s">
        <v>1505</v>
      </c>
      <c r="G70" s="63"/>
      <c r="H70" s="63"/>
      <c r="I70" s="11"/>
      <c r="J70" s="87"/>
    </row>
    <row r="71" spans="1:10">
      <c r="A71" s="87" t="s">
        <v>788</v>
      </c>
      <c r="B71" s="87"/>
      <c r="C71" s="87"/>
      <c r="D71" s="115">
        <v>50</v>
      </c>
      <c r="E71" s="101" t="s">
        <v>838</v>
      </c>
      <c r="F71" s="102" t="s">
        <v>1506</v>
      </c>
      <c r="G71" s="98">
        <f>1*G69+1*G70</f>
        <v>0</v>
      </c>
      <c r="H71" s="98">
        <f>1*H69+1*H70</f>
        <v>0</v>
      </c>
      <c r="I71" s="11"/>
      <c r="J71" s="87"/>
    </row>
    <row r="72" spans="1:10">
      <c r="A72" s="88" t="s">
        <v>1911</v>
      </c>
      <c r="B72" s="87"/>
      <c r="C72" s="87"/>
      <c r="D72" s="145">
        <v>51</v>
      </c>
      <c r="E72" s="125" t="s">
        <v>1833</v>
      </c>
      <c r="F72" s="142" t="s">
        <v>1834</v>
      </c>
      <c r="G72" s="132"/>
      <c r="H72" s="132"/>
      <c r="I72" s="11"/>
      <c r="J72" s="87"/>
    </row>
    <row r="73" spans="1:10">
      <c r="A73" s="87" t="s">
        <v>789</v>
      </c>
      <c r="B73" s="87"/>
      <c r="C73" s="87"/>
      <c r="D73" s="46">
        <v>52</v>
      </c>
      <c r="E73" s="14" t="s">
        <v>839</v>
      </c>
      <c r="F73" s="31" t="s">
        <v>1507</v>
      </c>
      <c r="G73" s="63"/>
      <c r="H73" s="63"/>
      <c r="I73" s="11"/>
      <c r="J73" s="87"/>
    </row>
    <row r="74" spans="1:10">
      <c r="A74" s="87" t="s">
        <v>790</v>
      </c>
      <c r="B74" s="87"/>
      <c r="C74" s="87"/>
      <c r="D74" s="46">
        <v>53</v>
      </c>
      <c r="E74" s="14" t="s">
        <v>840</v>
      </c>
      <c r="F74" s="31" t="s">
        <v>1508</v>
      </c>
      <c r="G74" s="63"/>
      <c r="H74" s="63"/>
      <c r="I74" s="11"/>
      <c r="J74" s="87"/>
    </row>
    <row r="75" spans="1:10">
      <c r="A75" s="87" t="s">
        <v>791</v>
      </c>
      <c r="B75" s="87"/>
      <c r="C75" s="87"/>
      <c r="D75" s="115">
        <v>54</v>
      </c>
      <c r="E75" s="101" t="s">
        <v>841</v>
      </c>
      <c r="F75" s="102" t="s">
        <v>1509</v>
      </c>
      <c r="G75" s="98">
        <f>1*G73+1*G74</f>
        <v>0</v>
      </c>
      <c r="H75" s="98">
        <f>1*H73+1*H74</f>
        <v>0</v>
      </c>
      <c r="I75" s="11"/>
      <c r="J75" s="87"/>
    </row>
    <row r="76" spans="1:10">
      <c r="A76" s="88" t="s">
        <v>1912</v>
      </c>
      <c r="B76" s="87"/>
      <c r="C76" s="87"/>
      <c r="D76" s="145">
        <v>55</v>
      </c>
      <c r="E76" s="140" t="s">
        <v>1835</v>
      </c>
      <c r="F76" s="141" t="s">
        <v>1836</v>
      </c>
      <c r="G76" s="132"/>
      <c r="H76" s="132"/>
      <c r="I76" s="11"/>
      <c r="J76" s="87"/>
    </row>
    <row r="77" spans="1:10">
      <c r="A77" s="87" t="s">
        <v>792</v>
      </c>
      <c r="B77" s="87"/>
      <c r="C77" s="87"/>
      <c r="D77" s="46">
        <v>56</v>
      </c>
      <c r="E77" s="18" t="s">
        <v>842</v>
      </c>
      <c r="F77" s="32" t="s">
        <v>1510</v>
      </c>
      <c r="G77" s="63"/>
      <c r="H77" s="63"/>
      <c r="I77" s="11"/>
      <c r="J77" s="87"/>
    </row>
    <row r="78" spans="1:10">
      <c r="A78" s="87" t="s">
        <v>793</v>
      </c>
      <c r="B78" s="87"/>
      <c r="C78" s="87"/>
      <c r="D78" s="46">
        <v>57</v>
      </c>
      <c r="E78" s="18" t="s">
        <v>843</v>
      </c>
      <c r="F78" s="32" t="s">
        <v>1511</v>
      </c>
      <c r="G78" s="63"/>
      <c r="H78" s="63"/>
      <c r="I78" s="11"/>
      <c r="J78" s="87"/>
    </row>
    <row r="79" spans="1:10">
      <c r="A79" s="87"/>
      <c r="B79" s="87"/>
      <c r="C79" s="87" t="s">
        <v>358</v>
      </c>
      <c r="D79" s="11"/>
      <c r="E79" s="11"/>
      <c r="F79" s="11"/>
      <c r="G79" s="11"/>
      <c r="H79" s="11"/>
      <c r="I79" s="11"/>
      <c r="J79" s="87"/>
    </row>
    <row r="80" spans="1:10">
      <c r="A80" s="87"/>
      <c r="B80" s="87"/>
      <c r="C80" s="87" t="s">
        <v>361</v>
      </c>
      <c r="D80" s="87"/>
      <c r="E80" s="87"/>
      <c r="F80" s="87"/>
      <c r="G80" s="87"/>
      <c r="H80" s="87"/>
      <c r="I80" s="87"/>
      <c r="J80" s="87" t="s">
        <v>362</v>
      </c>
    </row>
  </sheetData>
  <sheetProtection algorithmName="SHA-512" hashValue="BF2ECmhhY4xxoANV1zn/vM/O2V2Lmgw1V1NLl8LvRvEcKl8yRe0CYdi3/38dhP4ikYyNA9CMTmYH/r70Bo7bnA==" saltValue="JM8WSz1COU2YuEzH1Hkcd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73:H75 G69:H71 G77:H78 G62:H66 G24:H60" xr:uid="{00000000-0002-0000-0B00-000000000000}">
      <formula1>-999999999999999</formula1>
      <formula2>999999999999999</formula2>
    </dataValidation>
  </dataValidations>
  <hyperlinks>
    <hyperlink ref="A22" r:id="rId1" xr:uid="{00000000-0004-0000-0B00-000000000000}"/>
    <hyperlink ref="A23" r:id="rId2" xr:uid="{00000000-0004-0000-0B00-000001000000}"/>
    <hyperlink ref="A61" r:id="rId3" xr:uid="{00000000-0004-0000-0B00-000002000000}"/>
    <hyperlink ref="A67" r:id="rId4" xr:uid="{00000000-0004-0000-0B00-000003000000}"/>
    <hyperlink ref="A68" r:id="rId5" xr:uid="{00000000-0004-0000-0B00-000004000000}"/>
    <hyperlink ref="A72" r:id="rId6" xr:uid="{00000000-0004-0000-0B00-000005000000}"/>
    <hyperlink ref="A76" r:id="rId7" xr:uid="{00000000-0004-0000-0B00-000006000000}"/>
  </hyperlinks>
  <pageMargins left="0.7" right="0.7" top="0.75" bottom="0.75" header="0.3" footer="0.3"/>
  <pageSetup orientation="portrait" horizontalDpi="300" verticalDpi="300" r:id="rId8"/>
  <headerFooter>
    <oddFooter>&amp;L&amp;"Calibri,Regular"&amp;10</oddFooter>
    <evenFooter>&amp;L&amp;"Calibri,Regular"&amp;10</evenFooter>
    <firstFooter>&amp;L&amp;"Calibri,Regular"&amp;10</firstFooter>
  </headerFooter>
  <legacy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pageSetUpPr autoPageBreaks="0"/>
  </sheetPr>
  <dimension ref="A1:J82"/>
  <sheetViews>
    <sheetView showGridLines="0" rightToLeft="1" topLeftCell="D1" workbookViewId="0">
      <selection sqref="A1:C1048576"/>
    </sheetView>
  </sheetViews>
  <sheetFormatPr defaultRowHeight="15"/>
  <cols>
    <col min="1" max="1" width="8.7109375" hidden="1" customWidth="1"/>
    <col min="2" max="2" width="12.28515625" hidden="1" customWidth="1"/>
    <col min="3" max="3" width="13.42578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861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862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1257</v>
      </c>
      <c r="F20" s="93" t="s">
        <v>1689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1905</v>
      </c>
      <c r="B22" s="87"/>
      <c r="C22" s="87"/>
      <c r="D22" s="124">
        <v>1</v>
      </c>
      <c r="E22" s="140" t="s">
        <v>1821</v>
      </c>
      <c r="F22" s="141" t="s">
        <v>1822</v>
      </c>
      <c r="G22" s="132"/>
      <c r="H22" s="132"/>
      <c r="I22" s="11"/>
      <c r="J22" s="87"/>
    </row>
    <row r="23" spans="1:10">
      <c r="A23" s="88" t="s">
        <v>1906</v>
      </c>
      <c r="B23" s="87"/>
      <c r="C23" s="87"/>
      <c r="D23" s="124">
        <v>2</v>
      </c>
      <c r="E23" s="125" t="s">
        <v>1823</v>
      </c>
      <c r="F23" s="142" t="s">
        <v>1824</v>
      </c>
      <c r="G23" s="132"/>
      <c r="H23" s="132"/>
      <c r="I23" s="11"/>
      <c r="J23" s="87"/>
    </row>
    <row r="24" spans="1:10">
      <c r="A24" s="87" t="s">
        <v>743</v>
      </c>
      <c r="B24" s="87"/>
      <c r="C24" s="87"/>
      <c r="D24" s="23">
        <v>3</v>
      </c>
      <c r="E24" s="14" t="s">
        <v>794</v>
      </c>
      <c r="F24" s="31" t="s">
        <v>1471</v>
      </c>
      <c r="G24" s="63"/>
      <c r="H24" s="63"/>
      <c r="I24" s="11"/>
      <c r="J24" s="87"/>
    </row>
    <row r="25" spans="1:10">
      <c r="A25" s="87" t="s">
        <v>744</v>
      </c>
      <c r="B25" s="87"/>
      <c r="C25" s="87"/>
      <c r="D25" s="23">
        <v>4</v>
      </c>
      <c r="E25" s="14" t="s">
        <v>795</v>
      </c>
      <c r="F25" s="31" t="s">
        <v>1472</v>
      </c>
      <c r="G25" s="63"/>
      <c r="H25" s="63"/>
      <c r="I25" s="11"/>
      <c r="J25" s="87"/>
    </row>
    <row r="26" spans="1:10">
      <c r="A26" s="87" t="s">
        <v>745</v>
      </c>
      <c r="B26" s="87"/>
      <c r="C26" s="87"/>
      <c r="D26" s="23">
        <v>5</v>
      </c>
      <c r="E26" s="14" t="s">
        <v>796</v>
      </c>
      <c r="F26" s="31" t="s">
        <v>1473</v>
      </c>
      <c r="G26" s="63"/>
      <c r="H26" s="63"/>
      <c r="I26" s="11"/>
      <c r="J26" s="87"/>
    </row>
    <row r="27" spans="1:10">
      <c r="A27" s="87" t="s">
        <v>746</v>
      </c>
      <c r="B27" s="87"/>
      <c r="C27" s="87"/>
      <c r="D27" s="23">
        <v>6</v>
      </c>
      <c r="E27" s="14" t="s">
        <v>797</v>
      </c>
      <c r="F27" s="31" t="s">
        <v>1474</v>
      </c>
      <c r="G27" s="63"/>
      <c r="H27" s="63"/>
      <c r="I27" s="11"/>
      <c r="J27" s="87"/>
    </row>
    <row r="28" spans="1:10">
      <c r="A28" s="87" t="s">
        <v>747</v>
      </c>
      <c r="B28" s="87"/>
      <c r="C28" s="87"/>
      <c r="D28" s="23">
        <v>7</v>
      </c>
      <c r="E28" s="14" t="s">
        <v>798</v>
      </c>
      <c r="F28" s="31" t="s">
        <v>1475</v>
      </c>
      <c r="G28" s="63"/>
      <c r="H28" s="63"/>
      <c r="I28" s="11"/>
      <c r="J28" s="87"/>
    </row>
    <row r="29" spans="1:10">
      <c r="A29" s="87" t="s">
        <v>748</v>
      </c>
      <c r="B29" s="87"/>
      <c r="C29" s="87"/>
      <c r="D29" s="23">
        <v>8</v>
      </c>
      <c r="E29" s="14" t="s">
        <v>799</v>
      </c>
      <c r="F29" s="31" t="s">
        <v>1476</v>
      </c>
      <c r="G29" s="63"/>
      <c r="H29" s="63"/>
      <c r="I29" s="11"/>
      <c r="J29" s="87"/>
    </row>
    <row r="30" spans="1:10">
      <c r="A30" s="87" t="s">
        <v>749</v>
      </c>
      <c r="B30" s="87"/>
      <c r="C30" s="87"/>
      <c r="D30" s="95">
        <v>9</v>
      </c>
      <c r="E30" s="101" t="s">
        <v>800</v>
      </c>
      <c r="F30" s="102" t="s">
        <v>1477</v>
      </c>
      <c r="G30" s="98">
        <f>1*G24+1*G25+1*G26+1*G27+1*G28+1*G29</f>
        <v>0</v>
      </c>
      <c r="H30" s="98">
        <f>1*H24+1*H25+1*H26+1*H27+1*H28+1*H29</f>
        <v>0</v>
      </c>
      <c r="I30" s="11"/>
      <c r="J30" s="87"/>
    </row>
    <row r="31" spans="1:10" ht="30">
      <c r="A31" s="87" t="s">
        <v>850</v>
      </c>
      <c r="B31" s="87"/>
      <c r="C31" s="87"/>
      <c r="D31" s="23">
        <v>10</v>
      </c>
      <c r="E31" s="18" t="s">
        <v>856</v>
      </c>
      <c r="F31" s="32" t="s">
        <v>1513</v>
      </c>
      <c r="G31" s="63"/>
      <c r="H31" s="63"/>
      <c r="I31" s="11"/>
      <c r="J31" s="87"/>
    </row>
    <row r="32" spans="1:10">
      <c r="A32" s="87" t="s">
        <v>851</v>
      </c>
      <c r="B32" s="87"/>
      <c r="C32" s="87"/>
      <c r="D32" s="23">
        <v>11</v>
      </c>
      <c r="E32" s="18" t="s">
        <v>857</v>
      </c>
      <c r="F32" s="32" t="s">
        <v>1514</v>
      </c>
      <c r="G32" s="63"/>
      <c r="H32" s="63"/>
      <c r="I32" s="11"/>
      <c r="J32" s="87"/>
    </row>
    <row r="33" spans="1:10">
      <c r="A33" s="87" t="s">
        <v>852</v>
      </c>
      <c r="B33" s="87"/>
      <c r="C33" s="87"/>
      <c r="D33" s="23">
        <v>12</v>
      </c>
      <c r="E33" s="18" t="s">
        <v>858</v>
      </c>
      <c r="F33" s="32" t="s">
        <v>1515</v>
      </c>
      <c r="G33" s="63"/>
      <c r="H33" s="63"/>
      <c r="I33" s="11"/>
      <c r="J33" s="87"/>
    </row>
    <row r="34" spans="1:10">
      <c r="A34" s="87" t="s">
        <v>853</v>
      </c>
      <c r="B34" s="87"/>
      <c r="C34" s="87"/>
      <c r="D34" s="23">
        <v>13</v>
      </c>
      <c r="E34" s="18" t="s">
        <v>859</v>
      </c>
      <c r="F34" s="32" t="s">
        <v>1516</v>
      </c>
      <c r="G34" s="63"/>
      <c r="H34" s="63"/>
      <c r="I34" s="11"/>
      <c r="J34" s="87"/>
    </row>
    <row r="35" spans="1:10">
      <c r="A35" s="87" t="s">
        <v>854</v>
      </c>
      <c r="B35" s="87"/>
      <c r="C35" s="87"/>
      <c r="D35" s="23">
        <v>14</v>
      </c>
      <c r="E35" s="18" t="s">
        <v>860</v>
      </c>
      <c r="F35" s="32" t="s">
        <v>1517</v>
      </c>
      <c r="G35" s="63"/>
      <c r="H35" s="63"/>
      <c r="I35" s="11"/>
      <c r="J35" s="87"/>
    </row>
    <row r="36" spans="1:10">
      <c r="A36" s="87" t="s">
        <v>752</v>
      </c>
      <c r="B36" s="87"/>
      <c r="C36" s="87"/>
      <c r="D36" s="23">
        <v>15</v>
      </c>
      <c r="E36" s="18" t="s">
        <v>803</v>
      </c>
      <c r="F36" s="32" t="s">
        <v>1480</v>
      </c>
      <c r="G36" s="63"/>
      <c r="H36" s="63"/>
      <c r="I36" s="11"/>
      <c r="J36" s="87"/>
    </row>
    <row r="37" spans="1:10">
      <c r="A37" s="87" t="s">
        <v>855</v>
      </c>
      <c r="B37" s="87"/>
      <c r="C37" s="87"/>
      <c r="D37" s="23">
        <v>16</v>
      </c>
      <c r="E37" s="18" t="s">
        <v>1285</v>
      </c>
      <c r="F37" s="32" t="s">
        <v>1484</v>
      </c>
      <c r="G37" s="63"/>
      <c r="H37" s="63"/>
      <c r="I37" s="11"/>
      <c r="J37" s="87"/>
    </row>
    <row r="38" spans="1:10">
      <c r="A38" s="87" t="s">
        <v>758</v>
      </c>
      <c r="B38" s="87"/>
      <c r="C38" s="87"/>
      <c r="D38" s="95">
        <v>17</v>
      </c>
      <c r="E38" s="96" t="s">
        <v>808</v>
      </c>
      <c r="F38" s="97" t="s">
        <v>1486</v>
      </c>
      <c r="G38" s="98">
        <f>1*G30+-1*G31+-1*G32+-1*G33+-1*G34+-1*G35+1*G36+-1*G37</f>
        <v>0</v>
      </c>
      <c r="H38" s="98">
        <f>1*H30+-1*H31+-1*H32+-1*H33+-1*H34+-1*H35+1*H36+-1*H37</f>
        <v>0</v>
      </c>
      <c r="I38" s="11"/>
      <c r="J38" s="87"/>
    </row>
    <row r="39" spans="1:10">
      <c r="A39" s="87" t="s">
        <v>759</v>
      </c>
      <c r="B39" s="87"/>
      <c r="C39" s="87"/>
      <c r="D39" s="23">
        <v>18</v>
      </c>
      <c r="E39" s="18" t="s">
        <v>809</v>
      </c>
      <c r="F39" s="32" t="s">
        <v>1487</v>
      </c>
      <c r="G39" s="63"/>
      <c r="H39" s="63"/>
      <c r="I39" s="11"/>
      <c r="J39" s="87"/>
    </row>
    <row r="40" spans="1:10">
      <c r="A40" s="87" t="s">
        <v>760</v>
      </c>
      <c r="B40" s="87"/>
      <c r="C40" s="87"/>
      <c r="D40" s="23">
        <v>19</v>
      </c>
      <c r="E40" s="18" t="s">
        <v>810</v>
      </c>
      <c r="F40" s="32" t="s">
        <v>1488</v>
      </c>
      <c r="G40" s="63"/>
      <c r="H40" s="63"/>
      <c r="I40" s="11"/>
      <c r="J40" s="87"/>
    </row>
    <row r="41" spans="1:10">
      <c r="A41" s="87" t="s">
        <v>761</v>
      </c>
      <c r="B41" s="87"/>
      <c r="C41" s="87"/>
      <c r="D41" s="23">
        <v>20</v>
      </c>
      <c r="E41" s="18" t="s">
        <v>811</v>
      </c>
      <c r="F41" s="32" t="s">
        <v>1489</v>
      </c>
      <c r="G41" s="63"/>
      <c r="H41" s="63"/>
      <c r="I41" s="11"/>
      <c r="J41" s="87"/>
    </row>
    <row r="42" spans="1:10">
      <c r="A42" s="87" t="s">
        <v>762</v>
      </c>
      <c r="B42" s="87"/>
      <c r="C42" s="87"/>
      <c r="D42" s="23">
        <v>21</v>
      </c>
      <c r="E42" s="18" t="s">
        <v>812</v>
      </c>
      <c r="F42" s="32" t="s">
        <v>1490</v>
      </c>
      <c r="G42" s="63"/>
      <c r="H42" s="63"/>
      <c r="I42" s="11"/>
      <c r="J42" s="87"/>
    </row>
    <row r="43" spans="1:10">
      <c r="A43" s="87" t="s">
        <v>763</v>
      </c>
      <c r="B43" s="87"/>
      <c r="C43" s="87"/>
      <c r="D43" s="23">
        <v>22</v>
      </c>
      <c r="E43" s="18" t="s">
        <v>813</v>
      </c>
      <c r="F43" s="32" t="s">
        <v>1491</v>
      </c>
      <c r="G43" s="63"/>
      <c r="H43" s="63"/>
      <c r="I43" s="11"/>
      <c r="J43" s="87"/>
    </row>
    <row r="44" spans="1:10" ht="30">
      <c r="A44" s="87" t="s">
        <v>764</v>
      </c>
      <c r="B44" s="87"/>
      <c r="C44" s="87"/>
      <c r="D44" s="23">
        <v>23</v>
      </c>
      <c r="E44" s="18" t="s">
        <v>814</v>
      </c>
      <c r="F44" s="32" t="s">
        <v>1759</v>
      </c>
      <c r="G44" s="63"/>
      <c r="H44" s="63"/>
      <c r="I44" s="11"/>
      <c r="J44" s="87"/>
    </row>
    <row r="45" spans="1:10" ht="30">
      <c r="A45" s="87" t="s">
        <v>765</v>
      </c>
      <c r="B45" s="87"/>
      <c r="C45" s="87"/>
      <c r="D45" s="23">
        <v>24</v>
      </c>
      <c r="E45" s="18" t="s">
        <v>815</v>
      </c>
      <c r="F45" s="32" t="s">
        <v>1760</v>
      </c>
      <c r="G45" s="63"/>
      <c r="H45" s="63"/>
      <c r="I45" s="11"/>
      <c r="J45" s="87"/>
    </row>
    <row r="46" spans="1:10" ht="30">
      <c r="A46" s="87" t="s">
        <v>766</v>
      </c>
      <c r="B46" s="87"/>
      <c r="C46" s="87"/>
      <c r="D46" s="23">
        <v>25</v>
      </c>
      <c r="E46" s="18" t="s">
        <v>816</v>
      </c>
      <c r="F46" s="32" t="s">
        <v>1761</v>
      </c>
      <c r="G46" s="63"/>
      <c r="H46" s="63"/>
      <c r="I46" s="11"/>
      <c r="J46" s="87"/>
    </row>
    <row r="47" spans="1:10">
      <c r="A47" s="87" t="s">
        <v>767</v>
      </c>
      <c r="B47" s="87"/>
      <c r="C47" s="87"/>
      <c r="D47" s="23">
        <v>26</v>
      </c>
      <c r="E47" s="18" t="s">
        <v>817</v>
      </c>
      <c r="F47" s="32" t="s">
        <v>1762</v>
      </c>
      <c r="G47" s="63"/>
      <c r="H47" s="63"/>
      <c r="I47" s="11"/>
      <c r="J47" s="87"/>
    </row>
    <row r="48" spans="1:10" ht="30">
      <c r="A48" s="87" t="s">
        <v>768</v>
      </c>
      <c r="B48" s="87"/>
      <c r="C48" s="87"/>
      <c r="D48" s="23">
        <v>27</v>
      </c>
      <c r="E48" s="18" t="s">
        <v>818</v>
      </c>
      <c r="F48" s="32" t="s">
        <v>1492</v>
      </c>
      <c r="G48" s="63"/>
      <c r="H48" s="63"/>
      <c r="I48" s="11"/>
      <c r="J48" s="87"/>
    </row>
    <row r="49" spans="1:10">
      <c r="A49" s="87" t="s">
        <v>769</v>
      </c>
      <c r="B49" s="87"/>
      <c r="C49" s="87"/>
      <c r="D49" s="23">
        <v>28</v>
      </c>
      <c r="E49" s="18" t="s">
        <v>819</v>
      </c>
      <c r="F49" s="32" t="s">
        <v>1493</v>
      </c>
      <c r="G49" s="63"/>
      <c r="H49" s="63"/>
      <c r="I49" s="11"/>
      <c r="J49" s="87"/>
    </row>
    <row r="50" spans="1:10">
      <c r="A50" s="87" t="s">
        <v>770</v>
      </c>
      <c r="B50" s="87"/>
      <c r="C50" s="87"/>
      <c r="D50" s="23">
        <v>29</v>
      </c>
      <c r="E50" s="18" t="s">
        <v>820</v>
      </c>
      <c r="F50" s="32" t="s">
        <v>1494</v>
      </c>
      <c r="G50" s="63"/>
      <c r="H50" s="63"/>
      <c r="I50" s="11"/>
      <c r="J50" s="87"/>
    </row>
    <row r="51" spans="1:10">
      <c r="A51" s="87" t="s">
        <v>771</v>
      </c>
      <c r="B51" s="87"/>
      <c r="C51" s="87"/>
      <c r="D51" s="23">
        <v>30</v>
      </c>
      <c r="E51" s="18" t="s">
        <v>821</v>
      </c>
      <c r="F51" s="32" t="s">
        <v>1495</v>
      </c>
      <c r="G51" s="63"/>
      <c r="H51" s="63"/>
      <c r="I51" s="11"/>
      <c r="J51" s="87"/>
    </row>
    <row r="52" spans="1:10" ht="30">
      <c r="A52" s="87" t="s">
        <v>772</v>
      </c>
      <c r="B52" s="87"/>
      <c r="C52" s="87"/>
      <c r="D52" s="23">
        <v>31</v>
      </c>
      <c r="E52" s="18" t="s">
        <v>822</v>
      </c>
      <c r="F52" s="32" t="s">
        <v>1496</v>
      </c>
      <c r="G52" s="63"/>
      <c r="H52" s="63"/>
      <c r="I52" s="11"/>
      <c r="J52" s="87"/>
    </row>
    <row r="53" spans="1:10">
      <c r="A53" s="87" t="s">
        <v>773</v>
      </c>
      <c r="B53" s="87"/>
      <c r="C53" s="87"/>
      <c r="D53" s="23">
        <v>32</v>
      </c>
      <c r="E53" s="18" t="s">
        <v>823</v>
      </c>
      <c r="F53" s="32" t="s">
        <v>1497</v>
      </c>
      <c r="G53" s="63"/>
      <c r="H53" s="63"/>
      <c r="I53" s="11"/>
      <c r="J53" s="87"/>
    </row>
    <row r="54" spans="1:10">
      <c r="A54" s="87" t="s">
        <v>774</v>
      </c>
      <c r="B54" s="87"/>
      <c r="C54" s="87"/>
      <c r="D54" s="23">
        <v>33</v>
      </c>
      <c r="E54" s="18" t="s">
        <v>824</v>
      </c>
      <c r="F54" s="32" t="s">
        <v>1498</v>
      </c>
      <c r="G54" s="63"/>
      <c r="H54" s="63"/>
      <c r="I54" s="11"/>
      <c r="J54" s="87"/>
    </row>
    <row r="55" spans="1:10">
      <c r="A55" s="87" t="s">
        <v>775</v>
      </c>
      <c r="B55" s="87"/>
      <c r="C55" s="87"/>
      <c r="D55" s="23">
        <v>34</v>
      </c>
      <c r="E55" s="18" t="s">
        <v>825</v>
      </c>
      <c r="F55" s="32" t="s">
        <v>1499</v>
      </c>
      <c r="G55" s="63"/>
      <c r="H55" s="63"/>
      <c r="I55" s="11"/>
      <c r="J55" s="87"/>
    </row>
    <row r="56" spans="1:10">
      <c r="A56" s="87" t="s">
        <v>776</v>
      </c>
      <c r="B56" s="87"/>
      <c r="C56" s="87"/>
      <c r="D56" s="95">
        <v>35</v>
      </c>
      <c r="E56" s="96" t="s">
        <v>826</v>
      </c>
      <c r="F56" s="97" t="s">
        <v>1763</v>
      </c>
      <c r="G56" s="98">
        <f>1*G38+-1*G39+1*G40+1*G41+-1*G42+1*G43+-1*G44+-1*G45+-1*G46+1*G47+1*G48+1*G49+1*G50+1*G51+1*G52+1*G53+1*G54+1*G55</f>
        <v>0</v>
      </c>
      <c r="H56" s="98">
        <f>1*H38+-1*H39+1*H40+1*H41+-1*H42+1*H43+-1*H44+-1*H45+-1*H46+1*H47+1*H48+1*H49+1*H50+1*H51+1*H52+1*H53+1*H54+1*H55</f>
        <v>0</v>
      </c>
      <c r="I56" s="11"/>
      <c r="J56" s="87"/>
    </row>
    <row r="57" spans="1:10">
      <c r="A57" s="87" t="s">
        <v>777</v>
      </c>
      <c r="B57" s="87"/>
      <c r="C57" s="87"/>
      <c r="D57" s="23">
        <v>36</v>
      </c>
      <c r="E57" s="18" t="s">
        <v>827</v>
      </c>
      <c r="F57" s="32" t="s">
        <v>1764</v>
      </c>
      <c r="G57" s="63"/>
      <c r="H57" s="63"/>
      <c r="I57" s="11"/>
      <c r="J57" s="87"/>
    </row>
    <row r="58" spans="1:10">
      <c r="A58" s="87" t="s">
        <v>778</v>
      </c>
      <c r="B58" s="87"/>
      <c r="C58" s="87"/>
      <c r="D58" s="23">
        <v>37</v>
      </c>
      <c r="E58" s="18" t="s">
        <v>828</v>
      </c>
      <c r="F58" s="32" t="s">
        <v>1765</v>
      </c>
      <c r="G58" s="63"/>
      <c r="H58" s="63"/>
      <c r="I58" s="11"/>
      <c r="J58" s="87"/>
    </row>
    <row r="59" spans="1:10">
      <c r="A59" s="87" t="s">
        <v>779</v>
      </c>
      <c r="B59" s="87"/>
      <c r="C59" s="87"/>
      <c r="D59" s="95">
        <v>38</v>
      </c>
      <c r="E59" s="96" t="s">
        <v>829</v>
      </c>
      <c r="F59" s="97" t="s">
        <v>1500</v>
      </c>
      <c r="G59" s="98">
        <f>1*G56+-1*G57+-1*G58</f>
        <v>0</v>
      </c>
      <c r="H59" s="98">
        <f>1*H56+-1*H57+-1*H58</f>
        <v>0</v>
      </c>
      <c r="I59" s="11"/>
      <c r="J59" s="87"/>
    </row>
    <row r="60" spans="1:10">
      <c r="A60" s="88" t="s">
        <v>1908</v>
      </c>
      <c r="B60" s="87"/>
      <c r="C60" s="87"/>
      <c r="D60" s="124">
        <v>39</v>
      </c>
      <c r="E60" s="140" t="s">
        <v>1827</v>
      </c>
      <c r="F60" s="141" t="s">
        <v>1828</v>
      </c>
      <c r="G60" s="132"/>
      <c r="H60" s="132"/>
      <c r="I60" s="11"/>
      <c r="J60" s="87"/>
    </row>
    <row r="61" spans="1:10" ht="30">
      <c r="A61" s="87" t="s">
        <v>780</v>
      </c>
      <c r="B61" s="87"/>
      <c r="C61" s="87"/>
      <c r="D61" s="23">
        <v>40</v>
      </c>
      <c r="E61" s="18" t="s">
        <v>830</v>
      </c>
      <c r="F61" s="32" t="s">
        <v>1766</v>
      </c>
      <c r="G61" s="63"/>
      <c r="H61" s="63"/>
      <c r="I61" s="11"/>
      <c r="J61" s="87"/>
    </row>
    <row r="62" spans="1:10">
      <c r="A62" s="87" t="s">
        <v>781</v>
      </c>
      <c r="B62" s="87"/>
      <c r="C62" s="87"/>
      <c r="D62" s="23">
        <v>41</v>
      </c>
      <c r="E62" s="18" t="s">
        <v>831</v>
      </c>
      <c r="F62" s="32" t="s">
        <v>1767</v>
      </c>
      <c r="G62" s="63"/>
      <c r="H62" s="63"/>
      <c r="I62" s="11"/>
      <c r="J62" s="87"/>
    </row>
    <row r="63" spans="1:10">
      <c r="A63" s="87" t="s">
        <v>782</v>
      </c>
      <c r="B63" s="87"/>
      <c r="C63" s="87"/>
      <c r="D63" s="23">
        <v>42</v>
      </c>
      <c r="E63" s="18" t="s">
        <v>832</v>
      </c>
      <c r="F63" s="32" t="s">
        <v>1768</v>
      </c>
      <c r="G63" s="63"/>
      <c r="H63" s="63"/>
      <c r="I63" s="11"/>
      <c r="J63" s="87"/>
    </row>
    <row r="64" spans="1:10">
      <c r="A64" s="87" t="s">
        <v>783</v>
      </c>
      <c r="B64" s="87"/>
      <c r="C64" s="87"/>
      <c r="D64" s="95">
        <v>43</v>
      </c>
      <c r="E64" s="96" t="s">
        <v>833</v>
      </c>
      <c r="F64" s="97" t="s">
        <v>1501</v>
      </c>
      <c r="G64" s="98">
        <f>1*G61+-1*G62+-1*G63</f>
        <v>0</v>
      </c>
      <c r="H64" s="98">
        <f>1*H61+-1*H62+-1*H63</f>
        <v>0</v>
      </c>
      <c r="I64" s="11"/>
      <c r="J64" s="87"/>
    </row>
    <row r="65" spans="1:10">
      <c r="A65" s="87" t="s">
        <v>784</v>
      </c>
      <c r="B65" s="87"/>
      <c r="C65" s="87"/>
      <c r="D65" s="95">
        <v>44</v>
      </c>
      <c r="E65" s="99" t="s">
        <v>834</v>
      </c>
      <c r="F65" s="100" t="s">
        <v>1502</v>
      </c>
      <c r="G65" s="98">
        <f>1*G59+1*G64</f>
        <v>0</v>
      </c>
      <c r="H65" s="98">
        <f>1*H59+1*H64</f>
        <v>0</v>
      </c>
      <c r="I65" s="11"/>
      <c r="J65" s="87"/>
    </row>
    <row r="66" spans="1:10">
      <c r="A66" s="88" t="s">
        <v>1913</v>
      </c>
      <c r="B66" s="87"/>
      <c r="C66" s="87"/>
      <c r="D66" s="124">
        <v>45</v>
      </c>
      <c r="E66" s="140" t="s">
        <v>1837</v>
      </c>
      <c r="F66" s="141" t="s">
        <v>1838</v>
      </c>
      <c r="G66" s="132"/>
      <c r="H66" s="132"/>
      <c r="I66" s="11"/>
      <c r="J66" s="87"/>
    </row>
    <row r="67" spans="1:10">
      <c r="A67" s="87" t="s">
        <v>785</v>
      </c>
      <c r="B67" s="87"/>
      <c r="C67" s="87"/>
      <c r="D67" s="23">
        <v>46</v>
      </c>
      <c r="E67" s="18" t="s">
        <v>835</v>
      </c>
      <c r="F67" s="32" t="s">
        <v>1503</v>
      </c>
      <c r="G67" s="63"/>
      <c r="H67" s="63"/>
      <c r="I67" s="11"/>
      <c r="J67" s="87"/>
    </row>
    <row r="68" spans="1:10">
      <c r="A68" s="87" t="s">
        <v>846</v>
      </c>
      <c r="B68" s="87"/>
      <c r="C68" s="87"/>
      <c r="D68" s="23">
        <v>47</v>
      </c>
      <c r="E68" s="18" t="s">
        <v>847</v>
      </c>
      <c r="F68" s="32" t="s">
        <v>1512</v>
      </c>
      <c r="G68" s="63"/>
      <c r="H68" s="63"/>
      <c r="I68" s="11"/>
      <c r="J68" s="87"/>
    </row>
    <row r="69" spans="1:10">
      <c r="A69" s="88" t="s">
        <v>1909</v>
      </c>
      <c r="B69" s="87"/>
      <c r="C69" s="87"/>
      <c r="D69" s="124">
        <v>48</v>
      </c>
      <c r="E69" s="140" t="s">
        <v>1829</v>
      </c>
      <c r="F69" s="141" t="s">
        <v>1830</v>
      </c>
      <c r="G69" s="132"/>
      <c r="H69" s="132"/>
      <c r="I69" s="11"/>
      <c r="J69" s="87"/>
    </row>
    <row r="70" spans="1:10">
      <c r="A70" s="88" t="s">
        <v>1910</v>
      </c>
      <c r="B70" s="87"/>
      <c r="C70" s="87"/>
      <c r="D70" s="124">
        <v>49</v>
      </c>
      <c r="E70" s="125" t="s">
        <v>1831</v>
      </c>
      <c r="F70" s="142" t="s">
        <v>1832</v>
      </c>
      <c r="G70" s="132"/>
      <c r="H70" s="132"/>
      <c r="I70" s="11"/>
      <c r="J70" s="87"/>
    </row>
    <row r="71" spans="1:10">
      <c r="A71" s="87" t="s">
        <v>786</v>
      </c>
      <c r="B71" s="87"/>
      <c r="C71" s="87"/>
      <c r="D71" s="23">
        <v>50</v>
      </c>
      <c r="E71" s="14" t="s">
        <v>836</v>
      </c>
      <c r="F71" s="31" t="s">
        <v>1504</v>
      </c>
      <c r="G71" s="63"/>
      <c r="H71" s="63"/>
      <c r="I71" s="11"/>
      <c r="J71" s="87"/>
    </row>
    <row r="72" spans="1:10">
      <c r="A72" s="87" t="s">
        <v>787</v>
      </c>
      <c r="B72" s="87"/>
      <c r="C72" s="87"/>
      <c r="D72" s="23">
        <v>51</v>
      </c>
      <c r="E72" s="14" t="s">
        <v>837</v>
      </c>
      <c r="F72" s="31" t="s">
        <v>1505</v>
      </c>
      <c r="G72" s="63"/>
      <c r="H72" s="63"/>
      <c r="I72" s="11"/>
      <c r="J72" s="87"/>
    </row>
    <row r="73" spans="1:10">
      <c r="A73" s="87" t="s">
        <v>788</v>
      </c>
      <c r="B73" s="87"/>
      <c r="C73" s="87"/>
      <c r="D73" s="95">
        <v>52</v>
      </c>
      <c r="E73" s="101" t="s">
        <v>838</v>
      </c>
      <c r="F73" s="102" t="s">
        <v>1506</v>
      </c>
      <c r="G73" s="98">
        <f>1*G71+1*G72</f>
        <v>0</v>
      </c>
      <c r="H73" s="98">
        <f>1*H71+1*H72</f>
        <v>0</v>
      </c>
      <c r="I73" s="11"/>
      <c r="J73" s="87"/>
    </row>
    <row r="74" spans="1:10">
      <c r="A74" s="88" t="s">
        <v>1911</v>
      </c>
      <c r="B74" s="87"/>
      <c r="C74" s="87"/>
      <c r="D74" s="124">
        <v>53</v>
      </c>
      <c r="E74" s="125" t="s">
        <v>1833</v>
      </c>
      <c r="F74" s="142" t="s">
        <v>1834</v>
      </c>
      <c r="G74" s="132"/>
      <c r="H74" s="132"/>
      <c r="I74" s="11"/>
      <c r="J74" s="87"/>
    </row>
    <row r="75" spans="1:10">
      <c r="A75" s="87" t="s">
        <v>789</v>
      </c>
      <c r="B75" s="87"/>
      <c r="C75" s="87"/>
      <c r="D75" s="23">
        <v>54</v>
      </c>
      <c r="E75" s="14" t="s">
        <v>839</v>
      </c>
      <c r="F75" s="31" t="s">
        <v>1507</v>
      </c>
      <c r="G75" s="63"/>
      <c r="H75" s="63"/>
      <c r="I75" s="11"/>
      <c r="J75" s="87"/>
    </row>
    <row r="76" spans="1:10">
      <c r="A76" s="87" t="s">
        <v>790</v>
      </c>
      <c r="B76" s="87"/>
      <c r="C76" s="87"/>
      <c r="D76" s="23">
        <v>55</v>
      </c>
      <c r="E76" s="14" t="s">
        <v>840</v>
      </c>
      <c r="F76" s="31" t="s">
        <v>1508</v>
      </c>
      <c r="G76" s="63"/>
      <c r="H76" s="63"/>
      <c r="I76" s="11"/>
      <c r="J76" s="87"/>
    </row>
    <row r="77" spans="1:10">
      <c r="A77" s="87" t="s">
        <v>791</v>
      </c>
      <c r="B77" s="87"/>
      <c r="C77" s="87"/>
      <c r="D77" s="95">
        <v>56</v>
      </c>
      <c r="E77" s="101" t="s">
        <v>841</v>
      </c>
      <c r="F77" s="102" t="s">
        <v>1509</v>
      </c>
      <c r="G77" s="98">
        <f>1*G75+1*G76</f>
        <v>0</v>
      </c>
      <c r="H77" s="98">
        <f>1*H75+1*H76</f>
        <v>0</v>
      </c>
      <c r="I77" s="11"/>
      <c r="J77" s="87"/>
    </row>
    <row r="78" spans="1:10">
      <c r="A78" s="88" t="s">
        <v>1912</v>
      </c>
      <c r="B78" s="87"/>
      <c r="C78" s="87"/>
      <c r="D78" s="124">
        <v>57</v>
      </c>
      <c r="E78" s="140" t="s">
        <v>1835</v>
      </c>
      <c r="F78" s="141" t="s">
        <v>1836</v>
      </c>
      <c r="G78" s="132"/>
      <c r="H78" s="132"/>
      <c r="I78" s="11"/>
      <c r="J78" s="87"/>
    </row>
    <row r="79" spans="1:10">
      <c r="A79" s="87" t="s">
        <v>792</v>
      </c>
      <c r="B79" s="87"/>
      <c r="C79" s="87"/>
      <c r="D79" s="23">
        <v>58</v>
      </c>
      <c r="E79" s="18" t="s">
        <v>842</v>
      </c>
      <c r="F79" s="32" t="s">
        <v>1510</v>
      </c>
      <c r="G79" s="63"/>
      <c r="H79" s="63"/>
      <c r="I79" s="11"/>
      <c r="J79" s="87"/>
    </row>
    <row r="80" spans="1:10">
      <c r="A80" s="87" t="s">
        <v>793</v>
      </c>
      <c r="B80" s="87"/>
      <c r="C80" s="87"/>
      <c r="D80" s="23">
        <v>59</v>
      </c>
      <c r="E80" s="18" t="s">
        <v>843</v>
      </c>
      <c r="F80" s="32" t="s">
        <v>1511</v>
      </c>
      <c r="G80" s="63"/>
      <c r="H80" s="63"/>
      <c r="I80" s="11"/>
      <c r="J80" s="87"/>
    </row>
    <row r="81" spans="1:10">
      <c r="A81" s="87"/>
      <c r="B81" s="87"/>
      <c r="C81" s="87" t="s">
        <v>358</v>
      </c>
      <c r="D81" s="11"/>
      <c r="E81" s="11"/>
      <c r="F81" s="11"/>
      <c r="G81" s="11"/>
      <c r="H81" s="11"/>
      <c r="I81" s="11"/>
      <c r="J81" s="87"/>
    </row>
    <row r="82" spans="1:10">
      <c r="A82" s="87"/>
      <c r="B82" s="87"/>
      <c r="C82" s="87" t="s">
        <v>361</v>
      </c>
      <c r="D82" s="87"/>
      <c r="E82" s="87"/>
      <c r="F82" s="87"/>
      <c r="G82" s="87"/>
      <c r="H82" s="87"/>
      <c r="I82" s="87"/>
      <c r="J82" s="87" t="s">
        <v>362</v>
      </c>
    </row>
  </sheetData>
  <sheetProtection algorithmName="SHA-512" hashValue="u3oHKhyxEe2zloh0JADID/QV5lMpkKSRhOHJ9SgrYJUuZmMr/DayEy3oKVT2PtQKnSHF1SKhY2bKgPYdE7fp9w==" saltValue="QXFsfmpTRaIiOcREuVjvR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75:H77 G71:H73 G67:H68 G61:H65 G24:H59 G79:H80" xr:uid="{00000000-0002-0000-0C00-000000000000}">
      <formula1>-999999999999999</formula1>
      <formula2>999999999999999</formula2>
    </dataValidation>
  </dataValidations>
  <hyperlinks>
    <hyperlink ref="A22" r:id="rId1" xr:uid="{00000000-0004-0000-0C00-000000000000}"/>
    <hyperlink ref="A23" r:id="rId2" xr:uid="{00000000-0004-0000-0C00-000001000000}"/>
    <hyperlink ref="A60" r:id="rId3" xr:uid="{00000000-0004-0000-0C00-000002000000}"/>
    <hyperlink ref="A66" r:id="rId4" xr:uid="{00000000-0004-0000-0C00-000003000000}"/>
    <hyperlink ref="A69" r:id="rId5" xr:uid="{00000000-0004-0000-0C00-000004000000}"/>
    <hyperlink ref="A70" r:id="rId6" xr:uid="{00000000-0004-0000-0C00-000005000000}"/>
    <hyperlink ref="A74" r:id="rId7" xr:uid="{00000000-0004-0000-0C00-000006000000}"/>
    <hyperlink ref="A78" r:id="rId8" xr:uid="{00000000-0004-0000-0C00-000007000000}"/>
  </hyperlinks>
  <pageMargins left="0.7" right="0.7" top="0.75" bottom="0.75" header="0.3" footer="0.3"/>
  <pageSetup orientation="portrait" r:id="rId9"/>
  <headerFooter>
    <oddFooter>&amp;L&amp;"Calibri,Regular"&amp;10</oddFooter>
    <evenFooter>&amp;L&amp;"Calibri,Regular"&amp;10</evenFooter>
    <firstFooter>&amp;L&amp;"Calibri,Regular"&amp;10</firstFooter>
  </headerFooter>
  <legacy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>
    <pageSetUpPr autoPageBreaks="0"/>
  </sheetPr>
  <dimension ref="A1:J55"/>
  <sheetViews>
    <sheetView showGridLines="0" rightToLeft="1" topLeftCell="D41" zoomScale="106" zoomScaleNormal="106" workbookViewId="0">
      <selection activeCell="F52" sqref="F52"/>
    </sheetView>
  </sheetViews>
  <sheetFormatPr defaultRowHeight="15"/>
  <cols>
    <col min="1" max="1" width="3.5703125" hidden="1" customWidth="1"/>
    <col min="2" max="2" width="3.42578125" hidden="1" customWidth="1"/>
    <col min="3" max="3" width="5.85546875" hidden="1" customWidth="1"/>
    <col min="4" max="4" width="8.7109375" customWidth="1"/>
    <col min="5" max="5" width="60.7109375" hidden="1" customWidth="1"/>
    <col min="6" max="6" width="60.7109375" customWidth="1"/>
    <col min="7" max="8" width="20.7109375" customWidth="1"/>
  </cols>
  <sheetData>
    <row r="1" spans="1:10" ht="75" customHeight="1">
      <c r="A1" s="10" t="s">
        <v>863</v>
      </c>
      <c r="D1" s="22"/>
      <c r="E1" s="184"/>
      <c r="F1" s="184"/>
      <c r="G1" s="184"/>
      <c r="H1" s="184"/>
      <c r="I1" s="184"/>
      <c r="J1" s="185"/>
    </row>
    <row r="3" spans="1:10" ht="35.1" customHeight="1">
      <c r="E3" s="181" t="s">
        <v>1690</v>
      </c>
      <c r="F3" s="182"/>
      <c r="G3" s="182"/>
      <c r="H3" s="182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864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1258</v>
      </c>
      <c r="F20" s="93" t="s">
        <v>1690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7" t="s">
        <v>784</v>
      </c>
      <c r="B22" s="87"/>
      <c r="C22" s="87"/>
      <c r="D22" s="95">
        <v>1</v>
      </c>
      <c r="E22" s="99" t="s">
        <v>834</v>
      </c>
      <c r="F22" s="100" t="s">
        <v>1502</v>
      </c>
      <c r="G22" s="98">
        <f>IF(OR('بيانات الادخال'!$G$41 = "Function of expense",'بيانات الادخال'!$G$41 = "وظيفة المصاريف"),'ربح وخسارة حسب الوظيفه'!G68,'ربح وخسارة حسب الطبيعة'!G66)</f>
        <v>88286957</v>
      </c>
      <c r="H22" s="98">
        <f>IF(OR('بيانات الادخال'!$G$41 = "Function of expense",'بيانات الادخال'!$G$41 = "وظيفة المصاريف"),'ربح وخسارة حسب الوظيفه'!H68,'ربح وخسارة حسب الطبيعة'!H66)</f>
        <v>-64928434</v>
      </c>
      <c r="I22" s="11"/>
      <c r="J22" s="87"/>
    </row>
    <row r="23" spans="1:10">
      <c r="A23" s="88" t="s">
        <v>1914</v>
      </c>
      <c r="B23" s="87"/>
      <c r="C23" s="87"/>
      <c r="D23" s="124">
        <v>2</v>
      </c>
      <c r="E23" s="140" t="s">
        <v>1219</v>
      </c>
      <c r="F23" s="141" t="s">
        <v>1653</v>
      </c>
      <c r="G23" s="132"/>
      <c r="H23" s="132"/>
      <c r="I23" s="11"/>
      <c r="J23" s="87"/>
    </row>
    <row r="24" spans="1:10" ht="30">
      <c r="A24" s="88" t="s">
        <v>1915</v>
      </c>
      <c r="B24" s="87"/>
      <c r="C24" s="87"/>
      <c r="D24" s="124">
        <v>3</v>
      </c>
      <c r="E24" s="125" t="s">
        <v>1839</v>
      </c>
      <c r="F24" s="142" t="s">
        <v>1840</v>
      </c>
      <c r="G24" s="132"/>
      <c r="H24" s="132"/>
      <c r="I24" s="11"/>
      <c r="J24" s="87"/>
    </row>
    <row r="25" spans="1:10" ht="30">
      <c r="A25" s="87" t="s">
        <v>865</v>
      </c>
      <c r="B25" s="87"/>
      <c r="C25" s="87"/>
      <c r="D25" s="23">
        <v>4</v>
      </c>
      <c r="E25" s="14" t="s">
        <v>890</v>
      </c>
      <c r="F25" s="31" t="s">
        <v>1518</v>
      </c>
      <c r="G25" s="63"/>
      <c r="H25" s="63"/>
      <c r="I25" s="11"/>
      <c r="J25" s="87"/>
    </row>
    <row r="26" spans="1:10">
      <c r="A26" s="87" t="s">
        <v>866</v>
      </c>
      <c r="B26" s="87"/>
      <c r="C26" s="87"/>
      <c r="D26" s="23">
        <v>5</v>
      </c>
      <c r="E26" s="14" t="s">
        <v>891</v>
      </c>
      <c r="F26" s="31" t="s">
        <v>1519</v>
      </c>
      <c r="G26" s="63"/>
      <c r="H26" s="63"/>
      <c r="I26" s="11"/>
      <c r="J26" s="87"/>
    </row>
    <row r="27" spans="1:10" ht="30">
      <c r="A27" s="87" t="s">
        <v>867</v>
      </c>
      <c r="B27" s="87"/>
      <c r="C27" s="87"/>
      <c r="D27" s="23">
        <v>6</v>
      </c>
      <c r="E27" s="14" t="s">
        <v>892</v>
      </c>
      <c r="F27" s="31" t="s">
        <v>1520</v>
      </c>
      <c r="G27" s="63">
        <v>-2809136</v>
      </c>
      <c r="H27" s="63">
        <v>3169055</v>
      </c>
      <c r="I27" s="11"/>
      <c r="J27" s="87"/>
    </row>
    <row r="28" spans="1:10" ht="45">
      <c r="A28" s="87" t="s">
        <v>868</v>
      </c>
      <c r="B28" s="87"/>
      <c r="C28" s="87"/>
      <c r="D28" s="23">
        <v>7</v>
      </c>
      <c r="E28" s="14" t="s">
        <v>893</v>
      </c>
      <c r="F28" s="31" t="s">
        <v>1521</v>
      </c>
      <c r="G28" s="63"/>
      <c r="H28" s="63"/>
      <c r="I28" s="11"/>
      <c r="J28" s="87"/>
    </row>
    <row r="29" spans="1:10" ht="30">
      <c r="A29" s="87" t="s">
        <v>869</v>
      </c>
      <c r="B29" s="87"/>
      <c r="C29" s="87"/>
      <c r="D29" s="23">
        <v>8</v>
      </c>
      <c r="E29" s="14" t="s">
        <v>894</v>
      </c>
      <c r="F29" s="31" t="s">
        <v>1716</v>
      </c>
      <c r="G29" s="63"/>
      <c r="H29" s="63"/>
      <c r="I29" s="11"/>
      <c r="J29" s="87"/>
    </row>
    <row r="30" spans="1:10" ht="30">
      <c r="A30" s="87" t="s">
        <v>870</v>
      </c>
      <c r="B30" s="87"/>
      <c r="C30" s="87"/>
      <c r="D30" s="95">
        <v>9</v>
      </c>
      <c r="E30" s="101" t="s">
        <v>895</v>
      </c>
      <c r="F30" s="102" t="s">
        <v>1522</v>
      </c>
      <c r="G30" s="98">
        <f>1*G25+1*G26+1*G27+1*G28+1*G29</f>
        <v>-2809136</v>
      </c>
      <c r="H30" s="98">
        <f>1*H25+1*H26+1*H27+1*H28+1*H29</f>
        <v>3169055</v>
      </c>
      <c r="I30" s="11"/>
      <c r="J30" s="87"/>
    </row>
    <row r="31" spans="1:10" ht="30">
      <c r="A31" s="88" t="s">
        <v>1916</v>
      </c>
      <c r="B31" s="87"/>
      <c r="C31" s="87"/>
      <c r="D31" s="124">
        <v>10</v>
      </c>
      <c r="E31" s="125" t="s">
        <v>1841</v>
      </c>
      <c r="F31" s="142" t="s">
        <v>1842</v>
      </c>
      <c r="G31" s="132"/>
      <c r="H31" s="132"/>
      <c r="I31" s="11"/>
      <c r="J31" s="87"/>
    </row>
    <row r="32" spans="1:10">
      <c r="A32" s="88" t="s">
        <v>1917</v>
      </c>
      <c r="B32" s="87"/>
      <c r="C32" s="87"/>
      <c r="D32" s="124">
        <v>11</v>
      </c>
      <c r="E32" s="143" t="s">
        <v>1843</v>
      </c>
      <c r="F32" s="144" t="s">
        <v>1844</v>
      </c>
      <c r="G32" s="132"/>
      <c r="H32" s="132"/>
      <c r="I32" s="11"/>
      <c r="J32" s="87"/>
    </row>
    <row r="33" spans="1:10" ht="30">
      <c r="A33" s="87" t="s">
        <v>871</v>
      </c>
      <c r="B33" s="87"/>
      <c r="C33" s="87"/>
      <c r="D33" s="23">
        <v>12</v>
      </c>
      <c r="E33" s="20" t="s">
        <v>896</v>
      </c>
      <c r="F33" s="29" t="s">
        <v>1523</v>
      </c>
      <c r="G33" s="63"/>
      <c r="H33" s="63"/>
      <c r="I33" s="11"/>
      <c r="J33" s="87"/>
    </row>
    <row r="34" spans="1:10" ht="30">
      <c r="A34" s="87" t="s">
        <v>872</v>
      </c>
      <c r="B34" s="87"/>
      <c r="C34" s="87"/>
      <c r="D34" s="23">
        <v>13</v>
      </c>
      <c r="E34" s="20" t="s">
        <v>897</v>
      </c>
      <c r="F34" s="29" t="s">
        <v>1524</v>
      </c>
      <c r="G34" s="63"/>
      <c r="H34" s="63"/>
      <c r="I34" s="11"/>
      <c r="J34" s="87"/>
    </row>
    <row r="35" spans="1:10" ht="30">
      <c r="A35" s="87" t="s">
        <v>873</v>
      </c>
      <c r="B35" s="87"/>
      <c r="C35" s="87"/>
      <c r="D35" s="95">
        <v>14</v>
      </c>
      <c r="E35" s="103" t="s">
        <v>898</v>
      </c>
      <c r="F35" s="104" t="s">
        <v>1525</v>
      </c>
      <c r="G35" s="98">
        <f>1*G33+-1*G34</f>
        <v>0</v>
      </c>
      <c r="H35" s="98">
        <f>1*H33+-1*H34</f>
        <v>0</v>
      </c>
      <c r="I35" s="11"/>
      <c r="J35" s="87"/>
    </row>
    <row r="36" spans="1:10">
      <c r="A36" s="88" t="s">
        <v>1918</v>
      </c>
      <c r="B36" s="87"/>
      <c r="C36" s="87"/>
      <c r="D36" s="124">
        <v>15</v>
      </c>
      <c r="E36" s="143" t="s">
        <v>1845</v>
      </c>
      <c r="F36" s="144" t="s">
        <v>1846</v>
      </c>
      <c r="G36" s="132"/>
      <c r="H36" s="132"/>
      <c r="I36" s="11"/>
      <c r="J36" s="87"/>
    </row>
    <row r="37" spans="1:10" ht="30">
      <c r="A37" s="87" t="s">
        <v>874</v>
      </c>
      <c r="B37" s="87"/>
      <c r="C37" s="87"/>
      <c r="D37" s="23">
        <v>16</v>
      </c>
      <c r="E37" s="20" t="s">
        <v>899</v>
      </c>
      <c r="F37" s="29" t="s">
        <v>1526</v>
      </c>
      <c r="G37" s="63"/>
      <c r="H37" s="63"/>
      <c r="I37" s="11"/>
      <c r="J37" s="87"/>
    </row>
    <row r="38" spans="1:10" ht="30">
      <c r="A38" s="87" t="s">
        <v>875</v>
      </c>
      <c r="B38" s="87"/>
      <c r="C38" s="87"/>
      <c r="D38" s="23">
        <v>17</v>
      </c>
      <c r="E38" s="20" t="s">
        <v>900</v>
      </c>
      <c r="F38" s="29" t="s">
        <v>1527</v>
      </c>
      <c r="G38" s="63"/>
      <c r="H38" s="63"/>
      <c r="I38" s="11"/>
      <c r="J38" s="87"/>
    </row>
    <row r="39" spans="1:10" ht="30">
      <c r="A39" s="87" t="s">
        <v>876</v>
      </c>
      <c r="B39" s="87"/>
      <c r="C39" s="87"/>
      <c r="D39" s="23">
        <v>18</v>
      </c>
      <c r="E39" s="20" t="s">
        <v>901</v>
      </c>
      <c r="F39" s="29" t="s">
        <v>1769</v>
      </c>
      <c r="G39" s="63"/>
      <c r="H39" s="63"/>
      <c r="I39" s="11"/>
      <c r="J39" s="87"/>
    </row>
    <row r="40" spans="1:10" ht="30">
      <c r="A40" s="87" t="s">
        <v>877</v>
      </c>
      <c r="B40" s="87"/>
      <c r="C40" s="87"/>
      <c r="D40" s="95">
        <v>19</v>
      </c>
      <c r="E40" s="103" t="s">
        <v>902</v>
      </c>
      <c r="F40" s="104" t="s">
        <v>1528</v>
      </c>
      <c r="G40" s="98">
        <f>1*G37+-1*G38+-1*G39</f>
        <v>0</v>
      </c>
      <c r="H40" s="98">
        <f>1*H37+-1*H38+-1*H39</f>
        <v>0</v>
      </c>
      <c r="I40" s="11"/>
      <c r="J40" s="87"/>
    </row>
    <row r="41" spans="1:10">
      <c r="A41" s="88" t="s">
        <v>1919</v>
      </c>
      <c r="B41" s="87"/>
      <c r="C41" s="87"/>
      <c r="D41" s="124">
        <v>20</v>
      </c>
      <c r="E41" s="143" t="s">
        <v>1847</v>
      </c>
      <c r="F41" s="144" t="s">
        <v>1848</v>
      </c>
      <c r="G41" s="132"/>
      <c r="H41" s="132"/>
      <c r="I41" s="11"/>
      <c r="J41" s="87"/>
    </row>
    <row r="42" spans="1:10">
      <c r="A42" s="87" t="s">
        <v>878</v>
      </c>
      <c r="B42" s="87"/>
      <c r="C42" s="87"/>
      <c r="D42" s="23">
        <v>21</v>
      </c>
      <c r="E42" s="20" t="s">
        <v>903</v>
      </c>
      <c r="F42" s="29" t="s">
        <v>1529</v>
      </c>
      <c r="G42" s="63"/>
      <c r="H42" s="63"/>
      <c r="I42" s="11"/>
      <c r="J42" s="87"/>
    </row>
    <row r="43" spans="1:10">
      <c r="A43" s="87" t="s">
        <v>879</v>
      </c>
      <c r="B43" s="87"/>
      <c r="C43" s="87"/>
      <c r="D43" s="23">
        <v>22</v>
      </c>
      <c r="E43" s="20" t="s">
        <v>904</v>
      </c>
      <c r="F43" s="29" t="s">
        <v>1530</v>
      </c>
      <c r="G43" s="63"/>
      <c r="H43" s="63"/>
      <c r="I43" s="11"/>
      <c r="J43" s="87"/>
    </row>
    <row r="44" spans="1:10" ht="30">
      <c r="A44" s="87" t="s">
        <v>880</v>
      </c>
      <c r="B44" s="87"/>
      <c r="C44" s="87"/>
      <c r="D44" s="95">
        <v>23</v>
      </c>
      <c r="E44" s="103" t="s">
        <v>905</v>
      </c>
      <c r="F44" s="104" t="s">
        <v>1531</v>
      </c>
      <c r="G44" s="98">
        <f>1*G42+-1*G43</f>
        <v>0</v>
      </c>
      <c r="H44" s="98">
        <f>1*H42+-1*H43</f>
        <v>0</v>
      </c>
      <c r="I44" s="11"/>
      <c r="J44" s="87"/>
    </row>
    <row r="45" spans="1:10">
      <c r="A45" s="88" t="s">
        <v>1920</v>
      </c>
      <c r="B45" s="87"/>
      <c r="C45" s="87"/>
      <c r="D45" s="124">
        <v>24</v>
      </c>
      <c r="E45" s="143" t="s">
        <v>1849</v>
      </c>
      <c r="F45" s="144" t="s">
        <v>1850</v>
      </c>
      <c r="G45" s="132"/>
      <c r="H45" s="132"/>
      <c r="I45" s="11"/>
      <c r="J45" s="87"/>
    </row>
    <row r="46" spans="1:10" ht="30">
      <c r="A46" s="87" t="s">
        <v>881</v>
      </c>
      <c r="B46" s="87"/>
      <c r="C46" s="87"/>
      <c r="D46" s="23">
        <v>25</v>
      </c>
      <c r="E46" s="20" t="s">
        <v>906</v>
      </c>
      <c r="F46" s="29" t="s">
        <v>1532</v>
      </c>
      <c r="G46" s="63"/>
      <c r="H46" s="63"/>
      <c r="I46" s="11"/>
      <c r="J46" s="87"/>
    </row>
    <row r="47" spans="1:10" ht="30">
      <c r="A47" s="87" t="s">
        <v>882</v>
      </c>
      <c r="B47" s="87"/>
      <c r="C47" s="87"/>
      <c r="D47" s="23">
        <v>26</v>
      </c>
      <c r="E47" s="20" t="s">
        <v>907</v>
      </c>
      <c r="F47" s="29" t="s">
        <v>1533</v>
      </c>
      <c r="G47" s="63"/>
      <c r="H47" s="63"/>
      <c r="I47" s="11"/>
      <c r="J47" s="87"/>
    </row>
    <row r="48" spans="1:10" ht="30">
      <c r="A48" s="87" t="s">
        <v>883</v>
      </c>
      <c r="B48" s="87"/>
      <c r="C48" s="87"/>
      <c r="D48" s="95">
        <v>27</v>
      </c>
      <c r="E48" s="103" t="s">
        <v>908</v>
      </c>
      <c r="F48" s="104" t="s">
        <v>1534</v>
      </c>
      <c r="G48" s="98">
        <f>1*G46+-1*G47</f>
        <v>0</v>
      </c>
      <c r="H48" s="98">
        <f>1*H46+-1*H47</f>
        <v>0</v>
      </c>
      <c r="I48" s="11"/>
      <c r="J48" s="87"/>
    </row>
    <row r="49" spans="1:10" ht="45">
      <c r="A49" s="87" t="s">
        <v>884</v>
      </c>
      <c r="B49" s="87"/>
      <c r="C49" s="87"/>
      <c r="D49" s="23">
        <v>28</v>
      </c>
      <c r="E49" s="14" t="s">
        <v>909</v>
      </c>
      <c r="F49" s="31" t="s">
        <v>1535</v>
      </c>
      <c r="G49" s="63"/>
      <c r="H49" s="63"/>
      <c r="I49" s="11"/>
      <c r="J49" s="87"/>
    </row>
    <row r="50" spans="1:10" ht="30">
      <c r="A50" s="87" t="s">
        <v>885</v>
      </c>
      <c r="B50" s="87"/>
      <c r="C50" s="87"/>
      <c r="D50" s="23">
        <v>29</v>
      </c>
      <c r="E50" s="14" t="s">
        <v>910</v>
      </c>
      <c r="F50" s="31" t="s">
        <v>1717</v>
      </c>
      <c r="G50" s="63"/>
      <c r="H50" s="63"/>
      <c r="I50" s="11"/>
      <c r="J50" s="87"/>
    </row>
    <row r="51" spans="1:10" ht="30">
      <c r="A51" s="87" t="s">
        <v>886</v>
      </c>
      <c r="B51" s="87"/>
      <c r="C51" s="87"/>
      <c r="D51" s="95">
        <v>30</v>
      </c>
      <c r="E51" s="101" t="s">
        <v>911</v>
      </c>
      <c r="F51" s="102" t="s">
        <v>1536</v>
      </c>
      <c r="G51" s="98">
        <f>1*G35+1*G40+1*G44+1*G48+1*G49+1*G50</f>
        <v>0</v>
      </c>
      <c r="H51" s="98">
        <f>1*H35+1*H40+1*H44+1*H48+1*H49+1*H50</f>
        <v>0</v>
      </c>
      <c r="I51" s="11"/>
      <c r="J51" s="87"/>
    </row>
    <row r="52" spans="1:10">
      <c r="A52" s="87" t="s">
        <v>887</v>
      </c>
      <c r="B52" s="87"/>
      <c r="C52" s="87"/>
      <c r="D52" s="95">
        <v>31</v>
      </c>
      <c r="E52" s="96" t="s">
        <v>912</v>
      </c>
      <c r="F52" s="97" t="s">
        <v>1537</v>
      </c>
      <c r="G52" s="98">
        <f>1*G30+1*G51</f>
        <v>-2809136</v>
      </c>
      <c r="H52" s="98">
        <f>1*H30+1*H51</f>
        <v>3169055</v>
      </c>
      <c r="I52" s="11"/>
      <c r="J52" s="87"/>
    </row>
    <row r="53" spans="1:10">
      <c r="A53" s="87" t="s">
        <v>888</v>
      </c>
      <c r="B53" s="87"/>
      <c r="C53" s="87"/>
      <c r="D53" s="95">
        <v>32</v>
      </c>
      <c r="E53" s="99" t="s">
        <v>913</v>
      </c>
      <c r="F53" s="100" t="s">
        <v>1538</v>
      </c>
      <c r="G53" s="98">
        <f>1*G22+1*G52</f>
        <v>85477821</v>
      </c>
      <c r="H53" s="98">
        <f>1*H22+1*H52</f>
        <v>-61759379</v>
      </c>
      <c r="I53" s="11"/>
      <c r="J53" s="87"/>
    </row>
    <row r="54" spans="1:10">
      <c r="A54" s="87"/>
      <c r="B54" s="87"/>
      <c r="C54" s="87" t="s">
        <v>358</v>
      </c>
      <c r="D54" s="11"/>
      <c r="E54" s="11"/>
      <c r="F54" s="11"/>
      <c r="G54" s="11"/>
      <c r="H54" s="11"/>
      <c r="I54" s="11"/>
      <c r="J54" s="87"/>
    </row>
    <row r="55" spans="1:10">
      <c r="A55" s="87"/>
      <c r="B55" s="87"/>
      <c r="C55" s="87" t="s">
        <v>361</v>
      </c>
      <c r="D55" s="87"/>
      <c r="E55" s="87"/>
      <c r="F55" s="87"/>
      <c r="G55" s="87"/>
      <c r="H55" s="87"/>
      <c r="I55" s="87"/>
      <c r="J55" s="87" t="s">
        <v>362</v>
      </c>
    </row>
  </sheetData>
  <sheetProtection algorithmName="SHA-512" hashValue="TZmZ7H68uX+mxMbtDllFLswyJ1wZfqkapvqO3Ha+C7Ey08LoJi+vRuzewpi4H1K7BODJpaYTiSnq84nn3jk8GA==" saltValue="SlwuzOids4xKrqzvOqDT3Q==" spinCount="100000" sheet="1" objects="1" scenarios="1"/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46:H53 G42:H44 G25:H30 G33:H35 G37:H40 G22:H22" xr:uid="{00000000-0002-0000-0D00-000000000000}">
      <formula1>-999999999999999</formula1>
      <formula2>999999999999999</formula2>
    </dataValidation>
  </dataValidations>
  <hyperlinks>
    <hyperlink ref="A23" r:id="rId1" xr:uid="{00000000-0004-0000-0D00-000000000000}"/>
    <hyperlink ref="A24" r:id="rId2" xr:uid="{00000000-0004-0000-0D00-000001000000}"/>
    <hyperlink ref="A31" r:id="rId3" xr:uid="{00000000-0004-0000-0D00-000002000000}"/>
    <hyperlink ref="A32" r:id="rId4" xr:uid="{00000000-0004-0000-0D00-000003000000}"/>
    <hyperlink ref="A36" r:id="rId5" xr:uid="{00000000-0004-0000-0D00-000004000000}"/>
    <hyperlink ref="A41" r:id="rId6" xr:uid="{00000000-0004-0000-0D00-000005000000}"/>
    <hyperlink ref="A45" r:id="rId7" xr:uid="{00000000-0004-0000-0D00-000006000000}"/>
  </hyperlinks>
  <pageMargins left="0.7" right="0.7" top="0.75" bottom="0.75" header="0.3" footer="0.3"/>
  <pageSetup orientation="portrait" r:id="rId8"/>
  <headerFooter>
    <oddFooter>&amp;L&amp;"Calibri,Regular"&amp;10</oddFooter>
    <evenFooter>&amp;L&amp;"Calibri,Regular"&amp;10</evenFooter>
    <firstFooter>&amp;L&amp;"Calibri,Regular"&amp;10</firstFooter>
  </headerFooter>
  <drawing r:id="rId9"/>
  <legacyDrawing r:id="rId1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>
    <pageSetUpPr autoPageBreaks="0"/>
  </sheetPr>
  <dimension ref="A1:J58"/>
  <sheetViews>
    <sheetView showGridLines="0" rightToLeft="1" topLeftCell="D1" workbookViewId="0">
      <selection sqref="A1:C1048576"/>
    </sheetView>
  </sheetViews>
  <sheetFormatPr defaultRowHeight="15"/>
  <cols>
    <col min="1" max="1" width="9.5703125" hidden="1" customWidth="1"/>
    <col min="2" max="2" width="7.5703125" hidden="1" customWidth="1"/>
    <col min="3" max="3" width="1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915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916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1259</v>
      </c>
      <c r="F20" s="93" t="s">
        <v>1691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7" t="s">
        <v>784</v>
      </c>
      <c r="B22" s="87"/>
      <c r="C22" s="87"/>
      <c r="D22" s="95">
        <v>1</v>
      </c>
      <c r="E22" s="99" t="s">
        <v>834</v>
      </c>
      <c r="F22" s="100" t="s">
        <v>1502</v>
      </c>
      <c r="G22" s="98">
        <f>IF(OR('بيانات الادخال'!$G$41 = "Function of expense",'بيانات الادخال'!$G$41 = "وظيفة المصاريف"),'ربح و خسارة حسب الوظيفه - موحدة'!G67,'ربح وخسارة حسب الطبيعة - موحدة'!G65)</f>
        <v>0</v>
      </c>
      <c r="H22" s="98">
        <f>IF(OR('بيانات الادخال'!$G$41 = "Function of expense",'بيانات الادخال'!$G$41 = "وظيفة المصاريف"),'ربح و خسارة حسب الوظيفه - موحدة'!H67,'ربح وخسارة حسب الطبيعة - موحدة'!H65)</f>
        <v>0</v>
      </c>
      <c r="I22" s="11"/>
      <c r="J22" s="87"/>
    </row>
    <row r="23" spans="1:10">
      <c r="A23" s="88" t="s">
        <v>1914</v>
      </c>
      <c r="B23" s="87"/>
      <c r="C23" s="87"/>
      <c r="D23" s="124">
        <v>2</v>
      </c>
      <c r="E23" s="140" t="s">
        <v>1219</v>
      </c>
      <c r="F23" s="141" t="s">
        <v>1653</v>
      </c>
      <c r="G23" s="132"/>
      <c r="H23" s="132"/>
      <c r="I23" s="11"/>
      <c r="J23" s="87"/>
    </row>
    <row r="24" spans="1:10" ht="30">
      <c r="A24" s="88" t="s">
        <v>1915</v>
      </c>
      <c r="B24" s="87"/>
      <c r="C24" s="87"/>
      <c r="D24" s="124">
        <v>3</v>
      </c>
      <c r="E24" s="125" t="s">
        <v>1839</v>
      </c>
      <c r="F24" s="142" t="s">
        <v>1840</v>
      </c>
      <c r="G24" s="132"/>
      <c r="H24" s="132"/>
      <c r="I24" s="11"/>
      <c r="J24" s="87"/>
    </row>
    <row r="25" spans="1:10" ht="30">
      <c r="A25" s="87" t="s">
        <v>865</v>
      </c>
      <c r="B25" s="87"/>
      <c r="C25" s="87"/>
      <c r="D25" s="23">
        <v>4</v>
      </c>
      <c r="E25" s="14" t="s">
        <v>890</v>
      </c>
      <c r="F25" s="31" t="s">
        <v>1518</v>
      </c>
      <c r="G25" s="63"/>
      <c r="H25" s="63"/>
      <c r="I25" s="11"/>
      <c r="J25" s="87"/>
    </row>
    <row r="26" spans="1:10">
      <c r="A26" s="87" t="s">
        <v>866</v>
      </c>
      <c r="B26" s="87"/>
      <c r="C26" s="87"/>
      <c r="D26" s="23">
        <v>5</v>
      </c>
      <c r="E26" s="14" t="s">
        <v>891</v>
      </c>
      <c r="F26" s="31" t="s">
        <v>1519</v>
      </c>
      <c r="G26" s="63"/>
      <c r="H26" s="63"/>
      <c r="I26" s="11"/>
      <c r="J26" s="87"/>
    </row>
    <row r="27" spans="1:10" ht="30">
      <c r="A27" s="87" t="s">
        <v>867</v>
      </c>
      <c r="B27" s="87"/>
      <c r="C27" s="87"/>
      <c r="D27" s="23">
        <v>6</v>
      </c>
      <c r="E27" s="14" t="s">
        <v>892</v>
      </c>
      <c r="F27" s="31" t="s">
        <v>1520</v>
      </c>
      <c r="G27" s="63"/>
      <c r="H27" s="63"/>
      <c r="I27" s="11"/>
      <c r="J27" s="87"/>
    </row>
    <row r="28" spans="1:10" ht="45">
      <c r="A28" s="87" t="s">
        <v>868</v>
      </c>
      <c r="B28" s="87"/>
      <c r="C28" s="87"/>
      <c r="D28" s="23">
        <v>7</v>
      </c>
      <c r="E28" s="14" t="s">
        <v>893</v>
      </c>
      <c r="F28" s="31" t="s">
        <v>1521</v>
      </c>
      <c r="G28" s="63"/>
      <c r="H28" s="63"/>
      <c r="I28" s="11"/>
      <c r="J28" s="87"/>
    </row>
    <row r="29" spans="1:10" ht="30">
      <c r="A29" s="87" t="s">
        <v>869</v>
      </c>
      <c r="B29" s="87"/>
      <c r="C29" s="87"/>
      <c r="D29" s="23">
        <v>8</v>
      </c>
      <c r="E29" s="14" t="s">
        <v>894</v>
      </c>
      <c r="F29" s="31" t="s">
        <v>1716</v>
      </c>
      <c r="G29" s="63"/>
      <c r="H29" s="63"/>
      <c r="I29" s="11"/>
      <c r="J29" s="87"/>
    </row>
    <row r="30" spans="1:10" ht="30">
      <c r="A30" s="87" t="s">
        <v>870</v>
      </c>
      <c r="B30" s="87"/>
      <c r="C30" s="87"/>
      <c r="D30" s="95">
        <v>9</v>
      </c>
      <c r="E30" s="101" t="s">
        <v>895</v>
      </c>
      <c r="F30" s="102" t="s">
        <v>1522</v>
      </c>
      <c r="G30" s="98">
        <f>1*G25+1*G26+1*G27+1*G28+1*G29</f>
        <v>0</v>
      </c>
      <c r="H30" s="98">
        <f>1*H25+1*H26+1*H27+1*H28+1*H29</f>
        <v>0</v>
      </c>
      <c r="I30" s="11"/>
      <c r="J30" s="87"/>
    </row>
    <row r="31" spans="1:10" ht="30">
      <c r="A31" s="88" t="s">
        <v>1916</v>
      </c>
      <c r="B31" s="87"/>
      <c r="C31" s="87"/>
      <c r="D31" s="124">
        <v>10</v>
      </c>
      <c r="E31" s="125" t="s">
        <v>1841</v>
      </c>
      <c r="F31" s="142" t="s">
        <v>1842</v>
      </c>
      <c r="G31" s="132"/>
      <c r="H31" s="132"/>
      <c r="I31" s="11"/>
      <c r="J31" s="87"/>
    </row>
    <row r="32" spans="1:10">
      <c r="A32" s="88" t="s">
        <v>1917</v>
      </c>
      <c r="B32" s="87"/>
      <c r="C32" s="87"/>
      <c r="D32" s="124">
        <v>11</v>
      </c>
      <c r="E32" s="143" t="s">
        <v>1843</v>
      </c>
      <c r="F32" s="144" t="s">
        <v>1844</v>
      </c>
      <c r="G32" s="132"/>
      <c r="H32" s="132"/>
      <c r="I32" s="11"/>
      <c r="J32" s="87"/>
    </row>
    <row r="33" spans="1:10" ht="30">
      <c r="A33" s="87" t="s">
        <v>871</v>
      </c>
      <c r="B33" s="87"/>
      <c r="C33" s="87"/>
      <c r="D33" s="23">
        <v>12</v>
      </c>
      <c r="E33" s="20" t="s">
        <v>896</v>
      </c>
      <c r="F33" s="29" t="s">
        <v>1523</v>
      </c>
      <c r="G33" s="63"/>
      <c r="H33" s="63"/>
      <c r="I33" s="11"/>
      <c r="J33" s="87"/>
    </row>
    <row r="34" spans="1:10" ht="30">
      <c r="A34" s="87" t="s">
        <v>872</v>
      </c>
      <c r="B34" s="87"/>
      <c r="C34" s="87"/>
      <c r="D34" s="23">
        <v>13</v>
      </c>
      <c r="E34" s="20" t="s">
        <v>897</v>
      </c>
      <c r="F34" s="29" t="s">
        <v>1524</v>
      </c>
      <c r="G34" s="63"/>
      <c r="H34" s="63"/>
      <c r="I34" s="11"/>
      <c r="J34" s="87"/>
    </row>
    <row r="35" spans="1:10" ht="30">
      <c r="A35" s="87" t="s">
        <v>873</v>
      </c>
      <c r="B35" s="87"/>
      <c r="C35" s="87"/>
      <c r="D35" s="95">
        <v>14</v>
      </c>
      <c r="E35" s="103" t="s">
        <v>898</v>
      </c>
      <c r="F35" s="104" t="s">
        <v>1525</v>
      </c>
      <c r="G35" s="98">
        <f>1*G33+-1*G34</f>
        <v>0</v>
      </c>
      <c r="H35" s="98">
        <f>1*H33+-1*H34</f>
        <v>0</v>
      </c>
      <c r="I35" s="11"/>
      <c r="J35" s="87"/>
    </row>
    <row r="36" spans="1:10">
      <c r="A36" s="88" t="s">
        <v>1918</v>
      </c>
      <c r="B36" s="87"/>
      <c r="C36" s="87"/>
      <c r="D36" s="124">
        <v>15</v>
      </c>
      <c r="E36" s="143" t="s">
        <v>1845</v>
      </c>
      <c r="F36" s="144" t="s">
        <v>1846</v>
      </c>
      <c r="G36" s="132"/>
      <c r="H36" s="132"/>
      <c r="I36" s="11"/>
      <c r="J36" s="87"/>
    </row>
    <row r="37" spans="1:10" ht="30">
      <c r="A37" s="87" t="s">
        <v>874</v>
      </c>
      <c r="B37" s="87"/>
      <c r="C37" s="87"/>
      <c r="D37" s="23">
        <v>16</v>
      </c>
      <c r="E37" s="20" t="s">
        <v>899</v>
      </c>
      <c r="F37" s="29" t="s">
        <v>1526</v>
      </c>
      <c r="G37" s="63"/>
      <c r="H37" s="63"/>
      <c r="I37" s="11"/>
      <c r="J37" s="87"/>
    </row>
    <row r="38" spans="1:10" ht="30">
      <c r="A38" s="87" t="s">
        <v>875</v>
      </c>
      <c r="B38" s="87"/>
      <c r="C38" s="87"/>
      <c r="D38" s="23">
        <v>17</v>
      </c>
      <c r="E38" s="20" t="s">
        <v>900</v>
      </c>
      <c r="F38" s="29" t="s">
        <v>1527</v>
      </c>
      <c r="G38" s="63"/>
      <c r="H38" s="63"/>
      <c r="I38" s="11"/>
      <c r="J38" s="87"/>
    </row>
    <row r="39" spans="1:10" ht="30">
      <c r="A39" s="87" t="s">
        <v>876</v>
      </c>
      <c r="B39" s="87"/>
      <c r="C39" s="87"/>
      <c r="D39" s="23">
        <v>18</v>
      </c>
      <c r="E39" s="20" t="s">
        <v>901</v>
      </c>
      <c r="F39" s="29" t="s">
        <v>1769</v>
      </c>
      <c r="G39" s="63"/>
      <c r="H39" s="63"/>
      <c r="I39" s="11"/>
      <c r="J39" s="87"/>
    </row>
    <row r="40" spans="1:10" ht="30">
      <c r="A40" s="87" t="s">
        <v>877</v>
      </c>
      <c r="B40" s="87"/>
      <c r="C40" s="87"/>
      <c r="D40" s="95">
        <v>19</v>
      </c>
      <c r="E40" s="103" t="s">
        <v>902</v>
      </c>
      <c r="F40" s="104" t="s">
        <v>1528</v>
      </c>
      <c r="G40" s="98">
        <f>1*G37+-1*G38+-1*G39</f>
        <v>0</v>
      </c>
      <c r="H40" s="98">
        <f>1*H37+-1*H38+-1*H39</f>
        <v>0</v>
      </c>
      <c r="I40" s="11"/>
      <c r="J40" s="87"/>
    </row>
    <row r="41" spans="1:10">
      <c r="A41" s="88" t="s">
        <v>1919</v>
      </c>
      <c r="B41" s="87"/>
      <c r="C41" s="87"/>
      <c r="D41" s="124">
        <v>20</v>
      </c>
      <c r="E41" s="143" t="s">
        <v>1847</v>
      </c>
      <c r="F41" s="144" t="s">
        <v>1848</v>
      </c>
      <c r="G41" s="132"/>
      <c r="H41" s="132"/>
      <c r="I41" s="11"/>
      <c r="J41" s="87"/>
    </row>
    <row r="42" spans="1:10">
      <c r="A42" s="87" t="s">
        <v>878</v>
      </c>
      <c r="B42" s="87"/>
      <c r="C42" s="87"/>
      <c r="D42" s="23">
        <v>21</v>
      </c>
      <c r="E42" s="20" t="s">
        <v>903</v>
      </c>
      <c r="F42" s="29" t="s">
        <v>1529</v>
      </c>
      <c r="G42" s="63"/>
      <c r="H42" s="63"/>
      <c r="I42" s="11"/>
      <c r="J42" s="87"/>
    </row>
    <row r="43" spans="1:10">
      <c r="A43" s="87" t="s">
        <v>879</v>
      </c>
      <c r="B43" s="87"/>
      <c r="C43" s="87"/>
      <c r="D43" s="23">
        <v>22</v>
      </c>
      <c r="E43" s="20" t="s">
        <v>904</v>
      </c>
      <c r="F43" s="29" t="s">
        <v>1530</v>
      </c>
      <c r="G43" s="63"/>
      <c r="H43" s="63"/>
      <c r="I43" s="11"/>
      <c r="J43" s="87"/>
    </row>
    <row r="44" spans="1:10" ht="30">
      <c r="A44" s="87" t="s">
        <v>880</v>
      </c>
      <c r="B44" s="87"/>
      <c r="C44" s="87"/>
      <c r="D44" s="95">
        <v>23</v>
      </c>
      <c r="E44" s="103" t="s">
        <v>905</v>
      </c>
      <c r="F44" s="104" t="s">
        <v>1531</v>
      </c>
      <c r="G44" s="98">
        <f>1*G42+-1*G43</f>
        <v>0</v>
      </c>
      <c r="H44" s="98">
        <f>1*H42+-1*H43</f>
        <v>0</v>
      </c>
      <c r="I44" s="11"/>
      <c r="J44" s="87"/>
    </row>
    <row r="45" spans="1:10">
      <c r="A45" s="88" t="s">
        <v>1920</v>
      </c>
      <c r="B45" s="87"/>
      <c r="C45" s="87"/>
      <c r="D45" s="124">
        <v>24</v>
      </c>
      <c r="E45" s="143" t="s">
        <v>1849</v>
      </c>
      <c r="F45" s="144" t="s">
        <v>1850</v>
      </c>
      <c r="G45" s="132"/>
      <c r="H45" s="132"/>
      <c r="I45" s="11"/>
      <c r="J45" s="87"/>
    </row>
    <row r="46" spans="1:10" ht="30">
      <c r="A46" s="87" t="s">
        <v>881</v>
      </c>
      <c r="B46" s="87"/>
      <c r="C46" s="87"/>
      <c r="D46" s="23">
        <v>25</v>
      </c>
      <c r="E46" s="20" t="s">
        <v>906</v>
      </c>
      <c r="F46" s="29" t="s">
        <v>1532</v>
      </c>
      <c r="G46" s="63"/>
      <c r="H46" s="63"/>
      <c r="I46" s="11"/>
      <c r="J46" s="87"/>
    </row>
    <row r="47" spans="1:10" ht="30">
      <c r="A47" s="87" t="s">
        <v>882</v>
      </c>
      <c r="B47" s="87"/>
      <c r="C47" s="87"/>
      <c r="D47" s="23">
        <v>26</v>
      </c>
      <c r="E47" s="20" t="s">
        <v>907</v>
      </c>
      <c r="F47" s="29" t="s">
        <v>1533</v>
      </c>
      <c r="G47" s="63"/>
      <c r="H47" s="63"/>
      <c r="I47" s="11"/>
      <c r="J47" s="87"/>
    </row>
    <row r="48" spans="1:10" ht="30">
      <c r="A48" s="87" t="s">
        <v>883</v>
      </c>
      <c r="B48" s="87"/>
      <c r="C48" s="87"/>
      <c r="D48" s="95">
        <v>27</v>
      </c>
      <c r="E48" s="103" t="s">
        <v>908</v>
      </c>
      <c r="F48" s="104" t="s">
        <v>1534</v>
      </c>
      <c r="G48" s="98">
        <f>1*G46+-1*G47</f>
        <v>0</v>
      </c>
      <c r="H48" s="98">
        <f>1*H46+-1*H47</f>
        <v>0</v>
      </c>
      <c r="I48" s="11"/>
      <c r="J48" s="87"/>
    </row>
    <row r="49" spans="1:10" ht="45">
      <c r="A49" s="87" t="s">
        <v>884</v>
      </c>
      <c r="B49" s="87"/>
      <c r="C49" s="87"/>
      <c r="D49" s="23">
        <v>28</v>
      </c>
      <c r="E49" s="14" t="s">
        <v>909</v>
      </c>
      <c r="F49" s="31" t="s">
        <v>1535</v>
      </c>
      <c r="G49" s="63"/>
      <c r="H49" s="63"/>
      <c r="I49" s="11"/>
      <c r="J49" s="87"/>
    </row>
    <row r="50" spans="1:10" ht="30">
      <c r="A50" s="87" t="s">
        <v>885</v>
      </c>
      <c r="B50" s="87"/>
      <c r="C50" s="87"/>
      <c r="D50" s="23">
        <v>29</v>
      </c>
      <c r="E50" s="14" t="s">
        <v>910</v>
      </c>
      <c r="F50" s="31" t="s">
        <v>1717</v>
      </c>
      <c r="G50" s="63"/>
      <c r="H50" s="63"/>
      <c r="I50" s="11"/>
      <c r="J50" s="87"/>
    </row>
    <row r="51" spans="1:10" ht="30">
      <c r="A51" s="87" t="s">
        <v>886</v>
      </c>
      <c r="B51" s="87"/>
      <c r="C51" s="87"/>
      <c r="D51" s="95">
        <v>30</v>
      </c>
      <c r="E51" s="101" t="s">
        <v>911</v>
      </c>
      <c r="F51" s="102" t="s">
        <v>1536</v>
      </c>
      <c r="G51" s="98">
        <f>1*G35+1*G40+1*G44+1*G48+1*G49+1*G50</f>
        <v>0</v>
      </c>
      <c r="H51" s="98">
        <f>1*H35+1*H40+1*H44+1*H48+1*H49+1*H50</f>
        <v>0</v>
      </c>
      <c r="I51" s="11"/>
      <c r="J51" s="87"/>
    </row>
    <row r="52" spans="1:10">
      <c r="A52" s="87" t="s">
        <v>887</v>
      </c>
      <c r="B52" s="87"/>
      <c r="C52" s="87"/>
      <c r="D52" s="95">
        <v>31</v>
      </c>
      <c r="E52" s="96" t="s">
        <v>912</v>
      </c>
      <c r="F52" s="97" t="s">
        <v>1537</v>
      </c>
      <c r="G52" s="98">
        <f>1*G30+1*G51</f>
        <v>0</v>
      </c>
      <c r="H52" s="98">
        <f>1*H30+1*H51</f>
        <v>0</v>
      </c>
      <c r="I52" s="11"/>
      <c r="J52" s="87"/>
    </row>
    <row r="53" spans="1:10">
      <c r="A53" s="87" t="s">
        <v>888</v>
      </c>
      <c r="B53" s="87"/>
      <c r="C53" s="87"/>
      <c r="D53" s="95">
        <v>32</v>
      </c>
      <c r="E53" s="99" t="s">
        <v>913</v>
      </c>
      <c r="F53" s="100" t="s">
        <v>1538</v>
      </c>
      <c r="G53" s="98">
        <f>1*G22+1*G52</f>
        <v>0</v>
      </c>
      <c r="H53" s="98">
        <f>1*H22+1*H52</f>
        <v>0</v>
      </c>
      <c r="I53" s="11"/>
      <c r="J53" s="87"/>
    </row>
    <row r="54" spans="1:10">
      <c r="A54" s="88" t="s">
        <v>1921</v>
      </c>
      <c r="B54" s="87"/>
      <c r="C54" s="87"/>
      <c r="D54" s="124">
        <v>33</v>
      </c>
      <c r="E54" s="140" t="s">
        <v>1851</v>
      </c>
      <c r="F54" s="141" t="s">
        <v>1852</v>
      </c>
      <c r="G54" s="132"/>
      <c r="H54" s="132"/>
      <c r="I54" s="11"/>
      <c r="J54" s="87"/>
    </row>
    <row r="55" spans="1:10">
      <c r="A55" s="87" t="s">
        <v>889</v>
      </c>
      <c r="B55" s="87"/>
      <c r="C55" s="87"/>
      <c r="D55" s="23">
        <v>34</v>
      </c>
      <c r="E55" s="18" t="s">
        <v>914</v>
      </c>
      <c r="F55" s="32" t="s">
        <v>1539</v>
      </c>
      <c r="G55" s="63"/>
      <c r="H55" s="63"/>
      <c r="I55" s="11"/>
      <c r="J55" s="87"/>
    </row>
    <row r="56" spans="1:10" ht="30">
      <c r="A56" s="87" t="s">
        <v>917</v>
      </c>
      <c r="B56" s="87"/>
      <c r="C56" s="87"/>
      <c r="D56" s="23">
        <v>35</v>
      </c>
      <c r="E56" s="18" t="s">
        <v>918</v>
      </c>
      <c r="F56" s="32" t="s">
        <v>1540</v>
      </c>
      <c r="G56" s="63"/>
      <c r="H56" s="63"/>
      <c r="I56" s="11"/>
      <c r="J56" s="87"/>
    </row>
    <row r="57" spans="1:10">
      <c r="A57" s="87"/>
      <c r="B57" s="87"/>
      <c r="C57" s="87" t="s">
        <v>358</v>
      </c>
      <c r="D57" s="11"/>
      <c r="E57" s="11"/>
      <c r="F57" s="11"/>
      <c r="G57" s="11"/>
      <c r="H57" s="11"/>
      <c r="I57" s="11"/>
      <c r="J57" s="87"/>
    </row>
    <row r="58" spans="1:10">
      <c r="A58" s="87"/>
      <c r="B58" s="87"/>
      <c r="C58" s="87" t="s">
        <v>361</v>
      </c>
      <c r="D58" s="87"/>
      <c r="E58" s="87"/>
      <c r="F58" s="87"/>
      <c r="G58" s="87"/>
      <c r="H58" s="87"/>
      <c r="I58" s="87"/>
      <c r="J58" s="87" t="s">
        <v>362</v>
      </c>
    </row>
  </sheetData>
  <sheetProtection algorithmName="SHA-512" hashValue="xd22ToQa9EOiaOaLcWyZdyj7ObRcgtOBqCMTvmJCn+g2224jXWxCxkUdzP9sxAod9p4QdK/2OCrTRdpqQog3jQ==" saltValue="6KkSyW34SqMamuof9yymtg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46:H53 G42:H44 G37:H40 G33:H35 G25:H30 G55:H56 G22:H22" xr:uid="{00000000-0002-0000-0E00-000000000000}">
      <formula1>-999999999999999</formula1>
      <formula2>999999999999999</formula2>
    </dataValidation>
  </dataValidations>
  <hyperlinks>
    <hyperlink ref="A23" r:id="rId1" xr:uid="{00000000-0004-0000-0E00-000000000000}"/>
    <hyperlink ref="A24" r:id="rId2" xr:uid="{00000000-0004-0000-0E00-000001000000}"/>
    <hyperlink ref="A31" r:id="rId3" xr:uid="{00000000-0004-0000-0E00-000002000000}"/>
    <hyperlink ref="A32" r:id="rId4" xr:uid="{00000000-0004-0000-0E00-000003000000}"/>
    <hyperlink ref="A36" r:id="rId5" xr:uid="{00000000-0004-0000-0E00-000004000000}"/>
    <hyperlink ref="A41" r:id="rId6" xr:uid="{00000000-0004-0000-0E00-000005000000}"/>
    <hyperlink ref="A45" r:id="rId7" xr:uid="{00000000-0004-0000-0E00-000006000000}"/>
    <hyperlink ref="A54" r:id="rId8" xr:uid="{00000000-0004-0000-0E00-000007000000}"/>
  </hyperlinks>
  <pageMargins left="0.7" right="0.7" top="0.75" bottom="0.75" header="0.3" footer="0.3"/>
  <pageSetup orientation="portrait" r:id="rId9"/>
  <headerFooter>
    <oddFooter>&amp;L&amp;"Calibri,Regular"&amp;10</oddFooter>
    <evenFooter>&amp;L&amp;"Calibri,Regular"&amp;10</evenFooter>
    <firstFooter>&amp;L&amp;"Calibri,Regular"&amp;10</firstFooter>
  </headerFooter>
  <legacyDrawing r:id="rId1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pageSetUpPr autoPageBreaks="0"/>
  </sheetPr>
  <dimension ref="A1:J71"/>
  <sheetViews>
    <sheetView showGridLines="0" rightToLeft="1" topLeftCell="D1" workbookViewId="0">
      <selection sqref="A1:C1048576"/>
    </sheetView>
  </sheetViews>
  <sheetFormatPr defaultRowHeight="15"/>
  <cols>
    <col min="1" max="1" width="5" hidden="1" customWidth="1"/>
    <col min="2" max="2" width="2.140625" hidden="1" customWidth="1"/>
    <col min="3" max="3" width="4.5703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919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920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1260</v>
      </c>
      <c r="F20" s="93" t="s">
        <v>1692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7" t="s">
        <v>784</v>
      </c>
      <c r="B22" s="87"/>
      <c r="C22" s="87"/>
      <c r="D22" s="95">
        <v>1</v>
      </c>
      <c r="E22" s="99" t="s">
        <v>834</v>
      </c>
      <c r="F22" s="100" t="s">
        <v>1502</v>
      </c>
      <c r="G22" s="98">
        <f>IF(OR('بيانات الادخال'!$G$41 = "Function of expense",'بيانات الادخال'!$G$41 = "وظيفة المصاريف"),'ربح وخسارة حسب الوظيفه'!G68,'ربح وخسارة حسب الطبيعة'!G66)</f>
        <v>88286957</v>
      </c>
      <c r="H22" s="98">
        <f>IF(OR('بيانات الادخال'!$G$41 = "Function of expense",'بيانات الادخال'!$G$41 = "وظيفة المصاريف"),'ربح وخسارة حسب الوظيفه'!H68,'ربح وخسارة حسب الطبيعة'!H66)</f>
        <v>-64928434</v>
      </c>
      <c r="I22" s="11"/>
      <c r="J22" s="87"/>
    </row>
    <row r="23" spans="1:10">
      <c r="A23" s="88" t="s">
        <v>1914</v>
      </c>
      <c r="B23" s="87"/>
      <c r="C23" s="87"/>
      <c r="D23" s="124">
        <v>2</v>
      </c>
      <c r="E23" s="140" t="s">
        <v>1219</v>
      </c>
      <c r="F23" s="141" t="s">
        <v>1653</v>
      </c>
      <c r="G23" s="132"/>
      <c r="H23" s="132"/>
      <c r="I23" s="11"/>
      <c r="J23" s="87"/>
    </row>
    <row r="24" spans="1:10" ht="30">
      <c r="A24" s="88" t="s">
        <v>1922</v>
      </c>
      <c r="B24" s="87"/>
      <c r="C24" s="87"/>
      <c r="D24" s="124">
        <v>3</v>
      </c>
      <c r="E24" s="125" t="s">
        <v>1853</v>
      </c>
      <c r="F24" s="142" t="s">
        <v>1854</v>
      </c>
      <c r="G24" s="132"/>
      <c r="H24" s="132"/>
      <c r="I24" s="11"/>
      <c r="J24" s="87"/>
    </row>
    <row r="25" spans="1:10" ht="30">
      <c r="A25" s="87" t="s">
        <v>921</v>
      </c>
      <c r="B25" s="87"/>
      <c r="C25" s="87"/>
      <c r="D25" s="23">
        <v>4</v>
      </c>
      <c r="E25" s="14" t="s">
        <v>951</v>
      </c>
      <c r="F25" s="31" t="s">
        <v>1541</v>
      </c>
      <c r="G25" s="63"/>
      <c r="H25" s="63"/>
      <c r="I25" s="11"/>
      <c r="J25" s="87"/>
    </row>
    <row r="26" spans="1:10">
      <c r="A26" s="87" t="s">
        <v>922</v>
      </c>
      <c r="B26" s="87"/>
      <c r="C26" s="87"/>
      <c r="D26" s="23">
        <v>5</v>
      </c>
      <c r="E26" s="14" t="s">
        <v>952</v>
      </c>
      <c r="F26" s="31" t="s">
        <v>1542</v>
      </c>
      <c r="G26" s="63"/>
      <c r="H26" s="63"/>
      <c r="I26" s="11"/>
      <c r="J26" s="87"/>
    </row>
    <row r="27" spans="1:10" ht="30">
      <c r="A27" s="87" t="s">
        <v>923</v>
      </c>
      <c r="B27" s="87"/>
      <c r="C27" s="87"/>
      <c r="D27" s="23">
        <v>6</v>
      </c>
      <c r="E27" s="14" t="s">
        <v>953</v>
      </c>
      <c r="F27" s="31" t="s">
        <v>1543</v>
      </c>
      <c r="G27" s="63"/>
      <c r="H27" s="63"/>
      <c r="I27" s="11"/>
      <c r="J27" s="87"/>
    </row>
    <row r="28" spans="1:10" ht="45">
      <c r="A28" s="87" t="s">
        <v>924</v>
      </c>
      <c r="B28" s="87"/>
      <c r="C28" s="87"/>
      <c r="D28" s="23">
        <v>7</v>
      </c>
      <c r="E28" s="14" t="s">
        <v>954</v>
      </c>
      <c r="F28" s="31" t="s">
        <v>1544</v>
      </c>
      <c r="G28" s="63"/>
      <c r="H28" s="63"/>
      <c r="I28" s="11"/>
      <c r="J28" s="87"/>
    </row>
    <row r="29" spans="1:10" ht="30">
      <c r="A29" s="87" t="s">
        <v>925</v>
      </c>
      <c r="B29" s="87"/>
      <c r="C29" s="87"/>
      <c r="D29" s="23">
        <v>8</v>
      </c>
      <c r="E29" s="14" t="s">
        <v>955</v>
      </c>
      <c r="F29" s="31" t="s">
        <v>1718</v>
      </c>
      <c r="G29" s="63"/>
      <c r="H29" s="63"/>
      <c r="I29" s="11"/>
      <c r="J29" s="87"/>
    </row>
    <row r="30" spans="1:10" ht="30">
      <c r="A30" s="87" t="s">
        <v>926</v>
      </c>
      <c r="B30" s="87"/>
      <c r="C30" s="87"/>
      <c r="D30" s="95">
        <v>9</v>
      </c>
      <c r="E30" s="101" t="s">
        <v>956</v>
      </c>
      <c r="F30" s="102" t="s">
        <v>1545</v>
      </c>
      <c r="G30" s="98">
        <f>1*G25+1*G26+1*G27+1*G28+1*G29</f>
        <v>0</v>
      </c>
      <c r="H30" s="98">
        <f>1*H25+1*H26+1*H27+1*H28+1*H29</f>
        <v>0</v>
      </c>
      <c r="I30" s="11"/>
      <c r="J30" s="87"/>
    </row>
    <row r="31" spans="1:10" ht="45">
      <c r="A31" s="87" t="s">
        <v>927</v>
      </c>
      <c r="B31" s="87"/>
      <c r="C31" s="87"/>
      <c r="D31" s="23">
        <v>10</v>
      </c>
      <c r="E31" s="14" t="s">
        <v>957</v>
      </c>
      <c r="F31" s="31" t="s">
        <v>1546</v>
      </c>
      <c r="G31" s="63"/>
      <c r="H31" s="63"/>
      <c r="I31" s="11"/>
      <c r="J31" s="87"/>
    </row>
    <row r="32" spans="1:10" ht="30">
      <c r="A32" s="87" t="s">
        <v>870</v>
      </c>
      <c r="B32" s="87"/>
      <c r="C32" s="87"/>
      <c r="D32" s="95">
        <v>11</v>
      </c>
      <c r="E32" s="101" t="s">
        <v>895</v>
      </c>
      <c r="F32" s="102" t="s">
        <v>1522</v>
      </c>
      <c r="G32" s="98">
        <f>1*G30+-1*G31</f>
        <v>0</v>
      </c>
      <c r="H32" s="98">
        <f>1*H30+-1*H31</f>
        <v>0</v>
      </c>
      <c r="I32" s="11"/>
      <c r="J32" s="87"/>
    </row>
    <row r="33" spans="1:10" ht="30">
      <c r="A33" s="88" t="s">
        <v>1923</v>
      </c>
      <c r="B33" s="87"/>
      <c r="C33" s="87"/>
      <c r="D33" s="124">
        <v>12</v>
      </c>
      <c r="E33" s="125" t="s">
        <v>1855</v>
      </c>
      <c r="F33" s="142" t="s">
        <v>1856</v>
      </c>
      <c r="G33" s="132"/>
      <c r="H33" s="132"/>
      <c r="I33" s="11"/>
      <c r="J33" s="87"/>
    </row>
    <row r="34" spans="1:10">
      <c r="A34" s="88" t="s">
        <v>1917</v>
      </c>
      <c r="B34" s="87"/>
      <c r="C34" s="87"/>
      <c r="D34" s="124">
        <v>13</v>
      </c>
      <c r="E34" s="143" t="s">
        <v>1843</v>
      </c>
      <c r="F34" s="144" t="s">
        <v>1844</v>
      </c>
      <c r="G34" s="132"/>
      <c r="H34" s="132"/>
      <c r="I34" s="11"/>
      <c r="J34" s="87"/>
    </row>
    <row r="35" spans="1:10" ht="30">
      <c r="A35" s="87" t="s">
        <v>928</v>
      </c>
      <c r="B35" s="87"/>
      <c r="C35" s="87"/>
      <c r="D35" s="23">
        <v>14</v>
      </c>
      <c r="E35" s="20" t="s">
        <v>958</v>
      </c>
      <c r="F35" s="29" t="s">
        <v>1547</v>
      </c>
      <c r="G35" s="63"/>
      <c r="H35" s="63"/>
      <c r="I35" s="11"/>
      <c r="J35" s="87"/>
    </row>
    <row r="36" spans="1:10" ht="30">
      <c r="A36" s="87" t="s">
        <v>929</v>
      </c>
      <c r="B36" s="87"/>
      <c r="C36" s="87"/>
      <c r="D36" s="23">
        <v>15</v>
      </c>
      <c r="E36" s="20" t="s">
        <v>959</v>
      </c>
      <c r="F36" s="29" t="s">
        <v>1548</v>
      </c>
      <c r="G36" s="63"/>
      <c r="H36" s="63"/>
      <c r="I36" s="11"/>
      <c r="J36" s="87"/>
    </row>
    <row r="37" spans="1:10" ht="30">
      <c r="A37" s="87" t="s">
        <v>930</v>
      </c>
      <c r="B37" s="87"/>
      <c r="C37" s="87"/>
      <c r="D37" s="95">
        <v>16</v>
      </c>
      <c r="E37" s="103" t="s">
        <v>960</v>
      </c>
      <c r="F37" s="104" t="s">
        <v>1549</v>
      </c>
      <c r="G37" s="98">
        <f>1*G35+-1*G36</f>
        <v>0</v>
      </c>
      <c r="H37" s="98">
        <f>1*H35+-1*H36</f>
        <v>0</v>
      </c>
      <c r="I37" s="11"/>
      <c r="J37" s="87"/>
    </row>
    <row r="38" spans="1:10" ht="30">
      <c r="A38" s="87" t="s">
        <v>931</v>
      </c>
      <c r="B38" s="87"/>
      <c r="C38" s="87"/>
      <c r="D38" s="23">
        <v>17</v>
      </c>
      <c r="E38" s="20" t="s">
        <v>1286</v>
      </c>
      <c r="F38" s="29" t="s">
        <v>1550</v>
      </c>
      <c r="G38" s="63"/>
      <c r="H38" s="63"/>
      <c r="I38" s="11"/>
      <c r="J38" s="87"/>
    </row>
    <row r="39" spans="1:10" ht="30">
      <c r="A39" s="87" t="s">
        <v>873</v>
      </c>
      <c r="B39" s="87"/>
      <c r="C39" s="87"/>
      <c r="D39" s="95">
        <v>18</v>
      </c>
      <c r="E39" s="103" t="s">
        <v>898</v>
      </c>
      <c r="F39" s="104" t="s">
        <v>1525</v>
      </c>
      <c r="G39" s="98">
        <f>1*G37+-1*G38</f>
        <v>0</v>
      </c>
      <c r="H39" s="98">
        <f>1*H37+-1*H38</f>
        <v>0</v>
      </c>
      <c r="I39" s="11"/>
      <c r="J39" s="87"/>
    </row>
    <row r="40" spans="1:10">
      <c r="A40" s="88" t="s">
        <v>1918</v>
      </c>
      <c r="B40" s="87"/>
      <c r="C40" s="87"/>
      <c r="D40" s="124">
        <v>19</v>
      </c>
      <c r="E40" s="143" t="s">
        <v>1845</v>
      </c>
      <c r="F40" s="144" t="s">
        <v>1846</v>
      </c>
      <c r="G40" s="132"/>
      <c r="H40" s="132"/>
      <c r="I40" s="11"/>
      <c r="J40" s="87"/>
    </row>
    <row r="41" spans="1:10" ht="30">
      <c r="A41" s="87" t="s">
        <v>932</v>
      </c>
      <c r="B41" s="87"/>
      <c r="C41" s="87"/>
      <c r="D41" s="23">
        <v>20</v>
      </c>
      <c r="E41" s="20" t="s">
        <v>961</v>
      </c>
      <c r="F41" s="29" t="s">
        <v>1551</v>
      </c>
      <c r="G41" s="63"/>
      <c r="H41" s="63"/>
      <c r="I41" s="11"/>
      <c r="J41" s="87"/>
    </row>
    <row r="42" spans="1:10" ht="30">
      <c r="A42" s="87" t="s">
        <v>933</v>
      </c>
      <c r="B42" s="87"/>
      <c r="C42" s="87"/>
      <c r="D42" s="23">
        <v>21</v>
      </c>
      <c r="E42" s="20" t="s">
        <v>962</v>
      </c>
      <c r="F42" s="29" t="s">
        <v>1552</v>
      </c>
      <c r="G42" s="63"/>
      <c r="H42" s="63"/>
      <c r="I42" s="11"/>
      <c r="J42" s="87"/>
    </row>
    <row r="43" spans="1:10" ht="30">
      <c r="A43" s="87" t="s">
        <v>934</v>
      </c>
      <c r="B43" s="87"/>
      <c r="C43" s="87"/>
      <c r="D43" s="23">
        <v>22</v>
      </c>
      <c r="E43" s="20" t="s">
        <v>963</v>
      </c>
      <c r="F43" s="29" t="s">
        <v>1770</v>
      </c>
      <c r="G43" s="63"/>
      <c r="H43" s="63"/>
      <c r="I43" s="11"/>
      <c r="J43" s="87"/>
    </row>
    <row r="44" spans="1:10" ht="30">
      <c r="A44" s="87" t="s">
        <v>935</v>
      </c>
      <c r="B44" s="87"/>
      <c r="C44" s="87"/>
      <c r="D44" s="95">
        <v>23</v>
      </c>
      <c r="E44" s="103" t="s">
        <v>964</v>
      </c>
      <c r="F44" s="104" t="s">
        <v>1553</v>
      </c>
      <c r="G44" s="98">
        <f>1*G41+-1*G42+-1*G43</f>
        <v>0</v>
      </c>
      <c r="H44" s="98">
        <f>1*H41+-1*H42+-1*H43</f>
        <v>0</v>
      </c>
      <c r="I44" s="11"/>
      <c r="J44" s="87"/>
    </row>
    <row r="45" spans="1:10" ht="30">
      <c r="A45" s="87" t="s">
        <v>936</v>
      </c>
      <c r="B45" s="87"/>
      <c r="C45" s="87"/>
      <c r="D45" s="23">
        <v>24</v>
      </c>
      <c r="E45" s="20" t="s">
        <v>1287</v>
      </c>
      <c r="F45" s="29" t="s">
        <v>1554</v>
      </c>
      <c r="G45" s="63"/>
      <c r="H45" s="63"/>
      <c r="I45" s="11"/>
      <c r="J45" s="87"/>
    </row>
    <row r="46" spans="1:10" ht="30">
      <c r="A46" s="87" t="s">
        <v>877</v>
      </c>
      <c r="B46" s="87"/>
      <c r="C46" s="87"/>
      <c r="D46" s="95">
        <v>25</v>
      </c>
      <c r="E46" s="103" t="s">
        <v>902</v>
      </c>
      <c r="F46" s="104" t="s">
        <v>1528</v>
      </c>
      <c r="G46" s="98">
        <f>1*G44+-1*G45</f>
        <v>0</v>
      </c>
      <c r="H46" s="98">
        <f>1*H44+-1*H45</f>
        <v>0</v>
      </c>
      <c r="I46" s="11"/>
      <c r="J46" s="87"/>
    </row>
    <row r="47" spans="1:10">
      <c r="A47" s="88" t="s">
        <v>1919</v>
      </c>
      <c r="B47" s="87"/>
      <c r="C47" s="87"/>
      <c r="D47" s="124">
        <v>26</v>
      </c>
      <c r="E47" s="143" t="s">
        <v>1847</v>
      </c>
      <c r="F47" s="144" t="s">
        <v>1848</v>
      </c>
      <c r="G47" s="132"/>
      <c r="H47" s="132"/>
      <c r="I47" s="11"/>
      <c r="J47" s="87"/>
    </row>
    <row r="48" spans="1:10">
      <c r="A48" s="87" t="s">
        <v>937</v>
      </c>
      <c r="B48" s="87"/>
      <c r="C48" s="87"/>
      <c r="D48" s="23">
        <v>27</v>
      </c>
      <c r="E48" s="20" t="s">
        <v>965</v>
      </c>
      <c r="F48" s="29" t="s">
        <v>1555</v>
      </c>
      <c r="G48" s="63"/>
      <c r="H48" s="63"/>
      <c r="I48" s="11"/>
      <c r="J48" s="87"/>
    </row>
    <row r="49" spans="1:10">
      <c r="A49" s="87" t="s">
        <v>938</v>
      </c>
      <c r="B49" s="87"/>
      <c r="C49" s="87"/>
      <c r="D49" s="23">
        <v>28</v>
      </c>
      <c r="E49" s="20" t="s">
        <v>966</v>
      </c>
      <c r="F49" s="29" t="s">
        <v>1556</v>
      </c>
      <c r="G49" s="63"/>
      <c r="H49" s="63"/>
      <c r="I49" s="11"/>
      <c r="J49" s="87"/>
    </row>
    <row r="50" spans="1:10" ht="30">
      <c r="A50" s="87" t="s">
        <v>939</v>
      </c>
      <c r="B50" s="87"/>
      <c r="C50" s="87"/>
      <c r="D50" s="95">
        <v>29</v>
      </c>
      <c r="E50" s="103" t="s">
        <v>967</v>
      </c>
      <c r="F50" s="104" t="s">
        <v>1557</v>
      </c>
      <c r="G50" s="98">
        <f>1*G48+-1*G49</f>
        <v>0</v>
      </c>
      <c r="H50" s="98">
        <f>1*H48+-1*H49</f>
        <v>0</v>
      </c>
      <c r="I50" s="11"/>
      <c r="J50" s="87"/>
    </row>
    <row r="51" spans="1:10">
      <c r="A51" s="87" t="s">
        <v>940</v>
      </c>
      <c r="B51" s="87"/>
      <c r="C51" s="87"/>
      <c r="D51" s="23">
        <v>30</v>
      </c>
      <c r="E51" s="20" t="s">
        <v>1288</v>
      </c>
      <c r="F51" s="29" t="s">
        <v>1558</v>
      </c>
      <c r="G51" s="63"/>
      <c r="H51" s="63"/>
      <c r="I51" s="11"/>
      <c r="J51" s="87"/>
    </row>
    <row r="52" spans="1:10" ht="30">
      <c r="A52" s="87" t="s">
        <v>880</v>
      </c>
      <c r="B52" s="87"/>
      <c r="C52" s="87"/>
      <c r="D52" s="95">
        <v>31</v>
      </c>
      <c r="E52" s="103" t="s">
        <v>905</v>
      </c>
      <c r="F52" s="104" t="s">
        <v>1531</v>
      </c>
      <c r="G52" s="98">
        <f>1*G50+-1*G51</f>
        <v>0</v>
      </c>
      <c r="H52" s="98">
        <f>1*H50+-1*H51</f>
        <v>0</v>
      </c>
      <c r="I52" s="11"/>
      <c r="J52" s="87"/>
    </row>
    <row r="53" spans="1:10">
      <c r="A53" s="88" t="s">
        <v>1920</v>
      </c>
      <c r="B53" s="87"/>
      <c r="C53" s="87"/>
      <c r="D53" s="124">
        <v>32</v>
      </c>
      <c r="E53" s="143" t="s">
        <v>1849</v>
      </c>
      <c r="F53" s="144" t="s">
        <v>1850</v>
      </c>
      <c r="G53" s="132"/>
      <c r="H53" s="132"/>
      <c r="I53" s="11"/>
      <c r="J53" s="87"/>
    </row>
    <row r="54" spans="1:10" ht="30">
      <c r="A54" s="87" t="s">
        <v>941</v>
      </c>
      <c r="B54" s="87"/>
      <c r="C54" s="87"/>
      <c r="D54" s="23">
        <v>33</v>
      </c>
      <c r="E54" s="20" t="s">
        <v>968</v>
      </c>
      <c r="F54" s="29" t="s">
        <v>1559</v>
      </c>
      <c r="G54" s="63"/>
      <c r="H54" s="63"/>
      <c r="I54" s="11"/>
      <c r="J54" s="87"/>
    </row>
    <row r="55" spans="1:10" ht="30">
      <c r="A55" s="87" t="s">
        <v>942</v>
      </c>
      <c r="B55" s="87"/>
      <c r="C55" s="87"/>
      <c r="D55" s="23">
        <v>34</v>
      </c>
      <c r="E55" s="20" t="s">
        <v>969</v>
      </c>
      <c r="F55" s="29" t="s">
        <v>1560</v>
      </c>
      <c r="G55" s="63"/>
      <c r="H55" s="63"/>
      <c r="I55" s="11"/>
      <c r="J55" s="87"/>
    </row>
    <row r="56" spans="1:10" ht="30">
      <c r="A56" s="87" t="s">
        <v>943</v>
      </c>
      <c r="B56" s="87"/>
      <c r="C56" s="87"/>
      <c r="D56" s="95">
        <v>35</v>
      </c>
      <c r="E56" s="103" t="s">
        <v>970</v>
      </c>
      <c r="F56" s="104" t="s">
        <v>1561</v>
      </c>
      <c r="G56" s="98">
        <f>1*G54+-1*G55</f>
        <v>0</v>
      </c>
      <c r="H56" s="98">
        <f>1*H54+-1*H55</f>
        <v>0</v>
      </c>
      <c r="I56" s="11"/>
      <c r="J56" s="87"/>
    </row>
    <row r="57" spans="1:10" ht="30">
      <c r="A57" s="87" t="s">
        <v>944</v>
      </c>
      <c r="B57" s="87"/>
      <c r="C57" s="87"/>
      <c r="D57" s="23">
        <v>36</v>
      </c>
      <c r="E57" s="20" t="s">
        <v>1289</v>
      </c>
      <c r="F57" s="29" t="s">
        <v>1562</v>
      </c>
      <c r="G57" s="63"/>
      <c r="H57" s="63"/>
      <c r="I57" s="11"/>
      <c r="J57" s="87"/>
    </row>
    <row r="58" spans="1:10" ht="30">
      <c r="A58" s="87" t="s">
        <v>883</v>
      </c>
      <c r="B58" s="87"/>
      <c r="C58" s="87"/>
      <c r="D58" s="95">
        <v>37</v>
      </c>
      <c r="E58" s="103" t="s">
        <v>908</v>
      </c>
      <c r="F58" s="104" t="s">
        <v>1534</v>
      </c>
      <c r="G58" s="98">
        <f>1*G56+-1*G57</f>
        <v>0</v>
      </c>
      <c r="H58" s="98">
        <f>1*H56+-1*H57</f>
        <v>0</v>
      </c>
      <c r="I58" s="11"/>
      <c r="J58" s="87"/>
    </row>
    <row r="59" spans="1:10" ht="45">
      <c r="A59" s="88" t="s">
        <v>1924</v>
      </c>
      <c r="B59" s="87"/>
      <c r="C59" s="87"/>
      <c r="D59" s="124">
        <v>38</v>
      </c>
      <c r="E59" s="143" t="s">
        <v>1857</v>
      </c>
      <c r="F59" s="144" t="s">
        <v>1858</v>
      </c>
      <c r="G59" s="132"/>
      <c r="H59" s="132"/>
      <c r="I59" s="11"/>
      <c r="J59" s="87"/>
    </row>
    <row r="60" spans="1:10" ht="45">
      <c r="A60" s="87" t="s">
        <v>945</v>
      </c>
      <c r="B60" s="87"/>
      <c r="C60" s="87"/>
      <c r="D60" s="23">
        <v>39</v>
      </c>
      <c r="E60" s="20" t="s">
        <v>971</v>
      </c>
      <c r="F60" s="29" t="s">
        <v>1563</v>
      </c>
      <c r="G60" s="63"/>
      <c r="H60" s="63"/>
      <c r="I60" s="11"/>
      <c r="J60" s="87"/>
    </row>
    <row r="61" spans="1:10" ht="60">
      <c r="A61" s="87" t="s">
        <v>946</v>
      </c>
      <c r="B61" s="87"/>
      <c r="C61" s="87"/>
      <c r="D61" s="23">
        <v>40</v>
      </c>
      <c r="E61" s="20" t="s">
        <v>972</v>
      </c>
      <c r="F61" s="29" t="s">
        <v>1564</v>
      </c>
      <c r="G61" s="63"/>
      <c r="H61" s="63"/>
      <c r="I61" s="11"/>
      <c r="J61" s="87"/>
    </row>
    <row r="62" spans="1:10" ht="45">
      <c r="A62" s="87" t="s">
        <v>947</v>
      </c>
      <c r="B62" s="87"/>
      <c r="C62" s="87"/>
      <c r="D62" s="95">
        <v>41</v>
      </c>
      <c r="E62" s="103" t="s">
        <v>973</v>
      </c>
      <c r="F62" s="104" t="s">
        <v>1565</v>
      </c>
      <c r="G62" s="98">
        <f>1*G60+-1*G61</f>
        <v>0</v>
      </c>
      <c r="H62" s="98">
        <f>1*H60+-1*H61</f>
        <v>0</v>
      </c>
      <c r="I62" s="11"/>
      <c r="J62" s="87"/>
    </row>
    <row r="63" spans="1:10" ht="30">
      <c r="A63" s="88" t="s">
        <v>1925</v>
      </c>
      <c r="B63" s="87"/>
      <c r="C63" s="87"/>
      <c r="D63" s="124">
        <v>42</v>
      </c>
      <c r="E63" s="143" t="s">
        <v>1859</v>
      </c>
      <c r="F63" s="144" t="s">
        <v>1860</v>
      </c>
      <c r="G63" s="132"/>
      <c r="H63" s="132"/>
      <c r="I63" s="11"/>
      <c r="J63" s="87"/>
    </row>
    <row r="64" spans="1:10" ht="30">
      <c r="A64" s="87" t="s">
        <v>948</v>
      </c>
      <c r="B64" s="87"/>
      <c r="C64" s="87"/>
      <c r="D64" s="23">
        <v>43</v>
      </c>
      <c r="E64" s="20" t="s">
        <v>974</v>
      </c>
      <c r="F64" s="29" t="s">
        <v>1719</v>
      </c>
      <c r="G64" s="63"/>
      <c r="H64" s="63"/>
      <c r="I64" s="11"/>
      <c r="J64" s="87"/>
    </row>
    <row r="65" spans="1:10" ht="45">
      <c r="A65" s="87" t="s">
        <v>949</v>
      </c>
      <c r="B65" s="87"/>
      <c r="C65" s="87"/>
      <c r="D65" s="23">
        <v>44</v>
      </c>
      <c r="E65" s="20" t="s">
        <v>975</v>
      </c>
      <c r="F65" s="29" t="s">
        <v>1566</v>
      </c>
      <c r="G65" s="63"/>
      <c r="H65" s="63"/>
      <c r="I65" s="11"/>
      <c r="J65" s="87"/>
    </row>
    <row r="66" spans="1:10" ht="30">
      <c r="A66" s="87" t="s">
        <v>950</v>
      </c>
      <c r="B66" s="87"/>
      <c r="C66" s="87"/>
      <c r="D66" s="95">
        <v>45</v>
      </c>
      <c r="E66" s="103" t="s">
        <v>976</v>
      </c>
      <c r="F66" s="104" t="s">
        <v>1720</v>
      </c>
      <c r="G66" s="98">
        <f>1*G64+-1*G65</f>
        <v>0</v>
      </c>
      <c r="H66" s="98">
        <f>1*H64+-1*H65</f>
        <v>0</v>
      </c>
      <c r="I66" s="11"/>
      <c r="J66" s="87"/>
    </row>
    <row r="67" spans="1:10" ht="30">
      <c r="A67" s="87" t="s">
        <v>886</v>
      </c>
      <c r="B67" s="87"/>
      <c r="C67" s="87"/>
      <c r="D67" s="95">
        <v>46</v>
      </c>
      <c r="E67" s="101" t="s">
        <v>911</v>
      </c>
      <c r="F67" s="102" t="s">
        <v>1536</v>
      </c>
      <c r="G67" s="98">
        <f>1*G39+1*G46+1*G52+1*G58+1*G62+1*G66</f>
        <v>0</v>
      </c>
      <c r="H67" s="98">
        <f>1*H39+1*H46+1*H52+1*H58+1*H62+1*H66</f>
        <v>0</v>
      </c>
      <c r="I67" s="11"/>
      <c r="J67" s="87"/>
    </row>
    <row r="68" spans="1:10">
      <c r="A68" s="87" t="s">
        <v>887</v>
      </c>
      <c r="B68" s="87"/>
      <c r="C68" s="87"/>
      <c r="D68" s="95">
        <v>47</v>
      </c>
      <c r="E68" s="96" t="s">
        <v>912</v>
      </c>
      <c r="F68" s="97" t="s">
        <v>1537</v>
      </c>
      <c r="G68" s="98">
        <f>1*G32+1*G67</f>
        <v>0</v>
      </c>
      <c r="H68" s="98">
        <f>1*H32+1*H67</f>
        <v>0</v>
      </c>
      <c r="I68" s="11"/>
      <c r="J68" s="87"/>
    </row>
    <row r="69" spans="1:10">
      <c r="A69" s="87" t="s">
        <v>888</v>
      </c>
      <c r="B69" s="87"/>
      <c r="C69" s="87"/>
      <c r="D69" s="95">
        <v>48</v>
      </c>
      <c r="E69" s="99" t="s">
        <v>913</v>
      </c>
      <c r="F69" s="100" t="s">
        <v>1538</v>
      </c>
      <c r="G69" s="98">
        <f>1*G22+1*G68</f>
        <v>88286957</v>
      </c>
      <c r="H69" s="98">
        <f>1*H22+1*H68</f>
        <v>-64928434</v>
      </c>
      <c r="I69" s="11"/>
      <c r="J69" s="87"/>
    </row>
    <row r="70" spans="1:10">
      <c r="A70" s="87"/>
      <c r="B70" s="87"/>
      <c r="C70" s="87" t="s">
        <v>358</v>
      </c>
      <c r="D70" s="11"/>
      <c r="E70" s="11"/>
      <c r="F70" s="11"/>
      <c r="G70" s="11"/>
      <c r="H70" s="11"/>
      <c r="I70" s="11"/>
      <c r="J70" s="87"/>
    </row>
    <row r="71" spans="1:10">
      <c r="A71" s="87"/>
      <c r="B71" s="87"/>
      <c r="C71" s="87" t="s">
        <v>361</v>
      </c>
      <c r="D71" s="87"/>
      <c r="E71" s="87"/>
      <c r="F71" s="87"/>
      <c r="G71" s="87"/>
      <c r="H71" s="87"/>
      <c r="I71" s="87"/>
      <c r="J71" s="87" t="s">
        <v>362</v>
      </c>
    </row>
  </sheetData>
  <sheetProtection algorithmName="SHA-512" hashValue="Jd2SABfddHQ672EzJhBt/JTRFg0FMThk4eUJCMlT5mZuwlNGYcF7gHFq1SvOrknkSbMWZmNBMbMEmj2pTdyvsQ==" saltValue="0lwvJBNf0cTFqYMqEy3XJw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64:H69 G60:H62 G25:H32 G35:H39 G41:H46 G48:H52 G54:H58 G22:H22" xr:uid="{00000000-0002-0000-0F00-000000000000}">
      <formula1>-999999999999999</formula1>
      <formula2>999999999999999</formula2>
    </dataValidation>
  </dataValidations>
  <hyperlinks>
    <hyperlink ref="A23" r:id="rId1" xr:uid="{00000000-0004-0000-0F00-000000000000}"/>
    <hyperlink ref="A24" r:id="rId2" xr:uid="{00000000-0004-0000-0F00-000001000000}"/>
    <hyperlink ref="A33" r:id="rId3" xr:uid="{00000000-0004-0000-0F00-000002000000}"/>
    <hyperlink ref="A34" r:id="rId4" xr:uid="{00000000-0004-0000-0F00-000003000000}"/>
    <hyperlink ref="A40" r:id="rId5" xr:uid="{00000000-0004-0000-0F00-000004000000}"/>
    <hyperlink ref="A47" r:id="rId6" xr:uid="{00000000-0004-0000-0F00-000005000000}"/>
    <hyperlink ref="A53" r:id="rId7" xr:uid="{00000000-0004-0000-0F00-000006000000}"/>
    <hyperlink ref="A59" r:id="rId8" xr:uid="{00000000-0004-0000-0F00-000007000000}"/>
    <hyperlink ref="A63" r:id="rId9" xr:uid="{00000000-0004-0000-0F00-000008000000}"/>
  </hyperlinks>
  <pageMargins left="0.7" right="0.7" top="0.75" bottom="0.75" header="0.3" footer="0.3"/>
  <pageSetup orientation="portrait" r:id="rId10"/>
  <headerFooter>
    <oddFooter>&amp;L&amp;"Calibri,Regular"&amp;10</oddFooter>
    <evenFooter>&amp;L&amp;"Calibri,Regular"&amp;10</evenFooter>
    <firstFooter>&amp;L&amp;"Calibri,Regular"&amp;10</firstFooter>
  </headerFooter>
  <legacy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pageSetUpPr autoPageBreaks="0"/>
  </sheetPr>
  <dimension ref="A1:J74"/>
  <sheetViews>
    <sheetView showGridLines="0" rightToLeft="1" topLeftCell="D1" workbookViewId="0">
      <selection sqref="A1:C1048576"/>
    </sheetView>
  </sheetViews>
  <sheetFormatPr defaultRowHeight="15"/>
  <cols>
    <col min="1" max="1" width="9.85546875" hidden="1" customWidth="1"/>
    <col min="2" max="2" width="11.140625" hidden="1" customWidth="1"/>
    <col min="3" max="3" width="8.42578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977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978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1261</v>
      </c>
      <c r="F20" s="93" t="s">
        <v>1693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7" t="s">
        <v>784</v>
      </c>
      <c r="B22" s="87"/>
      <c r="C22" s="87"/>
      <c r="D22" s="105">
        <v>1</v>
      </c>
      <c r="E22" s="99" t="s">
        <v>834</v>
      </c>
      <c r="F22" s="100" t="s">
        <v>1502</v>
      </c>
      <c r="G22" s="98">
        <f>IF(OR('بيانات الادخال'!$G$41 = "Function of expense",'بيانات الادخال'!$G$41 = "وظيفة المصاريف"),'ربح و خسارة حسب الوظيفه - موحدة'!G67,'ربح وخسارة حسب الطبيعة - موحدة'!G65)</f>
        <v>0</v>
      </c>
      <c r="H22" s="98">
        <f>IF(OR('بيانات الادخال'!$G$41 = "Function of expense",'بيانات الادخال'!$G$41 = "وظيفة المصاريف"),'ربح و خسارة حسب الوظيفه - موحدة'!H67,'ربح وخسارة حسب الطبيعة - موحدة'!H65)</f>
        <v>0</v>
      </c>
      <c r="I22" s="11"/>
      <c r="J22" s="87"/>
    </row>
    <row r="23" spans="1:10">
      <c r="A23" s="88" t="s">
        <v>1914</v>
      </c>
      <c r="B23" s="87"/>
      <c r="C23" s="87"/>
      <c r="D23" s="149">
        <v>2</v>
      </c>
      <c r="E23" s="150" t="s">
        <v>1219</v>
      </c>
      <c r="F23" s="131" t="s">
        <v>1653</v>
      </c>
      <c r="G23" s="148"/>
      <c r="H23" s="132"/>
      <c r="I23" s="11"/>
      <c r="J23" s="87"/>
    </row>
    <row r="24" spans="1:10" ht="30">
      <c r="A24" s="88" t="s">
        <v>1922</v>
      </c>
      <c r="B24" s="87"/>
      <c r="C24" s="87"/>
      <c r="D24" s="149">
        <v>3</v>
      </c>
      <c r="E24" s="152" t="s">
        <v>1853</v>
      </c>
      <c r="F24" s="134" t="s">
        <v>1854</v>
      </c>
      <c r="G24" s="148"/>
      <c r="H24" s="132"/>
      <c r="I24" s="11"/>
      <c r="J24" s="87"/>
    </row>
    <row r="25" spans="1:10" ht="30">
      <c r="A25" s="87" t="s">
        <v>921</v>
      </c>
      <c r="B25" s="87"/>
      <c r="C25" s="87"/>
      <c r="D25" s="60">
        <v>4</v>
      </c>
      <c r="E25" s="62" t="s">
        <v>951</v>
      </c>
      <c r="F25" s="37" t="s">
        <v>1541</v>
      </c>
      <c r="G25" s="64"/>
      <c r="H25" s="63"/>
      <c r="I25" s="11"/>
      <c r="J25" s="87"/>
    </row>
    <row r="26" spans="1:10">
      <c r="A26" s="87" t="s">
        <v>922</v>
      </c>
      <c r="B26" s="87"/>
      <c r="C26" s="87"/>
      <c r="D26" s="60">
        <v>5</v>
      </c>
      <c r="E26" s="62" t="s">
        <v>952</v>
      </c>
      <c r="F26" s="37" t="s">
        <v>1542</v>
      </c>
      <c r="G26" s="64"/>
      <c r="H26" s="63"/>
      <c r="I26" s="11"/>
      <c r="J26" s="87"/>
    </row>
    <row r="27" spans="1:10" ht="30">
      <c r="A27" s="87" t="s">
        <v>923</v>
      </c>
      <c r="B27" s="87"/>
      <c r="C27" s="87"/>
      <c r="D27" s="60">
        <v>6</v>
      </c>
      <c r="E27" s="62" t="s">
        <v>953</v>
      </c>
      <c r="F27" s="37" t="s">
        <v>1543</v>
      </c>
      <c r="G27" s="64"/>
      <c r="H27" s="63"/>
      <c r="I27" s="11"/>
      <c r="J27" s="87"/>
    </row>
    <row r="28" spans="1:10" ht="45">
      <c r="A28" s="87" t="s">
        <v>924</v>
      </c>
      <c r="B28" s="87"/>
      <c r="C28" s="87"/>
      <c r="D28" s="60">
        <v>7</v>
      </c>
      <c r="E28" s="62" t="s">
        <v>954</v>
      </c>
      <c r="F28" s="37" t="s">
        <v>1544</v>
      </c>
      <c r="G28" s="64"/>
      <c r="H28" s="63"/>
      <c r="I28" s="11"/>
      <c r="J28" s="87"/>
    </row>
    <row r="29" spans="1:10" ht="30">
      <c r="A29" s="87" t="s">
        <v>925</v>
      </c>
      <c r="B29" s="87"/>
      <c r="C29" s="87"/>
      <c r="D29" s="60">
        <v>8</v>
      </c>
      <c r="E29" s="62" t="s">
        <v>955</v>
      </c>
      <c r="F29" s="37" t="s">
        <v>1718</v>
      </c>
      <c r="G29" s="64"/>
      <c r="H29" s="63"/>
      <c r="I29" s="11"/>
      <c r="J29" s="87"/>
    </row>
    <row r="30" spans="1:10" ht="30">
      <c r="A30" s="87" t="s">
        <v>926</v>
      </c>
      <c r="B30" s="87"/>
      <c r="C30" s="87"/>
      <c r="D30" s="105">
        <v>9</v>
      </c>
      <c r="E30" s="106" t="s">
        <v>956</v>
      </c>
      <c r="F30" s="107" t="s">
        <v>1545</v>
      </c>
      <c r="G30" s="108">
        <f>1*G25+1*G26+1*G27+1*G28+1*G29</f>
        <v>0</v>
      </c>
      <c r="H30" s="98">
        <f>1*H25+1*H26+1*H27+1*H28+1*H29</f>
        <v>0</v>
      </c>
      <c r="I30" s="11"/>
      <c r="J30" s="87"/>
    </row>
    <row r="31" spans="1:10" ht="45">
      <c r="A31" s="87" t="s">
        <v>927</v>
      </c>
      <c r="B31" s="87"/>
      <c r="C31" s="87"/>
      <c r="D31" s="60">
        <v>10</v>
      </c>
      <c r="E31" s="62" t="s">
        <v>957</v>
      </c>
      <c r="F31" s="37" t="s">
        <v>1546</v>
      </c>
      <c r="G31" s="64"/>
      <c r="H31" s="63"/>
      <c r="I31" s="11"/>
      <c r="J31" s="87"/>
    </row>
    <row r="32" spans="1:10" ht="30">
      <c r="A32" s="87" t="s">
        <v>870</v>
      </c>
      <c r="B32" s="87"/>
      <c r="C32" s="87"/>
      <c r="D32" s="105">
        <v>11</v>
      </c>
      <c r="E32" s="106" t="s">
        <v>895</v>
      </c>
      <c r="F32" s="107" t="s">
        <v>1522</v>
      </c>
      <c r="G32" s="108">
        <f>1*G30+-1*G31</f>
        <v>0</v>
      </c>
      <c r="H32" s="98">
        <f>1*H30+-1*H31</f>
        <v>0</v>
      </c>
      <c r="I32" s="11"/>
      <c r="J32" s="87"/>
    </row>
    <row r="33" spans="1:10" ht="30">
      <c r="A33" s="88" t="s">
        <v>1923</v>
      </c>
      <c r="B33" s="87"/>
      <c r="C33" s="87"/>
      <c r="D33" s="149">
        <v>12</v>
      </c>
      <c r="E33" s="152" t="s">
        <v>1855</v>
      </c>
      <c r="F33" s="134" t="s">
        <v>1856</v>
      </c>
      <c r="G33" s="148"/>
      <c r="H33" s="132"/>
      <c r="I33" s="11"/>
      <c r="J33" s="87"/>
    </row>
    <row r="34" spans="1:10">
      <c r="A34" s="88" t="s">
        <v>1917</v>
      </c>
      <c r="B34" s="87"/>
      <c r="C34" s="87"/>
      <c r="D34" s="149">
        <v>13</v>
      </c>
      <c r="E34" s="151" t="s">
        <v>1843</v>
      </c>
      <c r="F34" s="136" t="s">
        <v>1844</v>
      </c>
      <c r="G34" s="148"/>
      <c r="H34" s="132"/>
      <c r="I34" s="11"/>
      <c r="J34" s="87"/>
    </row>
    <row r="35" spans="1:10" ht="30">
      <c r="A35" s="87" t="s">
        <v>928</v>
      </c>
      <c r="B35" s="87"/>
      <c r="C35" s="87"/>
      <c r="D35" s="60">
        <v>14</v>
      </c>
      <c r="E35" s="61" t="s">
        <v>958</v>
      </c>
      <c r="F35" s="33" t="s">
        <v>1547</v>
      </c>
      <c r="G35" s="64"/>
      <c r="H35" s="63"/>
      <c r="I35" s="11"/>
      <c r="J35" s="87"/>
    </row>
    <row r="36" spans="1:10" ht="30">
      <c r="A36" s="87" t="s">
        <v>929</v>
      </c>
      <c r="B36" s="87"/>
      <c r="C36" s="87"/>
      <c r="D36" s="60">
        <v>15</v>
      </c>
      <c r="E36" s="61" t="s">
        <v>959</v>
      </c>
      <c r="F36" s="33" t="s">
        <v>1548</v>
      </c>
      <c r="G36" s="64"/>
      <c r="H36" s="63"/>
      <c r="I36" s="11"/>
      <c r="J36" s="87"/>
    </row>
    <row r="37" spans="1:10" ht="30">
      <c r="A37" s="87" t="s">
        <v>930</v>
      </c>
      <c r="B37" s="87"/>
      <c r="C37" s="87"/>
      <c r="D37" s="105">
        <v>16</v>
      </c>
      <c r="E37" s="109" t="s">
        <v>960</v>
      </c>
      <c r="F37" s="110" t="s">
        <v>1549</v>
      </c>
      <c r="G37" s="108">
        <f>1*G35+-1*G36</f>
        <v>0</v>
      </c>
      <c r="H37" s="98">
        <f>1*H35+-1*H36</f>
        <v>0</v>
      </c>
      <c r="I37" s="11"/>
      <c r="J37" s="87"/>
    </row>
    <row r="38" spans="1:10" ht="30">
      <c r="A38" s="87" t="s">
        <v>931</v>
      </c>
      <c r="B38" s="87"/>
      <c r="C38" s="87"/>
      <c r="D38" s="60">
        <v>17</v>
      </c>
      <c r="E38" s="61" t="s">
        <v>1286</v>
      </c>
      <c r="F38" s="33" t="s">
        <v>1550</v>
      </c>
      <c r="G38" s="64"/>
      <c r="H38" s="63"/>
      <c r="I38" s="11"/>
      <c r="J38" s="87"/>
    </row>
    <row r="39" spans="1:10" ht="30">
      <c r="A39" s="87" t="s">
        <v>873</v>
      </c>
      <c r="B39" s="87"/>
      <c r="C39" s="87"/>
      <c r="D39" s="105">
        <v>18</v>
      </c>
      <c r="E39" s="109" t="s">
        <v>898</v>
      </c>
      <c r="F39" s="110" t="s">
        <v>1525</v>
      </c>
      <c r="G39" s="108">
        <f>1*G37+-1*G38</f>
        <v>0</v>
      </c>
      <c r="H39" s="98">
        <f>1*H37+-1*H38</f>
        <v>0</v>
      </c>
      <c r="I39" s="11"/>
      <c r="J39" s="87"/>
    </row>
    <row r="40" spans="1:10">
      <c r="A40" s="88" t="s">
        <v>1918</v>
      </c>
      <c r="B40" s="87"/>
      <c r="C40" s="87"/>
      <c r="D40" s="149">
        <v>19</v>
      </c>
      <c r="E40" s="151" t="s">
        <v>1845</v>
      </c>
      <c r="F40" s="136" t="s">
        <v>1846</v>
      </c>
      <c r="G40" s="148"/>
      <c r="H40" s="132"/>
      <c r="I40" s="11"/>
      <c r="J40" s="87"/>
    </row>
    <row r="41" spans="1:10" ht="30">
      <c r="A41" s="87" t="s">
        <v>932</v>
      </c>
      <c r="B41" s="87"/>
      <c r="C41" s="87"/>
      <c r="D41" s="60">
        <v>20</v>
      </c>
      <c r="E41" s="61" t="s">
        <v>961</v>
      </c>
      <c r="F41" s="33" t="s">
        <v>1551</v>
      </c>
      <c r="G41" s="64"/>
      <c r="H41" s="63"/>
      <c r="I41" s="11"/>
      <c r="J41" s="87"/>
    </row>
    <row r="42" spans="1:10" ht="30">
      <c r="A42" s="87" t="s">
        <v>933</v>
      </c>
      <c r="B42" s="87"/>
      <c r="C42" s="87"/>
      <c r="D42" s="60">
        <v>21</v>
      </c>
      <c r="E42" s="61" t="s">
        <v>962</v>
      </c>
      <c r="F42" s="33" t="s">
        <v>1552</v>
      </c>
      <c r="G42" s="64"/>
      <c r="H42" s="63"/>
      <c r="I42" s="11"/>
      <c r="J42" s="87"/>
    </row>
    <row r="43" spans="1:10" ht="30">
      <c r="A43" s="87" t="s">
        <v>934</v>
      </c>
      <c r="B43" s="87"/>
      <c r="C43" s="87"/>
      <c r="D43" s="60">
        <v>22</v>
      </c>
      <c r="E43" s="61" t="s">
        <v>963</v>
      </c>
      <c r="F43" s="33" t="s">
        <v>1770</v>
      </c>
      <c r="G43" s="64"/>
      <c r="H43" s="63"/>
      <c r="I43" s="11"/>
      <c r="J43" s="87"/>
    </row>
    <row r="44" spans="1:10" ht="30">
      <c r="A44" s="87" t="s">
        <v>935</v>
      </c>
      <c r="B44" s="87"/>
      <c r="C44" s="87"/>
      <c r="D44" s="105">
        <v>23</v>
      </c>
      <c r="E44" s="109" t="s">
        <v>964</v>
      </c>
      <c r="F44" s="110" t="s">
        <v>1553</v>
      </c>
      <c r="G44" s="108">
        <f>1*G41+-1*G42+-1*G43</f>
        <v>0</v>
      </c>
      <c r="H44" s="98">
        <f>1*H41+-1*H42+-1*H43</f>
        <v>0</v>
      </c>
      <c r="I44" s="11"/>
      <c r="J44" s="87"/>
    </row>
    <row r="45" spans="1:10" ht="30">
      <c r="A45" s="87" t="s">
        <v>936</v>
      </c>
      <c r="B45" s="87"/>
      <c r="C45" s="87"/>
      <c r="D45" s="60">
        <v>24</v>
      </c>
      <c r="E45" s="61" t="s">
        <v>1287</v>
      </c>
      <c r="F45" s="33" t="s">
        <v>1554</v>
      </c>
      <c r="G45" s="64"/>
      <c r="H45" s="63"/>
      <c r="I45" s="11"/>
      <c r="J45" s="87"/>
    </row>
    <row r="46" spans="1:10" ht="30">
      <c r="A46" s="87" t="s">
        <v>877</v>
      </c>
      <c r="B46" s="87"/>
      <c r="C46" s="87"/>
      <c r="D46" s="105">
        <v>25</v>
      </c>
      <c r="E46" s="109" t="s">
        <v>902</v>
      </c>
      <c r="F46" s="110" t="s">
        <v>1528</v>
      </c>
      <c r="G46" s="108">
        <f>1*G44+-1*G45</f>
        <v>0</v>
      </c>
      <c r="H46" s="98">
        <f>1*H44+-1*H45</f>
        <v>0</v>
      </c>
      <c r="I46" s="11"/>
      <c r="J46" s="87"/>
    </row>
    <row r="47" spans="1:10">
      <c r="A47" s="88" t="s">
        <v>1919</v>
      </c>
      <c r="B47" s="87"/>
      <c r="C47" s="87"/>
      <c r="D47" s="149">
        <v>26</v>
      </c>
      <c r="E47" s="151" t="s">
        <v>1847</v>
      </c>
      <c r="F47" s="136" t="s">
        <v>1848</v>
      </c>
      <c r="G47" s="148"/>
      <c r="H47" s="132"/>
      <c r="I47" s="11"/>
      <c r="J47" s="87"/>
    </row>
    <row r="48" spans="1:10">
      <c r="A48" s="87" t="s">
        <v>937</v>
      </c>
      <c r="B48" s="87"/>
      <c r="C48" s="87"/>
      <c r="D48" s="60">
        <v>27</v>
      </c>
      <c r="E48" s="61" t="s">
        <v>965</v>
      </c>
      <c r="F48" s="33" t="s">
        <v>1555</v>
      </c>
      <c r="G48" s="64"/>
      <c r="H48" s="63"/>
      <c r="I48" s="11"/>
      <c r="J48" s="87"/>
    </row>
    <row r="49" spans="1:10">
      <c r="A49" s="87" t="s">
        <v>938</v>
      </c>
      <c r="B49" s="87"/>
      <c r="C49" s="87"/>
      <c r="D49" s="60">
        <v>28</v>
      </c>
      <c r="E49" s="61" t="s">
        <v>966</v>
      </c>
      <c r="F49" s="33" t="s">
        <v>1556</v>
      </c>
      <c r="G49" s="64"/>
      <c r="H49" s="63"/>
      <c r="I49" s="11"/>
      <c r="J49" s="87"/>
    </row>
    <row r="50" spans="1:10" ht="30">
      <c r="A50" s="87" t="s">
        <v>939</v>
      </c>
      <c r="B50" s="87"/>
      <c r="C50" s="87"/>
      <c r="D50" s="105">
        <v>29</v>
      </c>
      <c r="E50" s="109" t="s">
        <v>967</v>
      </c>
      <c r="F50" s="110" t="s">
        <v>1557</v>
      </c>
      <c r="G50" s="108">
        <f>1*G48+-1*G49</f>
        <v>0</v>
      </c>
      <c r="H50" s="98">
        <f>1*H48+-1*H49</f>
        <v>0</v>
      </c>
      <c r="I50" s="11"/>
      <c r="J50" s="87"/>
    </row>
    <row r="51" spans="1:10">
      <c r="A51" s="87" t="s">
        <v>940</v>
      </c>
      <c r="B51" s="87"/>
      <c r="C51" s="87"/>
      <c r="D51" s="60">
        <v>30</v>
      </c>
      <c r="E51" s="61" t="s">
        <v>1288</v>
      </c>
      <c r="F51" s="33" t="s">
        <v>1558</v>
      </c>
      <c r="G51" s="64"/>
      <c r="H51" s="63"/>
      <c r="I51" s="11"/>
      <c r="J51" s="87"/>
    </row>
    <row r="52" spans="1:10" ht="30">
      <c r="A52" s="87" t="s">
        <v>880</v>
      </c>
      <c r="B52" s="87"/>
      <c r="C52" s="87"/>
      <c r="D52" s="105">
        <v>31</v>
      </c>
      <c r="E52" s="109" t="s">
        <v>905</v>
      </c>
      <c r="F52" s="110" t="s">
        <v>1531</v>
      </c>
      <c r="G52" s="108">
        <f>1*G50+-1*G51</f>
        <v>0</v>
      </c>
      <c r="H52" s="98">
        <f>1*H50+-1*H51</f>
        <v>0</v>
      </c>
      <c r="I52" s="11"/>
      <c r="J52" s="87"/>
    </row>
    <row r="53" spans="1:10">
      <c r="A53" s="88" t="s">
        <v>1920</v>
      </c>
      <c r="B53" s="87"/>
      <c r="C53" s="87"/>
      <c r="D53" s="149">
        <v>32</v>
      </c>
      <c r="E53" s="151" t="s">
        <v>1849</v>
      </c>
      <c r="F53" s="136" t="s">
        <v>1850</v>
      </c>
      <c r="G53" s="148"/>
      <c r="H53" s="132"/>
      <c r="I53" s="11"/>
      <c r="J53" s="87"/>
    </row>
    <row r="54" spans="1:10" ht="30">
      <c r="A54" s="87" t="s">
        <v>941</v>
      </c>
      <c r="B54" s="87"/>
      <c r="C54" s="87"/>
      <c r="D54" s="60">
        <v>33</v>
      </c>
      <c r="E54" s="61" t="s">
        <v>968</v>
      </c>
      <c r="F54" s="33" t="s">
        <v>1559</v>
      </c>
      <c r="G54" s="64"/>
      <c r="H54" s="63"/>
      <c r="I54" s="11"/>
      <c r="J54" s="87"/>
    </row>
    <row r="55" spans="1:10" ht="30">
      <c r="A55" s="87" t="s">
        <v>942</v>
      </c>
      <c r="B55" s="87"/>
      <c r="C55" s="87"/>
      <c r="D55" s="60">
        <v>34</v>
      </c>
      <c r="E55" s="61" t="s">
        <v>969</v>
      </c>
      <c r="F55" s="33" t="s">
        <v>1560</v>
      </c>
      <c r="G55" s="64"/>
      <c r="H55" s="63"/>
      <c r="I55" s="11"/>
      <c r="J55" s="87"/>
    </row>
    <row r="56" spans="1:10" ht="30">
      <c r="A56" s="87" t="s">
        <v>943</v>
      </c>
      <c r="B56" s="87"/>
      <c r="C56" s="87"/>
      <c r="D56" s="105">
        <v>35</v>
      </c>
      <c r="E56" s="109" t="s">
        <v>970</v>
      </c>
      <c r="F56" s="110" t="s">
        <v>1561</v>
      </c>
      <c r="G56" s="108">
        <f>1*G54+-1*G55</f>
        <v>0</v>
      </c>
      <c r="H56" s="98">
        <f>1*H54+-1*H55</f>
        <v>0</v>
      </c>
      <c r="I56" s="11"/>
      <c r="J56" s="87"/>
    </row>
    <row r="57" spans="1:10" ht="30">
      <c r="A57" s="87" t="s">
        <v>944</v>
      </c>
      <c r="B57" s="87"/>
      <c r="C57" s="87"/>
      <c r="D57" s="60">
        <v>36</v>
      </c>
      <c r="E57" s="61" t="s">
        <v>1289</v>
      </c>
      <c r="F57" s="33" t="s">
        <v>1562</v>
      </c>
      <c r="G57" s="64"/>
      <c r="H57" s="63"/>
      <c r="I57" s="11"/>
      <c r="J57" s="87"/>
    </row>
    <row r="58" spans="1:10" ht="30">
      <c r="A58" s="87" t="s">
        <v>883</v>
      </c>
      <c r="B58" s="87"/>
      <c r="C58" s="87"/>
      <c r="D58" s="105">
        <v>37</v>
      </c>
      <c r="E58" s="109" t="s">
        <v>908</v>
      </c>
      <c r="F58" s="110" t="s">
        <v>1534</v>
      </c>
      <c r="G58" s="108">
        <f>1*G56+-1*G57</f>
        <v>0</v>
      </c>
      <c r="H58" s="98">
        <f>1*H56+-1*H57</f>
        <v>0</v>
      </c>
      <c r="I58" s="11"/>
      <c r="J58" s="87"/>
    </row>
    <row r="59" spans="1:10" ht="45">
      <c r="A59" s="88" t="s">
        <v>1924</v>
      </c>
      <c r="B59" s="87"/>
      <c r="C59" s="87"/>
      <c r="D59" s="149">
        <v>38</v>
      </c>
      <c r="E59" s="151" t="s">
        <v>1857</v>
      </c>
      <c r="F59" s="136" t="s">
        <v>1858</v>
      </c>
      <c r="G59" s="148"/>
      <c r="H59" s="132"/>
      <c r="I59" s="11"/>
      <c r="J59" s="87"/>
    </row>
    <row r="60" spans="1:10" ht="45">
      <c r="A60" s="87" t="s">
        <v>945</v>
      </c>
      <c r="B60" s="87"/>
      <c r="C60" s="87"/>
      <c r="D60" s="60">
        <v>39</v>
      </c>
      <c r="E60" s="61" t="s">
        <v>971</v>
      </c>
      <c r="F60" s="33" t="s">
        <v>1563</v>
      </c>
      <c r="G60" s="64"/>
      <c r="H60" s="63"/>
      <c r="I60" s="11"/>
      <c r="J60" s="87"/>
    </row>
    <row r="61" spans="1:10" ht="60">
      <c r="A61" s="87" t="s">
        <v>946</v>
      </c>
      <c r="B61" s="87"/>
      <c r="C61" s="87"/>
      <c r="D61" s="60">
        <v>40</v>
      </c>
      <c r="E61" s="61" t="s">
        <v>972</v>
      </c>
      <c r="F61" s="33" t="s">
        <v>1564</v>
      </c>
      <c r="G61" s="64"/>
      <c r="H61" s="63"/>
      <c r="I61" s="11"/>
      <c r="J61" s="87"/>
    </row>
    <row r="62" spans="1:10" ht="45">
      <c r="A62" s="87" t="s">
        <v>947</v>
      </c>
      <c r="B62" s="87"/>
      <c r="C62" s="87"/>
      <c r="D62" s="105">
        <v>41</v>
      </c>
      <c r="E62" s="109" t="s">
        <v>973</v>
      </c>
      <c r="F62" s="110" t="s">
        <v>1565</v>
      </c>
      <c r="G62" s="108">
        <f>1*G60+-1*G61</f>
        <v>0</v>
      </c>
      <c r="H62" s="98">
        <f>1*H60+-1*H61</f>
        <v>0</v>
      </c>
      <c r="I62" s="11"/>
      <c r="J62" s="87"/>
    </row>
    <row r="63" spans="1:10" ht="30">
      <c r="A63" s="88" t="s">
        <v>1925</v>
      </c>
      <c r="B63" s="87"/>
      <c r="C63" s="87"/>
      <c r="D63" s="149">
        <v>42</v>
      </c>
      <c r="E63" s="151" t="s">
        <v>1859</v>
      </c>
      <c r="F63" s="136" t="s">
        <v>1860</v>
      </c>
      <c r="G63" s="148"/>
      <c r="H63" s="132"/>
      <c r="I63" s="11"/>
      <c r="J63" s="87"/>
    </row>
    <row r="64" spans="1:10" ht="30">
      <c r="A64" s="87" t="s">
        <v>948</v>
      </c>
      <c r="B64" s="87"/>
      <c r="C64" s="87"/>
      <c r="D64" s="60">
        <v>43</v>
      </c>
      <c r="E64" s="61" t="s">
        <v>974</v>
      </c>
      <c r="F64" s="33" t="s">
        <v>1719</v>
      </c>
      <c r="G64" s="64"/>
      <c r="H64" s="63"/>
      <c r="I64" s="11"/>
      <c r="J64" s="87"/>
    </row>
    <row r="65" spans="1:10" ht="45">
      <c r="A65" s="87" t="s">
        <v>949</v>
      </c>
      <c r="B65" s="87"/>
      <c r="C65" s="87"/>
      <c r="D65" s="60">
        <v>44</v>
      </c>
      <c r="E65" s="61" t="s">
        <v>975</v>
      </c>
      <c r="F65" s="33" t="s">
        <v>1566</v>
      </c>
      <c r="G65" s="64"/>
      <c r="H65" s="63"/>
      <c r="I65" s="11"/>
      <c r="J65" s="87"/>
    </row>
    <row r="66" spans="1:10" ht="30">
      <c r="A66" s="87" t="s">
        <v>950</v>
      </c>
      <c r="B66" s="87"/>
      <c r="C66" s="87"/>
      <c r="D66" s="105">
        <v>45</v>
      </c>
      <c r="E66" s="109" t="s">
        <v>976</v>
      </c>
      <c r="F66" s="110" t="s">
        <v>1720</v>
      </c>
      <c r="G66" s="108">
        <f>1*G64+-1*G65</f>
        <v>0</v>
      </c>
      <c r="H66" s="98">
        <f>1*H64+-1*H65</f>
        <v>0</v>
      </c>
      <c r="I66" s="11"/>
      <c r="J66" s="87"/>
    </row>
    <row r="67" spans="1:10" ht="30">
      <c r="A67" s="87" t="s">
        <v>886</v>
      </c>
      <c r="B67" s="87"/>
      <c r="C67" s="87"/>
      <c r="D67" s="105">
        <v>46</v>
      </c>
      <c r="E67" s="106" t="s">
        <v>911</v>
      </c>
      <c r="F67" s="107" t="s">
        <v>1536</v>
      </c>
      <c r="G67" s="108">
        <f>1*G39+1*G46+1*G52+1*G58+1*G62+1*G66</f>
        <v>0</v>
      </c>
      <c r="H67" s="98">
        <f>1*H39+1*H46+1*H52+1*H58+1*H62+1*H66</f>
        <v>0</v>
      </c>
      <c r="I67" s="11"/>
      <c r="J67" s="87"/>
    </row>
    <row r="68" spans="1:10">
      <c r="A68" s="87" t="s">
        <v>887</v>
      </c>
      <c r="B68" s="87"/>
      <c r="C68" s="87"/>
      <c r="D68" s="105">
        <v>47</v>
      </c>
      <c r="E68" s="111" t="s">
        <v>912</v>
      </c>
      <c r="F68" s="112" t="s">
        <v>1537</v>
      </c>
      <c r="G68" s="108">
        <f>1*G32+1*G67</f>
        <v>0</v>
      </c>
      <c r="H68" s="98">
        <f>1*H32+1*H67</f>
        <v>0</v>
      </c>
      <c r="I68" s="11"/>
      <c r="J68" s="87"/>
    </row>
    <row r="69" spans="1:10">
      <c r="A69" s="87" t="s">
        <v>888</v>
      </c>
      <c r="B69" s="87"/>
      <c r="C69" s="87"/>
      <c r="D69" s="105">
        <v>48</v>
      </c>
      <c r="E69" s="113" t="s">
        <v>913</v>
      </c>
      <c r="F69" s="114" t="s">
        <v>1538</v>
      </c>
      <c r="G69" s="108">
        <f>1*G22+1*G68</f>
        <v>0</v>
      </c>
      <c r="H69" s="98">
        <f>1*H22+1*H68</f>
        <v>0</v>
      </c>
      <c r="I69" s="11"/>
      <c r="J69" s="87"/>
    </row>
    <row r="70" spans="1:10">
      <c r="A70" s="88" t="s">
        <v>1921</v>
      </c>
      <c r="B70" s="87"/>
      <c r="C70" s="87"/>
      <c r="D70" s="149">
        <v>49</v>
      </c>
      <c r="E70" s="150" t="s">
        <v>1851</v>
      </c>
      <c r="F70" s="131" t="s">
        <v>1852</v>
      </c>
      <c r="G70" s="148"/>
      <c r="H70" s="132"/>
      <c r="I70" s="11"/>
      <c r="J70" s="87"/>
    </row>
    <row r="71" spans="1:10">
      <c r="A71" s="87" t="s">
        <v>889</v>
      </c>
      <c r="B71" s="87"/>
      <c r="C71" s="87"/>
      <c r="D71" s="60">
        <v>50</v>
      </c>
      <c r="E71" s="70" t="s">
        <v>914</v>
      </c>
      <c r="F71" s="69" t="s">
        <v>1539</v>
      </c>
      <c r="G71" s="64"/>
      <c r="H71" s="63"/>
      <c r="I71" s="11"/>
      <c r="J71" s="87"/>
    </row>
    <row r="72" spans="1:10" ht="30">
      <c r="A72" s="87" t="s">
        <v>917</v>
      </c>
      <c r="B72" s="87"/>
      <c r="C72" s="87"/>
      <c r="D72" s="60">
        <v>51</v>
      </c>
      <c r="E72" s="71" t="s">
        <v>918</v>
      </c>
      <c r="F72" s="69" t="s">
        <v>1540</v>
      </c>
      <c r="G72" s="64"/>
      <c r="H72" s="63"/>
      <c r="I72" s="11"/>
      <c r="J72" s="87"/>
    </row>
    <row r="73" spans="1:10">
      <c r="A73" s="87"/>
      <c r="B73" s="87"/>
      <c r="C73" s="87" t="s">
        <v>358</v>
      </c>
      <c r="D73" s="11"/>
      <c r="E73" s="11"/>
      <c r="F73" s="11"/>
      <c r="G73" s="11"/>
      <c r="H73" s="11"/>
      <c r="I73" s="11"/>
      <c r="J73" s="87"/>
    </row>
    <row r="74" spans="1:10">
      <c r="A74" s="87"/>
      <c r="B74" s="87"/>
      <c r="C74" s="87" t="s">
        <v>361</v>
      </c>
      <c r="D74" s="87"/>
      <c r="E74" s="87"/>
      <c r="F74" s="87"/>
      <c r="G74" s="87"/>
      <c r="H74" s="87"/>
      <c r="I74" s="87"/>
      <c r="J74" s="87" t="s">
        <v>362</v>
      </c>
    </row>
  </sheetData>
  <sheetProtection algorithmName="SHA-512" hashValue="SsAgT1NKD3OMQEBOaGHT5dyeRYNKyUBFonTeXsRyeT77zcTjZT0EUiDCA+zEolQ4cobHsYCf9twwzf0vSaVP8w==" saltValue="aXk0t7ch6SaFxyECeyRWF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64:H69 G60:H62 G54:H58 G48:H52 G41:H46 G35:H39 G25:H32 G71:H72 G22:H22" xr:uid="{00000000-0002-0000-1000-000000000000}">
      <formula1>-999999999999999</formula1>
      <formula2>999999999999999</formula2>
    </dataValidation>
  </dataValidations>
  <hyperlinks>
    <hyperlink ref="A23" r:id="rId1" xr:uid="{00000000-0004-0000-1000-000000000000}"/>
    <hyperlink ref="A24" r:id="rId2" xr:uid="{00000000-0004-0000-1000-000001000000}"/>
    <hyperlink ref="A33" r:id="rId3" xr:uid="{00000000-0004-0000-1000-000002000000}"/>
    <hyperlink ref="A34" r:id="rId4" xr:uid="{00000000-0004-0000-1000-000003000000}"/>
    <hyperlink ref="A40" r:id="rId5" xr:uid="{00000000-0004-0000-1000-000004000000}"/>
    <hyperlink ref="A47" r:id="rId6" xr:uid="{00000000-0004-0000-1000-000005000000}"/>
    <hyperlink ref="A53" r:id="rId7" xr:uid="{00000000-0004-0000-1000-000006000000}"/>
    <hyperlink ref="A59" r:id="rId8" xr:uid="{00000000-0004-0000-1000-000007000000}"/>
    <hyperlink ref="A63" r:id="rId9" xr:uid="{00000000-0004-0000-1000-000008000000}"/>
    <hyperlink ref="A70" r:id="rId10" xr:uid="{00000000-0004-0000-1000-000009000000}"/>
  </hyperlinks>
  <pageMargins left="0.7" right="0.7" top="0.75" bottom="0.75" header="0.3" footer="0.3"/>
  <pageSetup orientation="portrait" r:id="rId11"/>
  <headerFooter>
    <oddFooter>&amp;L&amp;"Calibri,Regular"&amp;10</oddFooter>
    <evenFooter>&amp;L&amp;"Calibri,Regular"&amp;10</evenFooter>
    <firstFooter>&amp;L&amp;"Calibri,Regular"&amp;10</firstFooter>
  </headerFooter>
  <legacy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>
    <pageSetUpPr autoPageBreaks="0"/>
  </sheetPr>
  <dimension ref="A1:J94"/>
  <sheetViews>
    <sheetView showGridLines="0" rightToLeft="1" topLeftCell="D1" workbookViewId="0">
      <selection sqref="A1:C1048576"/>
    </sheetView>
  </sheetViews>
  <sheetFormatPr defaultRowHeight="15"/>
  <cols>
    <col min="1" max="1" width="7.5703125" hidden="1" customWidth="1"/>
    <col min="2" max="2" width="8.5703125" hidden="1" customWidth="1"/>
    <col min="3" max="3" width="9.285156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979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980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1262</v>
      </c>
      <c r="F20" s="93" t="s">
        <v>1694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1926</v>
      </c>
      <c r="B22" s="87"/>
      <c r="C22" s="87"/>
      <c r="D22" s="124">
        <v>1</v>
      </c>
      <c r="E22" s="140" t="s">
        <v>1861</v>
      </c>
      <c r="F22" s="141" t="s">
        <v>1862</v>
      </c>
      <c r="G22" s="132"/>
      <c r="H22" s="132"/>
      <c r="I22" s="11"/>
      <c r="J22" s="87"/>
    </row>
    <row r="23" spans="1:10">
      <c r="A23" s="88" t="s">
        <v>1927</v>
      </c>
      <c r="B23" s="87"/>
      <c r="C23" s="87"/>
      <c r="D23" s="124">
        <v>2</v>
      </c>
      <c r="E23" s="125" t="s">
        <v>1863</v>
      </c>
      <c r="F23" s="142" t="s">
        <v>1864</v>
      </c>
      <c r="G23" s="132"/>
      <c r="H23" s="132"/>
      <c r="I23" s="11"/>
      <c r="J23" s="87"/>
    </row>
    <row r="24" spans="1:10">
      <c r="A24" s="87" t="s">
        <v>981</v>
      </c>
      <c r="B24" s="87"/>
      <c r="C24" s="87"/>
      <c r="D24" s="23">
        <v>3</v>
      </c>
      <c r="E24" s="14" t="s">
        <v>1047</v>
      </c>
      <c r="F24" s="31" t="s">
        <v>1567</v>
      </c>
      <c r="G24" s="63"/>
      <c r="H24" s="63"/>
      <c r="I24" s="11"/>
      <c r="J24" s="87"/>
    </row>
    <row r="25" spans="1:10">
      <c r="A25" s="87" t="s">
        <v>982</v>
      </c>
      <c r="B25" s="87"/>
      <c r="C25" s="87"/>
      <c r="D25" s="23">
        <v>4</v>
      </c>
      <c r="E25" s="14" t="s">
        <v>1048</v>
      </c>
      <c r="F25" s="31" t="s">
        <v>1568</v>
      </c>
      <c r="G25" s="63"/>
      <c r="H25" s="63"/>
      <c r="I25" s="11"/>
      <c r="J25" s="87"/>
    </row>
    <row r="26" spans="1:10">
      <c r="A26" s="87" t="s">
        <v>983</v>
      </c>
      <c r="B26" s="87"/>
      <c r="C26" s="87"/>
      <c r="D26" s="23">
        <v>5</v>
      </c>
      <c r="E26" s="14" t="s">
        <v>1049</v>
      </c>
      <c r="F26" s="31" t="s">
        <v>1569</v>
      </c>
      <c r="G26" s="63"/>
      <c r="H26" s="63"/>
      <c r="I26" s="11"/>
      <c r="J26" s="87"/>
    </row>
    <row r="27" spans="1:10">
      <c r="A27" s="87" t="s">
        <v>984</v>
      </c>
      <c r="B27" s="87"/>
      <c r="C27" s="87"/>
      <c r="D27" s="23">
        <v>6</v>
      </c>
      <c r="E27" s="14" t="s">
        <v>1050</v>
      </c>
      <c r="F27" s="31" t="s">
        <v>1570</v>
      </c>
      <c r="G27" s="63"/>
      <c r="H27" s="63"/>
      <c r="I27" s="11"/>
      <c r="J27" s="87"/>
    </row>
    <row r="28" spans="1:10">
      <c r="A28" s="87" t="s">
        <v>985</v>
      </c>
      <c r="B28" s="87"/>
      <c r="C28" s="87"/>
      <c r="D28" s="95">
        <v>7</v>
      </c>
      <c r="E28" s="101" t="s">
        <v>1051</v>
      </c>
      <c r="F28" s="102" t="s">
        <v>1571</v>
      </c>
      <c r="G28" s="98">
        <f>1*G24+1*G25+1*G26+1*G27</f>
        <v>0</v>
      </c>
      <c r="H28" s="98">
        <f>1*H24+1*H25+1*H26+1*H27</f>
        <v>0</v>
      </c>
      <c r="I28" s="11"/>
      <c r="J28" s="87"/>
    </row>
    <row r="29" spans="1:10">
      <c r="A29" s="88" t="s">
        <v>1928</v>
      </c>
      <c r="B29" s="87"/>
      <c r="C29" s="87"/>
      <c r="D29" s="124">
        <v>8</v>
      </c>
      <c r="E29" s="125" t="s">
        <v>1865</v>
      </c>
      <c r="F29" s="142" t="s">
        <v>1866</v>
      </c>
      <c r="G29" s="132"/>
      <c r="H29" s="132"/>
      <c r="I29" s="11"/>
      <c r="J29" s="87"/>
    </row>
    <row r="30" spans="1:10">
      <c r="A30" s="87" t="s">
        <v>986</v>
      </c>
      <c r="B30" s="87"/>
      <c r="C30" s="87"/>
      <c r="D30" s="23">
        <v>9</v>
      </c>
      <c r="E30" s="14" t="s">
        <v>1052</v>
      </c>
      <c r="F30" s="31" t="s">
        <v>1572</v>
      </c>
      <c r="G30" s="63"/>
      <c r="H30" s="63"/>
      <c r="I30" s="11"/>
      <c r="J30" s="87"/>
    </row>
    <row r="31" spans="1:10">
      <c r="A31" s="87" t="s">
        <v>987</v>
      </c>
      <c r="B31" s="87"/>
      <c r="C31" s="87"/>
      <c r="D31" s="23">
        <v>10</v>
      </c>
      <c r="E31" s="14" t="s">
        <v>1053</v>
      </c>
      <c r="F31" s="31" t="s">
        <v>1573</v>
      </c>
      <c r="G31" s="63"/>
      <c r="H31" s="63"/>
      <c r="I31" s="11"/>
      <c r="J31" s="87"/>
    </row>
    <row r="32" spans="1:10">
      <c r="A32" s="87" t="s">
        <v>988</v>
      </c>
      <c r="B32" s="87"/>
      <c r="C32" s="87"/>
      <c r="D32" s="23">
        <v>11</v>
      </c>
      <c r="E32" s="14" t="s">
        <v>1054</v>
      </c>
      <c r="F32" s="31" t="s">
        <v>1574</v>
      </c>
      <c r="G32" s="63"/>
      <c r="H32" s="63"/>
      <c r="I32" s="11"/>
      <c r="J32" s="87"/>
    </row>
    <row r="33" spans="1:10">
      <c r="A33" s="87" t="s">
        <v>989</v>
      </c>
      <c r="B33" s="87"/>
      <c r="C33" s="87"/>
      <c r="D33" s="95">
        <v>12</v>
      </c>
      <c r="E33" s="101" t="s">
        <v>1055</v>
      </c>
      <c r="F33" s="102" t="s">
        <v>1575</v>
      </c>
      <c r="G33" s="98">
        <f>1*G30+1*G31+1*G32</f>
        <v>0</v>
      </c>
      <c r="H33" s="98">
        <f>1*H30+1*H31+1*H32</f>
        <v>0</v>
      </c>
      <c r="I33" s="11"/>
      <c r="J33" s="87"/>
    </row>
    <row r="34" spans="1:10">
      <c r="A34" s="87" t="s">
        <v>990</v>
      </c>
      <c r="B34" s="87"/>
      <c r="C34" s="87"/>
      <c r="D34" s="95">
        <v>13</v>
      </c>
      <c r="E34" s="96" t="s">
        <v>1056</v>
      </c>
      <c r="F34" s="97" t="s">
        <v>1576</v>
      </c>
      <c r="G34" s="98">
        <f>1*G28+-1*G33</f>
        <v>0</v>
      </c>
      <c r="H34" s="98">
        <f>1*H28+-1*H33</f>
        <v>0</v>
      </c>
      <c r="I34" s="11"/>
      <c r="J34" s="87"/>
    </row>
    <row r="35" spans="1:10">
      <c r="A35" s="87" t="s">
        <v>991</v>
      </c>
      <c r="B35" s="87"/>
      <c r="C35" s="87"/>
      <c r="D35" s="23">
        <v>14</v>
      </c>
      <c r="E35" s="18" t="s">
        <v>1057</v>
      </c>
      <c r="F35" s="32" t="s">
        <v>1577</v>
      </c>
      <c r="G35" s="63"/>
      <c r="H35" s="63"/>
      <c r="I35" s="11"/>
      <c r="J35" s="87"/>
    </row>
    <row r="36" spans="1:10">
      <c r="A36" s="87" t="s">
        <v>992</v>
      </c>
      <c r="B36" s="87"/>
      <c r="C36" s="87"/>
      <c r="D36" s="23">
        <v>15</v>
      </c>
      <c r="E36" s="18" t="s">
        <v>1058</v>
      </c>
      <c r="F36" s="32" t="s">
        <v>1578</v>
      </c>
      <c r="G36" s="63"/>
      <c r="H36" s="63"/>
      <c r="I36" s="11"/>
      <c r="J36" s="87"/>
    </row>
    <row r="37" spans="1:10">
      <c r="A37" s="87" t="s">
        <v>993</v>
      </c>
      <c r="B37" s="87"/>
      <c r="C37" s="87"/>
      <c r="D37" s="23">
        <v>16</v>
      </c>
      <c r="E37" s="18" t="s">
        <v>1059</v>
      </c>
      <c r="F37" s="32" t="s">
        <v>1579</v>
      </c>
      <c r="G37" s="63"/>
      <c r="H37" s="63"/>
      <c r="I37" s="11"/>
      <c r="J37" s="87"/>
    </row>
    <row r="38" spans="1:10">
      <c r="A38" s="87" t="s">
        <v>994</v>
      </c>
      <c r="B38" s="87"/>
      <c r="C38" s="87"/>
      <c r="D38" s="23">
        <v>17</v>
      </c>
      <c r="E38" s="18" t="s">
        <v>1060</v>
      </c>
      <c r="F38" s="32" t="s">
        <v>1580</v>
      </c>
      <c r="G38" s="63"/>
      <c r="H38" s="63"/>
      <c r="I38" s="11"/>
      <c r="J38" s="87"/>
    </row>
    <row r="39" spans="1:10">
      <c r="A39" s="87" t="s">
        <v>995</v>
      </c>
      <c r="B39" s="87"/>
      <c r="C39" s="87"/>
      <c r="D39" s="23">
        <v>18</v>
      </c>
      <c r="E39" s="18" t="s">
        <v>1721</v>
      </c>
      <c r="F39" s="32" t="s">
        <v>1779</v>
      </c>
      <c r="G39" s="63"/>
      <c r="H39" s="63"/>
      <c r="I39" s="11"/>
      <c r="J39" s="87"/>
    </row>
    <row r="40" spans="1:10">
      <c r="A40" s="87" t="s">
        <v>996</v>
      </c>
      <c r="B40" s="87"/>
      <c r="C40" s="87"/>
      <c r="D40" s="23">
        <v>19</v>
      </c>
      <c r="E40" s="18" t="s">
        <v>1722</v>
      </c>
      <c r="F40" s="32" t="s">
        <v>1780</v>
      </c>
      <c r="G40" s="63"/>
      <c r="H40" s="63"/>
      <c r="I40" s="11"/>
      <c r="J40" s="87"/>
    </row>
    <row r="41" spans="1:10" ht="30">
      <c r="A41" s="87" t="s">
        <v>997</v>
      </c>
      <c r="B41" s="87"/>
      <c r="C41" s="87"/>
      <c r="D41" s="23">
        <v>20</v>
      </c>
      <c r="E41" s="18" t="s">
        <v>1061</v>
      </c>
      <c r="F41" s="32" t="s">
        <v>1581</v>
      </c>
      <c r="G41" s="63"/>
      <c r="H41" s="63"/>
      <c r="I41" s="11"/>
      <c r="J41" s="87"/>
    </row>
    <row r="42" spans="1:10">
      <c r="A42" s="87" t="s">
        <v>998</v>
      </c>
      <c r="B42" s="87"/>
      <c r="C42" s="87"/>
      <c r="D42" s="95">
        <v>21</v>
      </c>
      <c r="E42" s="96" t="s">
        <v>1062</v>
      </c>
      <c r="F42" s="97" t="s">
        <v>1582</v>
      </c>
      <c r="G42" s="98">
        <f>1*G34+-1*G35+1*G36+-1*G37+1*G38+-1*G39+-1*G40+1*G41</f>
        <v>0</v>
      </c>
      <c r="H42" s="98">
        <f>1*H34+-1*H35+1*H36+-1*H37+1*H38+-1*H39+-1*H40+1*H41</f>
        <v>0</v>
      </c>
      <c r="I42" s="11"/>
      <c r="J42" s="87"/>
    </row>
    <row r="43" spans="1:10">
      <c r="A43" s="88" t="s">
        <v>1929</v>
      </c>
      <c r="B43" s="87"/>
      <c r="C43" s="87"/>
      <c r="D43" s="124">
        <v>22</v>
      </c>
      <c r="E43" s="140" t="s">
        <v>1867</v>
      </c>
      <c r="F43" s="141" t="s">
        <v>1868</v>
      </c>
      <c r="G43" s="132"/>
      <c r="H43" s="132"/>
      <c r="I43" s="11"/>
      <c r="J43" s="87"/>
    </row>
    <row r="44" spans="1:10" ht="30">
      <c r="A44" s="87" t="s">
        <v>999</v>
      </c>
      <c r="B44" s="87"/>
      <c r="C44" s="87"/>
      <c r="D44" s="23">
        <v>23</v>
      </c>
      <c r="E44" s="18" t="s">
        <v>1063</v>
      </c>
      <c r="F44" s="32" t="s">
        <v>1583</v>
      </c>
      <c r="G44" s="63"/>
      <c r="H44" s="63"/>
      <c r="I44" s="11"/>
      <c r="J44" s="87"/>
    </row>
    <row r="45" spans="1:10" ht="30">
      <c r="A45" s="87" t="s">
        <v>1000</v>
      </c>
      <c r="B45" s="87"/>
      <c r="C45" s="87"/>
      <c r="D45" s="23">
        <v>24</v>
      </c>
      <c r="E45" s="18" t="s">
        <v>1064</v>
      </c>
      <c r="F45" s="32" t="s">
        <v>1584</v>
      </c>
      <c r="G45" s="63"/>
      <c r="H45" s="63"/>
      <c r="I45" s="11"/>
      <c r="J45" s="87"/>
    </row>
    <row r="46" spans="1:10" ht="30">
      <c r="A46" s="87" t="s">
        <v>1001</v>
      </c>
      <c r="B46" s="87"/>
      <c r="C46" s="87"/>
      <c r="D46" s="23">
        <v>25</v>
      </c>
      <c r="E46" s="18" t="s">
        <v>1065</v>
      </c>
      <c r="F46" s="32" t="s">
        <v>1585</v>
      </c>
      <c r="G46" s="63"/>
      <c r="H46" s="63"/>
      <c r="I46" s="11"/>
      <c r="J46" s="87"/>
    </row>
    <row r="47" spans="1:10" ht="30">
      <c r="A47" s="87" t="s">
        <v>1002</v>
      </c>
      <c r="B47" s="87"/>
      <c r="C47" s="87"/>
      <c r="D47" s="23">
        <v>26</v>
      </c>
      <c r="E47" s="18" t="s">
        <v>1066</v>
      </c>
      <c r="F47" s="32" t="s">
        <v>1586</v>
      </c>
      <c r="G47" s="63"/>
      <c r="H47" s="63"/>
      <c r="I47" s="11"/>
      <c r="J47" s="87"/>
    </row>
    <row r="48" spans="1:10">
      <c r="A48" s="87" t="s">
        <v>1003</v>
      </c>
      <c r="B48" s="87"/>
      <c r="C48" s="87"/>
      <c r="D48" s="23">
        <v>27</v>
      </c>
      <c r="E48" s="18" t="s">
        <v>1067</v>
      </c>
      <c r="F48" s="32" t="s">
        <v>1587</v>
      </c>
      <c r="G48" s="63"/>
      <c r="H48" s="63"/>
      <c r="I48" s="11"/>
      <c r="J48" s="87"/>
    </row>
    <row r="49" spans="1:10">
      <c r="A49" s="87" t="s">
        <v>1004</v>
      </c>
      <c r="B49" s="87"/>
      <c r="C49" s="87"/>
      <c r="D49" s="23">
        <v>28</v>
      </c>
      <c r="E49" s="18" t="s">
        <v>1068</v>
      </c>
      <c r="F49" s="32" t="s">
        <v>1588</v>
      </c>
      <c r="G49" s="63"/>
      <c r="H49" s="63"/>
      <c r="I49" s="11"/>
      <c r="J49" s="87"/>
    </row>
    <row r="50" spans="1:10">
      <c r="A50" s="87" t="s">
        <v>1005</v>
      </c>
      <c r="B50" s="87"/>
      <c r="C50" s="87"/>
      <c r="D50" s="23">
        <v>29</v>
      </c>
      <c r="E50" s="18" t="s">
        <v>1069</v>
      </c>
      <c r="F50" s="32" t="s">
        <v>1589</v>
      </c>
      <c r="G50" s="63"/>
      <c r="H50" s="63"/>
      <c r="I50" s="11"/>
      <c r="J50" s="87"/>
    </row>
    <row r="51" spans="1:10">
      <c r="A51" s="87" t="s">
        <v>1006</v>
      </c>
      <c r="B51" s="87"/>
      <c r="C51" s="87"/>
      <c r="D51" s="23">
        <v>30</v>
      </c>
      <c r="E51" s="18" t="s">
        <v>1070</v>
      </c>
      <c r="F51" s="32" t="s">
        <v>1590</v>
      </c>
      <c r="G51" s="63"/>
      <c r="H51" s="63"/>
      <c r="I51" s="11"/>
      <c r="J51" s="87"/>
    </row>
    <row r="52" spans="1:10">
      <c r="A52" s="87" t="s">
        <v>1007</v>
      </c>
      <c r="B52" s="87"/>
      <c r="C52" s="87"/>
      <c r="D52" s="23">
        <v>31</v>
      </c>
      <c r="E52" s="18" t="s">
        <v>1071</v>
      </c>
      <c r="F52" s="32" t="s">
        <v>1591</v>
      </c>
      <c r="G52" s="63"/>
      <c r="H52" s="63"/>
      <c r="I52" s="11"/>
      <c r="J52" s="87"/>
    </row>
    <row r="53" spans="1:10">
      <c r="A53" s="87" t="s">
        <v>1008</v>
      </c>
      <c r="B53" s="87"/>
      <c r="C53" s="87"/>
      <c r="D53" s="23">
        <v>32</v>
      </c>
      <c r="E53" s="18" t="s">
        <v>1072</v>
      </c>
      <c r="F53" s="32" t="s">
        <v>1592</v>
      </c>
      <c r="G53" s="63"/>
      <c r="H53" s="63"/>
      <c r="I53" s="11"/>
      <c r="J53" s="87"/>
    </row>
    <row r="54" spans="1:10">
      <c r="A54" s="87" t="s">
        <v>1009</v>
      </c>
      <c r="B54" s="87"/>
      <c r="C54" s="87"/>
      <c r="D54" s="23">
        <v>33</v>
      </c>
      <c r="E54" s="18" t="s">
        <v>1073</v>
      </c>
      <c r="F54" s="32" t="s">
        <v>1593</v>
      </c>
      <c r="G54" s="63"/>
      <c r="H54" s="63"/>
      <c r="I54" s="11"/>
      <c r="J54" s="87"/>
    </row>
    <row r="55" spans="1:10">
      <c r="A55" s="87" t="s">
        <v>1010</v>
      </c>
      <c r="B55" s="87"/>
      <c r="C55" s="87"/>
      <c r="D55" s="23">
        <v>34</v>
      </c>
      <c r="E55" s="18" t="s">
        <v>1074</v>
      </c>
      <c r="F55" s="32" t="s">
        <v>1594</v>
      </c>
      <c r="G55" s="63"/>
      <c r="H55" s="63"/>
      <c r="I55" s="11"/>
      <c r="J55" s="87"/>
    </row>
    <row r="56" spans="1:10">
      <c r="A56" s="87" t="s">
        <v>1011</v>
      </c>
      <c r="B56" s="87"/>
      <c r="C56" s="87"/>
      <c r="D56" s="23">
        <v>35</v>
      </c>
      <c r="E56" s="18" t="s">
        <v>1075</v>
      </c>
      <c r="F56" s="32" t="s">
        <v>1595</v>
      </c>
      <c r="G56" s="63"/>
      <c r="H56" s="63"/>
      <c r="I56" s="11"/>
      <c r="J56" s="87"/>
    </row>
    <row r="57" spans="1:10">
      <c r="A57" s="87" t="s">
        <v>1012</v>
      </c>
      <c r="B57" s="87"/>
      <c r="C57" s="87"/>
      <c r="D57" s="23">
        <v>36</v>
      </c>
      <c r="E57" s="18" t="s">
        <v>1076</v>
      </c>
      <c r="F57" s="32" t="s">
        <v>1596</v>
      </c>
      <c r="G57" s="63"/>
      <c r="H57" s="63"/>
      <c r="I57" s="11"/>
      <c r="J57" s="87"/>
    </row>
    <row r="58" spans="1:10">
      <c r="A58" s="87" t="s">
        <v>1013</v>
      </c>
      <c r="B58" s="87"/>
      <c r="C58" s="87"/>
      <c r="D58" s="23">
        <v>37</v>
      </c>
      <c r="E58" s="18" t="s">
        <v>1077</v>
      </c>
      <c r="F58" s="32" t="s">
        <v>1597</v>
      </c>
      <c r="G58" s="63"/>
      <c r="H58" s="63"/>
      <c r="I58" s="11"/>
      <c r="J58" s="87"/>
    </row>
    <row r="59" spans="1:10">
      <c r="A59" s="87" t="s">
        <v>1014</v>
      </c>
      <c r="B59" s="87"/>
      <c r="C59" s="87"/>
      <c r="D59" s="23">
        <v>38</v>
      </c>
      <c r="E59" s="18" t="s">
        <v>1078</v>
      </c>
      <c r="F59" s="32" t="s">
        <v>1598</v>
      </c>
      <c r="G59" s="63"/>
      <c r="H59" s="63"/>
      <c r="I59" s="11"/>
      <c r="J59" s="87"/>
    </row>
    <row r="60" spans="1:10">
      <c r="A60" s="87" t="s">
        <v>1015</v>
      </c>
      <c r="B60" s="87"/>
      <c r="C60" s="87"/>
      <c r="D60" s="23">
        <v>39</v>
      </c>
      <c r="E60" s="18" t="s">
        <v>1079</v>
      </c>
      <c r="F60" s="32" t="s">
        <v>1599</v>
      </c>
      <c r="G60" s="63"/>
      <c r="H60" s="63"/>
      <c r="I60" s="11"/>
      <c r="J60" s="87"/>
    </row>
    <row r="61" spans="1:10" ht="30">
      <c r="A61" s="87" t="s">
        <v>1016</v>
      </c>
      <c r="B61" s="87"/>
      <c r="C61" s="87"/>
      <c r="D61" s="23">
        <v>40</v>
      </c>
      <c r="E61" s="18" t="s">
        <v>1080</v>
      </c>
      <c r="F61" s="32" t="s">
        <v>1600</v>
      </c>
      <c r="G61" s="63"/>
      <c r="H61" s="63"/>
      <c r="I61" s="11"/>
      <c r="J61" s="87"/>
    </row>
    <row r="62" spans="1:10">
      <c r="A62" s="87" t="s">
        <v>1017</v>
      </c>
      <c r="B62" s="87"/>
      <c r="C62" s="87"/>
      <c r="D62" s="23">
        <v>41</v>
      </c>
      <c r="E62" s="18" t="s">
        <v>1081</v>
      </c>
      <c r="F62" s="32" t="s">
        <v>1601</v>
      </c>
      <c r="G62" s="63"/>
      <c r="H62" s="63"/>
      <c r="I62" s="11"/>
      <c r="J62" s="87"/>
    </row>
    <row r="63" spans="1:10">
      <c r="A63" s="87" t="s">
        <v>1018</v>
      </c>
      <c r="B63" s="87"/>
      <c r="C63" s="87"/>
      <c r="D63" s="23">
        <v>42</v>
      </c>
      <c r="E63" s="18" t="s">
        <v>1082</v>
      </c>
      <c r="F63" s="32" t="s">
        <v>1602</v>
      </c>
      <c r="G63" s="63"/>
      <c r="H63" s="63"/>
      <c r="I63" s="11"/>
      <c r="J63" s="87"/>
    </row>
    <row r="64" spans="1:10">
      <c r="A64" s="87" t="s">
        <v>1019</v>
      </c>
      <c r="B64" s="87"/>
      <c r="C64" s="87"/>
      <c r="D64" s="23">
        <v>43</v>
      </c>
      <c r="E64" s="18" t="s">
        <v>1723</v>
      </c>
      <c r="F64" s="32" t="s">
        <v>1781</v>
      </c>
      <c r="G64" s="63"/>
      <c r="H64" s="63"/>
      <c r="I64" s="11"/>
      <c r="J64" s="87"/>
    </row>
    <row r="65" spans="1:10">
      <c r="A65" s="87" t="s">
        <v>1020</v>
      </c>
      <c r="B65" s="87"/>
      <c r="C65" s="87"/>
      <c r="D65" s="23">
        <v>44</v>
      </c>
      <c r="E65" s="18" t="s">
        <v>1724</v>
      </c>
      <c r="F65" s="32" t="s">
        <v>1782</v>
      </c>
      <c r="G65" s="63"/>
      <c r="H65" s="63"/>
      <c r="I65" s="11"/>
      <c r="J65" s="87"/>
    </row>
    <row r="66" spans="1:10" ht="30">
      <c r="A66" s="87" t="s">
        <v>1021</v>
      </c>
      <c r="B66" s="87"/>
      <c r="C66" s="87"/>
      <c r="D66" s="23">
        <v>45</v>
      </c>
      <c r="E66" s="18" t="s">
        <v>1083</v>
      </c>
      <c r="F66" s="32" t="s">
        <v>1603</v>
      </c>
      <c r="G66" s="63"/>
      <c r="H66" s="63"/>
      <c r="I66" s="11"/>
      <c r="J66" s="87"/>
    </row>
    <row r="67" spans="1:10">
      <c r="A67" s="87" t="s">
        <v>1022</v>
      </c>
      <c r="B67" s="87"/>
      <c r="C67" s="87"/>
      <c r="D67" s="95">
        <v>46</v>
      </c>
      <c r="E67" s="96" t="s">
        <v>1084</v>
      </c>
      <c r="F67" s="97" t="s">
        <v>1604</v>
      </c>
      <c r="G67" s="98">
        <f>1*G44+-1*G45+1*G46+-1*G47+1*G48+-1*G49+1*G50+-1*G51+1*G52+-1*G53+1*G54+-1*G55+1*G56+-1*G57+1*G58+-1*G59+-1*G60+1*G61+1*G62+1*G63+-1*G64+-1*G65+1*G66</f>
        <v>0</v>
      </c>
      <c r="H67" s="98">
        <f>1*H44+-1*H45+1*H46+-1*H47+1*H48+-1*H49+1*H50+-1*H51+1*H52+-1*H53+1*H54+-1*H55+1*H56+-1*H57+1*H58+-1*H59+-1*H60+1*H61+1*H62+1*H63+-1*H64+-1*H65+1*H66</f>
        <v>0</v>
      </c>
      <c r="I67" s="11"/>
      <c r="J67" s="87"/>
    </row>
    <row r="68" spans="1:10">
      <c r="A68" s="88" t="s">
        <v>1930</v>
      </c>
      <c r="B68" s="87"/>
      <c r="C68" s="87"/>
      <c r="D68" s="124">
        <v>47</v>
      </c>
      <c r="E68" s="140" t="s">
        <v>1869</v>
      </c>
      <c r="F68" s="141" t="s">
        <v>1870</v>
      </c>
      <c r="G68" s="132"/>
      <c r="H68" s="132"/>
      <c r="I68" s="11"/>
      <c r="J68" s="87"/>
    </row>
    <row r="69" spans="1:10" ht="30">
      <c r="A69" s="87" t="s">
        <v>1023</v>
      </c>
      <c r="B69" s="87"/>
      <c r="C69" s="87"/>
      <c r="D69" s="23">
        <v>48</v>
      </c>
      <c r="E69" s="18" t="s">
        <v>1085</v>
      </c>
      <c r="F69" s="32" t="s">
        <v>1605</v>
      </c>
      <c r="G69" s="63"/>
      <c r="H69" s="63"/>
      <c r="I69" s="11"/>
      <c r="J69" s="87"/>
    </row>
    <row r="70" spans="1:10" ht="30">
      <c r="A70" s="87" t="s">
        <v>1024</v>
      </c>
      <c r="B70" s="87"/>
      <c r="C70" s="87"/>
      <c r="D70" s="23">
        <v>49</v>
      </c>
      <c r="E70" s="18" t="s">
        <v>1086</v>
      </c>
      <c r="F70" s="32" t="s">
        <v>1606</v>
      </c>
      <c r="G70" s="63"/>
      <c r="H70" s="63"/>
      <c r="I70" s="11"/>
      <c r="J70" s="87"/>
    </row>
    <row r="71" spans="1:10">
      <c r="A71" s="87" t="s">
        <v>1025</v>
      </c>
      <c r="B71" s="87"/>
      <c r="C71" s="87"/>
      <c r="D71" s="23">
        <v>50</v>
      </c>
      <c r="E71" s="18" t="s">
        <v>1087</v>
      </c>
      <c r="F71" s="32" t="s">
        <v>1607</v>
      </c>
      <c r="G71" s="63"/>
      <c r="H71" s="63"/>
      <c r="I71" s="11"/>
      <c r="J71" s="87"/>
    </row>
    <row r="72" spans="1:10">
      <c r="A72" s="87" t="s">
        <v>1026</v>
      </c>
      <c r="B72" s="87"/>
      <c r="C72" s="87"/>
      <c r="D72" s="23">
        <v>51</v>
      </c>
      <c r="E72" s="18" t="s">
        <v>1088</v>
      </c>
      <c r="F72" s="32" t="s">
        <v>1608</v>
      </c>
      <c r="G72" s="63"/>
      <c r="H72" s="63"/>
      <c r="I72" s="11"/>
      <c r="J72" s="87"/>
    </row>
    <row r="73" spans="1:10">
      <c r="A73" s="87" t="s">
        <v>1027</v>
      </c>
      <c r="B73" s="87"/>
      <c r="C73" s="87"/>
      <c r="D73" s="23">
        <v>52</v>
      </c>
      <c r="E73" s="18" t="s">
        <v>1089</v>
      </c>
      <c r="F73" s="32" t="s">
        <v>1611</v>
      </c>
      <c r="G73" s="63"/>
      <c r="H73" s="63"/>
      <c r="I73" s="11"/>
      <c r="J73" s="87"/>
    </row>
    <row r="74" spans="1:10">
      <c r="A74" s="87" t="s">
        <v>1028</v>
      </c>
      <c r="B74" s="87"/>
      <c r="C74" s="87"/>
      <c r="D74" s="23">
        <v>53</v>
      </c>
      <c r="E74" s="18" t="s">
        <v>1090</v>
      </c>
      <c r="F74" s="32" t="s">
        <v>1609</v>
      </c>
      <c r="G74" s="63"/>
      <c r="H74" s="63"/>
      <c r="I74" s="11"/>
      <c r="J74" s="87"/>
    </row>
    <row r="75" spans="1:10">
      <c r="A75" s="87" t="s">
        <v>1029</v>
      </c>
      <c r="B75" s="87"/>
      <c r="C75" s="87"/>
      <c r="D75" s="23">
        <v>54</v>
      </c>
      <c r="E75" s="18" t="s">
        <v>1091</v>
      </c>
      <c r="F75" s="32" t="s">
        <v>1612</v>
      </c>
      <c r="G75" s="63"/>
      <c r="H75" s="63"/>
      <c r="I75" s="11"/>
      <c r="J75" s="87"/>
    </row>
    <row r="76" spans="1:10">
      <c r="A76" s="87" t="s">
        <v>1030</v>
      </c>
      <c r="B76" s="87"/>
      <c r="C76" s="87"/>
      <c r="D76" s="23">
        <v>55</v>
      </c>
      <c r="E76" s="18" t="s">
        <v>1092</v>
      </c>
      <c r="F76" s="32" t="s">
        <v>1610</v>
      </c>
      <c r="G76" s="63"/>
      <c r="H76" s="63"/>
      <c r="I76" s="11"/>
      <c r="J76" s="87"/>
    </row>
    <row r="77" spans="1:10" ht="30">
      <c r="A77" s="87" t="s">
        <v>1031</v>
      </c>
      <c r="B77" s="87"/>
      <c r="C77" s="87"/>
      <c r="D77" s="23">
        <v>56</v>
      </c>
      <c r="E77" s="18" t="s">
        <v>1093</v>
      </c>
      <c r="F77" s="32" t="s">
        <v>1613</v>
      </c>
      <c r="G77" s="63"/>
      <c r="H77" s="63"/>
      <c r="I77" s="11"/>
      <c r="J77" s="87"/>
    </row>
    <row r="78" spans="1:10" ht="30">
      <c r="A78" s="87" t="s">
        <v>1032</v>
      </c>
      <c r="B78" s="87"/>
      <c r="C78" s="87"/>
      <c r="D78" s="23">
        <v>57</v>
      </c>
      <c r="E78" s="18" t="s">
        <v>1094</v>
      </c>
      <c r="F78" s="32" t="s">
        <v>1614</v>
      </c>
      <c r="G78" s="63"/>
      <c r="H78" s="63"/>
      <c r="I78" s="11"/>
      <c r="J78" s="87"/>
    </row>
    <row r="79" spans="1:10">
      <c r="A79" s="87" t="s">
        <v>1033</v>
      </c>
      <c r="B79" s="87"/>
      <c r="C79" s="87"/>
      <c r="D79" s="23">
        <v>58</v>
      </c>
      <c r="E79" s="18" t="s">
        <v>1095</v>
      </c>
      <c r="F79" s="32" t="s">
        <v>1615</v>
      </c>
      <c r="G79" s="63"/>
      <c r="H79" s="63"/>
      <c r="I79" s="11"/>
      <c r="J79" s="87"/>
    </row>
    <row r="80" spans="1:10">
      <c r="A80" s="87" t="s">
        <v>1034</v>
      </c>
      <c r="B80" s="87"/>
      <c r="C80" s="87"/>
      <c r="D80" s="23">
        <v>59</v>
      </c>
      <c r="E80" s="18" t="s">
        <v>1096</v>
      </c>
      <c r="F80" s="32" t="s">
        <v>1616</v>
      </c>
      <c r="G80" s="63"/>
      <c r="H80" s="63"/>
      <c r="I80" s="11"/>
      <c r="J80" s="87"/>
    </row>
    <row r="81" spans="1:10">
      <c r="A81" s="87" t="s">
        <v>1035</v>
      </c>
      <c r="B81" s="87"/>
      <c r="C81" s="87"/>
      <c r="D81" s="23">
        <v>60</v>
      </c>
      <c r="E81" s="18" t="s">
        <v>1097</v>
      </c>
      <c r="F81" s="32" t="s">
        <v>1617</v>
      </c>
      <c r="G81" s="63"/>
      <c r="H81" s="63"/>
      <c r="I81" s="11"/>
      <c r="J81" s="87"/>
    </row>
    <row r="82" spans="1:10" ht="30">
      <c r="A82" s="88" t="s">
        <v>1291</v>
      </c>
      <c r="B82" s="87"/>
      <c r="C82" s="87"/>
      <c r="D82" s="23">
        <v>61</v>
      </c>
      <c r="E82" s="18" t="s">
        <v>1290</v>
      </c>
      <c r="F82" s="32" t="s">
        <v>1618</v>
      </c>
      <c r="G82" s="63"/>
      <c r="H82" s="63"/>
      <c r="I82" s="11"/>
      <c r="J82" s="87"/>
    </row>
    <row r="83" spans="1:10">
      <c r="A83" s="87" t="s">
        <v>1037</v>
      </c>
      <c r="B83" s="87"/>
      <c r="C83" s="87"/>
      <c r="D83" s="23">
        <v>62</v>
      </c>
      <c r="E83" s="18" t="s">
        <v>1099</v>
      </c>
      <c r="F83" s="32" t="s">
        <v>1619</v>
      </c>
      <c r="G83" s="63"/>
      <c r="H83" s="63"/>
      <c r="I83" s="11"/>
      <c r="J83" s="87"/>
    </row>
    <row r="84" spans="1:10">
      <c r="A84" s="87" t="s">
        <v>1038</v>
      </c>
      <c r="B84" s="87"/>
      <c r="C84" s="87"/>
      <c r="D84" s="23">
        <v>63</v>
      </c>
      <c r="E84" s="18" t="s">
        <v>1725</v>
      </c>
      <c r="F84" s="32" t="s">
        <v>1783</v>
      </c>
      <c r="G84" s="63"/>
      <c r="H84" s="63"/>
      <c r="I84" s="11"/>
      <c r="J84" s="87"/>
    </row>
    <row r="85" spans="1:10">
      <c r="A85" s="87" t="s">
        <v>1039</v>
      </c>
      <c r="B85" s="87"/>
      <c r="C85" s="87"/>
      <c r="D85" s="23">
        <v>64</v>
      </c>
      <c r="E85" s="18" t="s">
        <v>1726</v>
      </c>
      <c r="F85" s="32" t="s">
        <v>1784</v>
      </c>
      <c r="G85" s="63"/>
      <c r="H85" s="63"/>
      <c r="I85" s="11"/>
      <c r="J85" s="87"/>
    </row>
    <row r="86" spans="1:10" ht="30">
      <c r="A86" s="87" t="s">
        <v>1040</v>
      </c>
      <c r="B86" s="87"/>
      <c r="C86" s="87"/>
      <c r="D86" s="23">
        <v>65</v>
      </c>
      <c r="E86" s="18" t="s">
        <v>1100</v>
      </c>
      <c r="F86" s="32" t="s">
        <v>1620</v>
      </c>
      <c r="G86" s="63"/>
      <c r="H86" s="63"/>
      <c r="I86" s="11"/>
      <c r="J86" s="87"/>
    </row>
    <row r="87" spans="1:10">
      <c r="A87" s="87" t="s">
        <v>1041</v>
      </c>
      <c r="B87" s="87"/>
      <c r="C87" s="87"/>
      <c r="D87" s="95">
        <v>66</v>
      </c>
      <c r="E87" s="96" t="s">
        <v>1101</v>
      </c>
      <c r="F87" s="97" t="s">
        <v>1621</v>
      </c>
      <c r="G87" s="98">
        <f>1*G69+-1*G70+1*G71+1*G72+-1*G73+1*G74+-1*G75+1*G76+1*G77+-1*G78+1*G79+-1*G80+-1*G81+-1*G82+-1*G83+-1*G84+-1*G85+1*G86</f>
        <v>0</v>
      </c>
      <c r="H87" s="98">
        <f>1*H69+-1*H70+1*H71+1*H72+-1*H73+1*H74+-1*H75+1*H76+1*H77+-1*H78+1*H79+-1*H80+-1*H81+-1*H82+-1*H83+-1*H84+-1*H85+1*H86</f>
        <v>0</v>
      </c>
      <c r="I87" s="11"/>
      <c r="J87" s="87"/>
    </row>
    <row r="88" spans="1:10" ht="30">
      <c r="A88" s="87" t="s">
        <v>1042</v>
      </c>
      <c r="B88" s="87"/>
      <c r="C88" s="87"/>
      <c r="D88" s="95">
        <v>67</v>
      </c>
      <c r="E88" s="99" t="s">
        <v>1102</v>
      </c>
      <c r="F88" s="100" t="s">
        <v>1622</v>
      </c>
      <c r="G88" s="98">
        <f>1*G42+1*G87+1*G67</f>
        <v>0</v>
      </c>
      <c r="H88" s="98">
        <f>1*H42+1*H87+1*H67</f>
        <v>0</v>
      </c>
      <c r="I88" s="11"/>
      <c r="J88" s="87"/>
    </row>
    <row r="89" spans="1:10">
      <c r="A89" s="87" t="s">
        <v>1043</v>
      </c>
      <c r="B89" s="87"/>
      <c r="C89" s="87"/>
      <c r="D89" s="23">
        <v>68</v>
      </c>
      <c r="E89" s="72" t="s">
        <v>1103</v>
      </c>
      <c r="F89" s="73" t="s">
        <v>1623</v>
      </c>
      <c r="G89" s="63"/>
      <c r="H89" s="63"/>
      <c r="I89" s="11"/>
      <c r="J89" s="87"/>
    </row>
    <row r="90" spans="1:10">
      <c r="A90" s="87" t="s">
        <v>1044</v>
      </c>
      <c r="B90" s="87"/>
      <c r="C90" s="87"/>
      <c r="D90" s="95">
        <v>69</v>
      </c>
      <c r="E90" s="99" t="s">
        <v>1104</v>
      </c>
      <c r="F90" s="100" t="s">
        <v>1624</v>
      </c>
      <c r="G90" s="98">
        <f>1*G88+1*G89</f>
        <v>0</v>
      </c>
      <c r="H90" s="98">
        <f>1*H88+1*H89</f>
        <v>0</v>
      </c>
      <c r="I90" s="11"/>
      <c r="J90" s="87"/>
    </row>
    <row r="91" spans="1:10">
      <c r="A91" s="87" t="s">
        <v>1045</v>
      </c>
      <c r="B91" s="87"/>
      <c r="C91" s="87"/>
      <c r="D91" s="23">
        <v>70</v>
      </c>
      <c r="E91" s="72" t="s">
        <v>1105</v>
      </c>
      <c r="F91" s="73" t="s">
        <v>1625</v>
      </c>
      <c r="G91" s="63"/>
      <c r="H91" s="63"/>
      <c r="I91" s="11"/>
      <c r="J91" s="87"/>
    </row>
    <row r="92" spans="1:10">
      <c r="A92" s="87" t="s">
        <v>1046</v>
      </c>
      <c r="B92" s="87"/>
      <c r="C92" s="87"/>
      <c r="D92" s="95">
        <v>71</v>
      </c>
      <c r="E92" s="99" t="s">
        <v>1106</v>
      </c>
      <c r="F92" s="100" t="s">
        <v>1626</v>
      </c>
      <c r="G92" s="98">
        <f>1*G90+1*G91</f>
        <v>0</v>
      </c>
      <c r="H92" s="98">
        <f>1*H90+1*H91</f>
        <v>0</v>
      </c>
      <c r="I92" s="11"/>
      <c r="J92" s="87"/>
    </row>
    <row r="93" spans="1:10">
      <c r="A93" s="87"/>
      <c r="B93" s="87"/>
      <c r="C93" s="87" t="s">
        <v>358</v>
      </c>
      <c r="D93" s="11"/>
      <c r="E93" s="11"/>
      <c r="F93" s="11"/>
      <c r="G93" s="11"/>
      <c r="H93" s="11"/>
      <c r="I93" s="11"/>
      <c r="J93" s="87"/>
    </row>
    <row r="94" spans="1:10">
      <c r="A94" s="87"/>
      <c r="B94" s="87"/>
      <c r="C94" s="87" t="s">
        <v>361</v>
      </c>
      <c r="D94" s="87"/>
      <c r="E94" s="87"/>
      <c r="F94" s="87"/>
      <c r="G94" s="87"/>
      <c r="H94" s="87"/>
      <c r="I94" s="87"/>
      <c r="J94" s="87" t="s">
        <v>362</v>
      </c>
    </row>
  </sheetData>
  <sheetProtection algorithmName="SHA-512" hashValue="tb6buB+iaWJalbnhl9Tgo+i0jVWjbd4vlhTyqctODCP0Y3rO/FNbkz4Hg1XJfj1TdpQlq5A5ViImALazGWzdSw==" saltValue="mvgzIglEiNFdMggSbZfAM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44:H67 G30:H42 G24:H28 G69:H92" xr:uid="{00000000-0002-0000-1100-000000000000}">
      <formula1>-999999999999999</formula1>
      <formula2>999999999999999</formula2>
    </dataValidation>
  </dataValidations>
  <hyperlinks>
    <hyperlink ref="A82" r:id="rId1" xr:uid="{00000000-0004-0000-1100-000000000000}"/>
    <hyperlink ref="A22" r:id="rId2" xr:uid="{00000000-0004-0000-1100-000001000000}"/>
    <hyperlink ref="A23" r:id="rId3" xr:uid="{00000000-0004-0000-1100-000002000000}"/>
    <hyperlink ref="A29" r:id="rId4" xr:uid="{00000000-0004-0000-1100-000003000000}"/>
    <hyperlink ref="A43" r:id="rId5" xr:uid="{00000000-0004-0000-1100-000004000000}"/>
    <hyperlink ref="A68" r:id="rId6" xr:uid="{00000000-0004-0000-1100-000005000000}"/>
  </hyperlinks>
  <pageMargins left="0.7" right="0.7" top="0.75" bottom="0.75" header="0.3" footer="0.3"/>
  <pageSetup orientation="portrait" r:id="rId7"/>
  <headerFooter>
    <oddFooter>&amp;L&amp;"Calibri,Regular"&amp;10</oddFooter>
    <evenFooter>&amp;L&amp;"Calibri,Regular"&amp;10</evenFooter>
    <firstFooter>&amp;L&amp;"Calibri,Regular"&amp;10</firstFooter>
  </headerFooter>
  <legacyDrawing r:id="rId8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>
    <pageSetUpPr autoPageBreaks="0"/>
  </sheetPr>
  <dimension ref="A1:J91"/>
  <sheetViews>
    <sheetView showGridLines="0" rightToLeft="1" topLeftCell="D1" workbookViewId="0">
      <selection sqref="A1:C1048576"/>
    </sheetView>
  </sheetViews>
  <sheetFormatPr defaultRowHeight="15"/>
  <cols>
    <col min="1" max="1" width="9.140625" hidden="1" customWidth="1"/>
    <col min="2" max="2" width="10.5703125" hidden="1" customWidth="1"/>
    <col min="3" max="3" width="7.42578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1107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1108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1263</v>
      </c>
      <c r="F20" s="93" t="s">
        <v>1695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1926</v>
      </c>
      <c r="B22" s="87"/>
      <c r="C22" s="87"/>
      <c r="D22" s="124">
        <v>1</v>
      </c>
      <c r="E22" s="140" t="s">
        <v>1861</v>
      </c>
      <c r="F22" s="141" t="s">
        <v>1862</v>
      </c>
      <c r="G22" s="132"/>
      <c r="H22" s="132"/>
      <c r="I22" s="11"/>
      <c r="J22" s="87"/>
    </row>
    <row r="23" spans="1:10">
      <c r="A23" s="88" t="s">
        <v>1927</v>
      </c>
      <c r="B23" s="87"/>
      <c r="C23" s="87"/>
      <c r="D23" s="124">
        <v>2</v>
      </c>
      <c r="E23" s="125" t="s">
        <v>1863</v>
      </c>
      <c r="F23" s="142" t="s">
        <v>1864</v>
      </c>
      <c r="G23" s="132"/>
      <c r="H23" s="132"/>
      <c r="I23" s="11"/>
      <c r="J23" s="87"/>
    </row>
    <row r="24" spans="1:10">
      <c r="A24" s="87" t="s">
        <v>981</v>
      </c>
      <c r="B24" s="87"/>
      <c r="C24" s="87"/>
      <c r="D24" s="23">
        <v>3</v>
      </c>
      <c r="E24" s="14" t="s">
        <v>1047</v>
      </c>
      <c r="F24" s="31" t="s">
        <v>1567</v>
      </c>
      <c r="G24" s="63"/>
      <c r="H24" s="63"/>
      <c r="I24" s="11"/>
      <c r="J24" s="87"/>
    </row>
    <row r="25" spans="1:10">
      <c r="A25" s="87" t="s">
        <v>982</v>
      </c>
      <c r="B25" s="87"/>
      <c r="C25" s="87"/>
      <c r="D25" s="23">
        <v>4</v>
      </c>
      <c r="E25" s="14" t="s">
        <v>1048</v>
      </c>
      <c r="F25" s="31" t="s">
        <v>1568</v>
      </c>
      <c r="G25" s="63"/>
      <c r="H25" s="63"/>
      <c r="I25" s="11"/>
      <c r="J25" s="87"/>
    </row>
    <row r="26" spans="1:10">
      <c r="A26" s="87" t="s">
        <v>983</v>
      </c>
      <c r="B26" s="87"/>
      <c r="C26" s="87"/>
      <c r="D26" s="23">
        <v>5</v>
      </c>
      <c r="E26" s="14" t="s">
        <v>1049</v>
      </c>
      <c r="F26" s="31" t="s">
        <v>1569</v>
      </c>
      <c r="G26" s="63"/>
      <c r="H26" s="63"/>
      <c r="I26" s="11"/>
      <c r="J26" s="87"/>
    </row>
    <row r="27" spans="1:10">
      <c r="A27" s="87" t="s">
        <v>984</v>
      </c>
      <c r="B27" s="87"/>
      <c r="C27" s="87"/>
      <c r="D27" s="23">
        <v>6</v>
      </c>
      <c r="E27" s="14" t="s">
        <v>1050</v>
      </c>
      <c r="F27" s="31" t="s">
        <v>1570</v>
      </c>
      <c r="G27" s="63"/>
      <c r="H27" s="63"/>
      <c r="I27" s="11"/>
      <c r="J27" s="87"/>
    </row>
    <row r="28" spans="1:10">
      <c r="A28" s="87" t="s">
        <v>985</v>
      </c>
      <c r="B28" s="87"/>
      <c r="C28" s="87"/>
      <c r="D28" s="95">
        <v>7</v>
      </c>
      <c r="E28" s="101" t="s">
        <v>1051</v>
      </c>
      <c r="F28" s="102" t="s">
        <v>1571</v>
      </c>
      <c r="G28" s="98">
        <f>1*G24+1*G25+1*G26+1*G27</f>
        <v>0</v>
      </c>
      <c r="H28" s="98">
        <f>1*H24+1*H25+1*H26+1*H27</f>
        <v>0</v>
      </c>
      <c r="I28" s="11"/>
      <c r="J28" s="87"/>
    </row>
    <row r="29" spans="1:10">
      <c r="A29" s="88" t="s">
        <v>1928</v>
      </c>
      <c r="B29" s="87"/>
      <c r="C29" s="87"/>
      <c r="D29" s="124">
        <v>8</v>
      </c>
      <c r="E29" s="125" t="s">
        <v>1865</v>
      </c>
      <c r="F29" s="142" t="s">
        <v>1866</v>
      </c>
      <c r="G29" s="132"/>
      <c r="H29" s="132"/>
      <c r="I29" s="11"/>
      <c r="J29" s="87"/>
    </row>
    <row r="30" spans="1:10">
      <c r="A30" s="87" t="s">
        <v>986</v>
      </c>
      <c r="B30" s="87"/>
      <c r="C30" s="87"/>
      <c r="D30" s="23">
        <v>9</v>
      </c>
      <c r="E30" s="14" t="s">
        <v>1052</v>
      </c>
      <c r="F30" s="31" t="s">
        <v>1572</v>
      </c>
      <c r="G30" s="63"/>
      <c r="H30" s="63"/>
      <c r="I30" s="11"/>
      <c r="J30" s="87"/>
    </row>
    <row r="31" spans="1:10">
      <c r="A31" s="87" t="s">
        <v>987</v>
      </c>
      <c r="B31" s="87"/>
      <c r="C31" s="87"/>
      <c r="D31" s="23">
        <v>10</v>
      </c>
      <c r="E31" s="14" t="s">
        <v>1053</v>
      </c>
      <c r="F31" s="31" t="s">
        <v>1573</v>
      </c>
      <c r="G31" s="63"/>
      <c r="H31" s="63"/>
      <c r="I31" s="11"/>
      <c r="J31" s="87"/>
    </row>
    <row r="32" spans="1:10">
      <c r="A32" s="87" t="s">
        <v>988</v>
      </c>
      <c r="B32" s="87"/>
      <c r="C32" s="87"/>
      <c r="D32" s="23">
        <v>11</v>
      </c>
      <c r="E32" s="14" t="s">
        <v>1054</v>
      </c>
      <c r="F32" s="31" t="s">
        <v>1574</v>
      </c>
      <c r="G32" s="63"/>
      <c r="H32" s="63"/>
      <c r="I32" s="11"/>
      <c r="J32" s="87"/>
    </row>
    <row r="33" spans="1:10">
      <c r="A33" s="87" t="s">
        <v>989</v>
      </c>
      <c r="B33" s="87"/>
      <c r="C33" s="87"/>
      <c r="D33" s="95">
        <v>12</v>
      </c>
      <c r="E33" s="101" t="s">
        <v>1055</v>
      </c>
      <c r="F33" s="102" t="s">
        <v>1575</v>
      </c>
      <c r="G33" s="98">
        <f>1*G30+1*G31+1*G32</f>
        <v>0</v>
      </c>
      <c r="H33" s="98">
        <f>1*H30+1*H31+1*H32</f>
        <v>0</v>
      </c>
      <c r="I33" s="11"/>
      <c r="J33" s="87"/>
    </row>
    <row r="34" spans="1:10">
      <c r="A34" s="87" t="s">
        <v>990</v>
      </c>
      <c r="B34" s="87"/>
      <c r="C34" s="87"/>
      <c r="D34" s="95">
        <v>13</v>
      </c>
      <c r="E34" s="96" t="s">
        <v>1056</v>
      </c>
      <c r="F34" s="97" t="s">
        <v>1576</v>
      </c>
      <c r="G34" s="98">
        <f>1*G28+-1*G33</f>
        <v>0</v>
      </c>
      <c r="H34" s="98">
        <f>1*H28+-1*H33</f>
        <v>0</v>
      </c>
      <c r="I34" s="11"/>
      <c r="J34" s="87"/>
    </row>
    <row r="35" spans="1:10">
      <c r="A35" s="87" t="s">
        <v>991</v>
      </c>
      <c r="B35" s="87"/>
      <c r="C35" s="87"/>
      <c r="D35" s="23">
        <v>14</v>
      </c>
      <c r="E35" s="18" t="s">
        <v>1057</v>
      </c>
      <c r="F35" s="32" t="s">
        <v>1577</v>
      </c>
      <c r="G35" s="63"/>
      <c r="H35" s="63"/>
      <c r="I35" s="11"/>
      <c r="J35" s="87"/>
    </row>
    <row r="36" spans="1:10">
      <c r="A36" s="87" t="s">
        <v>992</v>
      </c>
      <c r="B36" s="87"/>
      <c r="C36" s="87"/>
      <c r="D36" s="23">
        <v>15</v>
      </c>
      <c r="E36" s="18" t="s">
        <v>1058</v>
      </c>
      <c r="F36" s="32" t="s">
        <v>1578</v>
      </c>
      <c r="G36" s="63"/>
      <c r="H36" s="63"/>
      <c r="I36" s="11"/>
      <c r="J36" s="87"/>
    </row>
    <row r="37" spans="1:10">
      <c r="A37" s="87" t="s">
        <v>993</v>
      </c>
      <c r="B37" s="87"/>
      <c r="C37" s="87"/>
      <c r="D37" s="23">
        <v>16</v>
      </c>
      <c r="E37" s="18" t="s">
        <v>1059</v>
      </c>
      <c r="F37" s="32" t="s">
        <v>1579</v>
      </c>
      <c r="G37" s="63"/>
      <c r="H37" s="63"/>
      <c r="I37" s="11"/>
      <c r="J37" s="87"/>
    </row>
    <row r="38" spans="1:10">
      <c r="A38" s="87" t="s">
        <v>994</v>
      </c>
      <c r="B38" s="87"/>
      <c r="C38" s="87"/>
      <c r="D38" s="23">
        <v>17</v>
      </c>
      <c r="E38" s="18" t="s">
        <v>1060</v>
      </c>
      <c r="F38" s="32" t="s">
        <v>1580</v>
      </c>
      <c r="G38" s="63"/>
      <c r="H38" s="63"/>
      <c r="I38" s="11"/>
      <c r="J38" s="87"/>
    </row>
    <row r="39" spans="1:10">
      <c r="A39" s="87" t="s">
        <v>995</v>
      </c>
      <c r="B39" s="87"/>
      <c r="C39" s="87"/>
      <c r="D39" s="23">
        <v>18</v>
      </c>
      <c r="E39" s="18" t="s">
        <v>1721</v>
      </c>
      <c r="F39" s="32" t="s">
        <v>1779</v>
      </c>
      <c r="G39" s="63"/>
      <c r="H39" s="63"/>
      <c r="I39" s="11"/>
      <c r="J39" s="87"/>
    </row>
    <row r="40" spans="1:10">
      <c r="A40" s="87" t="s">
        <v>996</v>
      </c>
      <c r="B40" s="87"/>
      <c r="C40" s="87"/>
      <c r="D40" s="23">
        <v>19</v>
      </c>
      <c r="E40" s="18" t="s">
        <v>1722</v>
      </c>
      <c r="F40" s="32" t="s">
        <v>1780</v>
      </c>
      <c r="G40" s="63"/>
      <c r="H40" s="63"/>
      <c r="I40" s="11"/>
      <c r="J40" s="87"/>
    </row>
    <row r="41" spans="1:10" ht="30">
      <c r="A41" s="87" t="s">
        <v>997</v>
      </c>
      <c r="B41" s="87"/>
      <c r="C41" s="87"/>
      <c r="D41" s="23">
        <v>20</v>
      </c>
      <c r="E41" s="18" t="s">
        <v>1061</v>
      </c>
      <c r="F41" s="32" t="s">
        <v>1581</v>
      </c>
      <c r="G41" s="63"/>
      <c r="H41" s="63"/>
      <c r="I41" s="11"/>
      <c r="J41" s="87"/>
    </row>
    <row r="42" spans="1:10">
      <c r="A42" s="87" t="s">
        <v>998</v>
      </c>
      <c r="B42" s="87"/>
      <c r="C42" s="87"/>
      <c r="D42" s="95">
        <v>21</v>
      </c>
      <c r="E42" s="96" t="s">
        <v>1062</v>
      </c>
      <c r="F42" s="97" t="s">
        <v>1582</v>
      </c>
      <c r="G42" s="98">
        <f>1*G34+-1*G35+1*G36+-1*G37+1*G38+-1*G39+-1*G40+1*G41</f>
        <v>0</v>
      </c>
      <c r="H42" s="98">
        <f>1*H34+-1*H35+1*H36+-1*H37+1*H38+-1*H39+-1*H40+1*H41</f>
        <v>0</v>
      </c>
      <c r="I42" s="11"/>
      <c r="J42" s="87"/>
    </row>
    <row r="43" spans="1:10">
      <c r="A43" s="88" t="s">
        <v>1929</v>
      </c>
      <c r="B43" s="87"/>
      <c r="C43" s="87"/>
      <c r="D43" s="124">
        <v>22</v>
      </c>
      <c r="E43" s="140" t="s">
        <v>1867</v>
      </c>
      <c r="F43" s="141" t="s">
        <v>1868</v>
      </c>
      <c r="G43" s="132"/>
      <c r="H43" s="132"/>
      <c r="I43" s="11"/>
      <c r="J43" s="87"/>
    </row>
    <row r="44" spans="1:10" ht="30">
      <c r="A44" s="87" t="s">
        <v>1001</v>
      </c>
      <c r="B44" s="87"/>
      <c r="C44" s="87"/>
      <c r="D44" s="23">
        <v>23</v>
      </c>
      <c r="E44" s="18" t="s">
        <v>1065</v>
      </c>
      <c r="F44" s="32" t="s">
        <v>1585</v>
      </c>
      <c r="G44" s="63"/>
      <c r="H44" s="63"/>
      <c r="I44" s="11"/>
      <c r="J44" s="87"/>
    </row>
    <row r="45" spans="1:10" ht="30">
      <c r="A45" s="87" t="s">
        <v>1002</v>
      </c>
      <c r="B45" s="87"/>
      <c r="C45" s="87"/>
      <c r="D45" s="23">
        <v>24</v>
      </c>
      <c r="E45" s="18" t="s">
        <v>1066</v>
      </c>
      <c r="F45" s="32" t="s">
        <v>1586</v>
      </c>
      <c r="G45" s="63"/>
      <c r="H45" s="63"/>
      <c r="I45" s="11"/>
      <c r="J45" s="87"/>
    </row>
    <row r="46" spans="1:10">
      <c r="A46" s="87" t="s">
        <v>1003</v>
      </c>
      <c r="B46" s="87"/>
      <c r="C46" s="87"/>
      <c r="D46" s="23">
        <v>25</v>
      </c>
      <c r="E46" s="18" t="s">
        <v>1067</v>
      </c>
      <c r="F46" s="32" t="s">
        <v>1587</v>
      </c>
      <c r="G46" s="63"/>
      <c r="H46" s="63"/>
      <c r="I46" s="11"/>
      <c r="J46" s="87"/>
    </row>
    <row r="47" spans="1:10">
      <c r="A47" s="87" t="s">
        <v>1004</v>
      </c>
      <c r="B47" s="87"/>
      <c r="C47" s="87"/>
      <c r="D47" s="23">
        <v>26</v>
      </c>
      <c r="E47" s="18" t="s">
        <v>1068</v>
      </c>
      <c r="F47" s="32" t="s">
        <v>1588</v>
      </c>
      <c r="G47" s="63"/>
      <c r="H47" s="63"/>
      <c r="I47" s="11"/>
      <c r="J47" s="87"/>
    </row>
    <row r="48" spans="1:10">
      <c r="A48" s="87" t="s">
        <v>1005</v>
      </c>
      <c r="B48" s="87"/>
      <c r="C48" s="87"/>
      <c r="D48" s="23">
        <v>27</v>
      </c>
      <c r="E48" s="18" t="s">
        <v>1069</v>
      </c>
      <c r="F48" s="32" t="s">
        <v>1589</v>
      </c>
      <c r="G48" s="63"/>
      <c r="H48" s="63"/>
      <c r="I48" s="11"/>
      <c r="J48" s="87"/>
    </row>
    <row r="49" spans="1:10">
      <c r="A49" s="87" t="s">
        <v>1006</v>
      </c>
      <c r="B49" s="87"/>
      <c r="C49" s="87"/>
      <c r="D49" s="23">
        <v>28</v>
      </c>
      <c r="E49" s="18" t="s">
        <v>1070</v>
      </c>
      <c r="F49" s="32" t="s">
        <v>1590</v>
      </c>
      <c r="G49" s="63"/>
      <c r="H49" s="63"/>
      <c r="I49" s="11"/>
      <c r="J49" s="87"/>
    </row>
    <row r="50" spans="1:10">
      <c r="A50" s="87" t="s">
        <v>1007</v>
      </c>
      <c r="B50" s="87"/>
      <c r="C50" s="87"/>
      <c r="D50" s="23">
        <v>29</v>
      </c>
      <c r="E50" s="18" t="s">
        <v>1071</v>
      </c>
      <c r="F50" s="32" t="s">
        <v>1591</v>
      </c>
      <c r="G50" s="63"/>
      <c r="H50" s="63"/>
      <c r="I50" s="11"/>
      <c r="J50" s="87"/>
    </row>
    <row r="51" spans="1:10">
      <c r="A51" s="87" t="s">
        <v>1008</v>
      </c>
      <c r="B51" s="87"/>
      <c r="C51" s="87"/>
      <c r="D51" s="23">
        <v>30</v>
      </c>
      <c r="E51" s="18" t="s">
        <v>1072</v>
      </c>
      <c r="F51" s="32" t="s">
        <v>1592</v>
      </c>
      <c r="G51" s="63"/>
      <c r="H51" s="63"/>
      <c r="I51" s="11"/>
      <c r="J51" s="87"/>
    </row>
    <row r="52" spans="1:10">
      <c r="A52" s="87" t="s">
        <v>1009</v>
      </c>
      <c r="B52" s="87"/>
      <c r="C52" s="87"/>
      <c r="D52" s="23">
        <v>31</v>
      </c>
      <c r="E52" s="18" t="s">
        <v>1073</v>
      </c>
      <c r="F52" s="32" t="s">
        <v>1593</v>
      </c>
      <c r="G52" s="63"/>
      <c r="H52" s="63"/>
      <c r="I52" s="11"/>
      <c r="J52" s="87"/>
    </row>
    <row r="53" spans="1:10">
      <c r="A53" s="87" t="s">
        <v>1010</v>
      </c>
      <c r="B53" s="87"/>
      <c r="C53" s="87"/>
      <c r="D53" s="23">
        <v>32</v>
      </c>
      <c r="E53" s="18" t="s">
        <v>1074</v>
      </c>
      <c r="F53" s="32" t="s">
        <v>1594</v>
      </c>
      <c r="G53" s="63"/>
      <c r="H53" s="63"/>
      <c r="I53" s="11"/>
      <c r="J53" s="87"/>
    </row>
    <row r="54" spans="1:10">
      <c r="A54" s="87" t="s">
        <v>1011</v>
      </c>
      <c r="B54" s="87"/>
      <c r="C54" s="87"/>
      <c r="D54" s="23">
        <v>33</v>
      </c>
      <c r="E54" s="18" t="s">
        <v>1075</v>
      </c>
      <c r="F54" s="32" t="s">
        <v>1595</v>
      </c>
      <c r="G54" s="63"/>
      <c r="H54" s="63"/>
      <c r="I54" s="11"/>
      <c r="J54" s="87"/>
    </row>
    <row r="55" spans="1:10">
      <c r="A55" s="87" t="s">
        <v>1012</v>
      </c>
      <c r="B55" s="87"/>
      <c r="C55" s="87"/>
      <c r="D55" s="23">
        <v>34</v>
      </c>
      <c r="E55" s="18" t="s">
        <v>1076</v>
      </c>
      <c r="F55" s="32" t="s">
        <v>1596</v>
      </c>
      <c r="G55" s="63"/>
      <c r="H55" s="63"/>
      <c r="I55" s="11"/>
      <c r="J55" s="87"/>
    </row>
    <row r="56" spans="1:10">
      <c r="A56" s="87" t="s">
        <v>1013</v>
      </c>
      <c r="B56" s="87"/>
      <c r="C56" s="87"/>
      <c r="D56" s="23">
        <v>35</v>
      </c>
      <c r="E56" s="18" t="s">
        <v>1077</v>
      </c>
      <c r="F56" s="32" t="s">
        <v>1597</v>
      </c>
      <c r="G56" s="63"/>
      <c r="H56" s="63"/>
      <c r="I56" s="11"/>
      <c r="J56" s="87"/>
    </row>
    <row r="57" spans="1:10">
      <c r="A57" s="87" t="s">
        <v>1014</v>
      </c>
      <c r="B57" s="87"/>
      <c r="C57" s="87"/>
      <c r="D57" s="23">
        <v>36</v>
      </c>
      <c r="E57" s="18" t="s">
        <v>1078</v>
      </c>
      <c r="F57" s="32" t="s">
        <v>1598</v>
      </c>
      <c r="G57" s="63"/>
      <c r="H57" s="63"/>
      <c r="I57" s="11"/>
      <c r="J57" s="87"/>
    </row>
    <row r="58" spans="1:10">
      <c r="A58" s="87" t="s">
        <v>1015</v>
      </c>
      <c r="B58" s="87"/>
      <c r="C58" s="87"/>
      <c r="D58" s="23">
        <v>37</v>
      </c>
      <c r="E58" s="18" t="s">
        <v>1079</v>
      </c>
      <c r="F58" s="32" t="s">
        <v>1599</v>
      </c>
      <c r="G58" s="63"/>
      <c r="H58" s="63"/>
      <c r="I58" s="11"/>
      <c r="J58" s="87"/>
    </row>
    <row r="59" spans="1:10" ht="30">
      <c r="A59" s="87" t="s">
        <v>1016</v>
      </c>
      <c r="B59" s="87"/>
      <c r="C59" s="87"/>
      <c r="D59" s="23">
        <v>38</v>
      </c>
      <c r="E59" s="18" t="s">
        <v>1080</v>
      </c>
      <c r="F59" s="32" t="s">
        <v>1600</v>
      </c>
      <c r="G59" s="63"/>
      <c r="H59" s="63"/>
      <c r="I59" s="11"/>
      <c r="J59" s="87"/>
    </row>
    <row r="60" spans="1:10">
      <c r="A60" s="87" t="s">
        <v>1017</v>
      </c>
      <c r="B60" s="87"/>
      <c r="C60" s="87"/>
      <c r="D60" s="23">
        <v>39</v>
      </c>
      <c r="E60" s="18" t="s">
        <v>1081</v>
      </c>
      <c r="F60" s="32" t="s">
        <v>1601</v>
      </c>
      <c r="G60" s="63"/>
      <c r="H60" s="63"/>
      <c r="I60" s="11"/>
      <c r="J60" s="87"/>
    </row>
    <row r="61" spans="1:10">
      <c r="A61" s="87" t="s">
        <v>1018</v>
      </c>
      <c r="B61" s="87"/>
      <c r="C61" s="87"/>
      <c r="D61" s="23">
        <v>40</v>
      </c>
      <c r="E61" s="18" t="s">
        <v>1082</v>
      </c>
      <c r="F61" s="32" t="s">
        <v>1602</v>
      </c>
      <c r="G61" s="63"/>
      <c r="H61" s="63"/>
      <c r="I61" s="11"/>
      <c r="J61" s="87"/>
    </row>
    <row r="62" spans="1:10">
      <c r="A62" s="87" t="s">
        <v>1019</v>
      </c>
      <c r="B62" s="87"/>
      <c r="C62" s="87"/>
      <c r="D62" s="23">
        <v>41</v>
      </c>
      <c r="E62" s="18" t="s">
        <v>1723</v>
      </c>
      <c r="F62" s="32" t="s">
        <v>1781</v>
      </c>
      <c r="G62" s="63"/>
      <c r="H62" s="63"/>
      <c r="I62" s="11"/>
      <c r="J62" s="87"/>
    </row>
    <row r="63" spans="1:10">
      <c r="A63" s="87" t="s">
        <v>1020</v>
      </c>
      <c r="B63" s="87"/>
      <c r="C63" s="87"/>
      <c r="D63" s="23">
        <v>42</v>
      </c>
      <c r="E63" s="18" t="s">
        <v>1724</v>
      </c>
      <c r="F63" s="32" t="s">
        <v>1782</v>
      </c>
      <c r="G63" s="63"/>
      <c r="H63" s="63"/>
      <c r="I63" s="11"/>
      <c r="J63" s="87"/>
    </row>
    <row r="64" spans="1:10" ht="30">
      <c r="A64" s="87" t="s">
        <v>1021</v>
      </c>
      <c r="B64" s="87"/>
      <c r="C64" s="87"/>
      <c r="D64" s="23">
        <v>43</v>
      </c>
      <c r="E64" s="18" t="s">
        <v>1083</v>
      </c>
      <c r="F64" s="32" t="s">
        <v>1603</v>
      </c>
      <c r="G64" s="63"/>
      <c r="H64" s="63"/>
      <c r="I64" s="11"/>
      <c r="J64" s="87"/>
    </row>
    <row r="65" spans="1:10">
      <c r="A65" s="87" t="s">
        <v>1022</v>
      </c>
      <c r="B65" s="87"/>
      <c r="C65" s="87"/>
      <c r="D65" s="95">
        <v>44</v>
      </c>
      <c r="E65" s="96" t="s">
        <v>1084</v>
      </c>
      <c r="F65" s="97" t="s">
        <v>1604</v>
      </c>
      <c r="G65" s="98">
        <f>1*G44+-1*G45+1*G46+-1*G47+1*G48+-1*G49+1*G50+-1*G51+1*G52+-1*G53+1*G54+-1*G55+1*G56+-1*G57+-1*G58+1*G59+1*G60+1*G61+-1*G62+-1*G63+1*G64</f>
        <v>0</v>
      </c>
      <c r="H65" s="98">
        <f>1*H44+-1*H45+1*H46+-1*H47+1*H48+-1*H49+1*H50+-1*H51+1*H52+-1*H53+1*H54+-1*H55+1*H56+-1*H57+-1*H58+1*H59+1*H60+1*H61+-1*H62+-1*H63+1*H64</f>
        <v>0</v>
      </c>
      <c r="I65" s="11"/>
      <c r="J65" s="87"/>
    </row>
    <row r="66" spans="1:10">
      <c r="A66" s="88" t="s">
        <v>1930</v>
      </c>
      <c r="B66" s="87"/>
      <c r="C66" s="87"/>
      <c r="D66" s="124">
        <v>45</v>
      </c>
      <c r="E66" s="140" t="s">
        <v>1869</v>
      </c>
      <c r="F66" s="141" t="s">
        <v>1870</v>
      </c>
      <c r="G66" s="132"/>
      <c r="H66" s="132"/>
      <c r="I66" s="11"/>
      <c r="J66" s="87"/>
    </row>
    <row r="67" spans="1:10">
      <c r="A67" s="87" t="s">
        <v>1025</v>
      </c>
      <c r="B67" s="87"/>
      <c r="C67" s="87"/>
      <c r="D67" s="23">
        <v>46</v>
      </c>
      <c r="E67" s="18" t="s">
        <v>1087</v>
      </c>
      <c r="F67" s="32" t="s">
        <v>1607</v>
      </c>
      <c r="G67" s="63"/>
      <c r="H67" s="63"/>
      <c r="I67" s="11"/>
      <c r="J67" s="87"/>
    </row>
    <row r="68" spans="1:10">
      <c r="A68" s="87" t="s">
        <v>1026</v>
      </c>
      <c r="B68" s="87"/>
      <c r="C68" s="87"/>
      <c r="D68" s="23">
        <v>47</v>
      </c>
      <c r="E68" s="18" t="s">
        <v>1088</v>
      </c>
      <c r="F68" s="32" t="s">
        <v>1608</v>
      </c>
      <c r="G68" s="63"/>
      <c r="H68" s="63"/>
      <c r="I68" s="11"/>
      <c r="J68" s="87"/>
    </row>
    <row r="69" spans="1:10">
      <c r="A69" s="87" t="s">
        <v>1027</v>
      </c>
      <c r="B69" s="87"/>
      <c r="C69" s="87"/>
      <c r="D69" s="23">
        <v>48</v>
      </c>
      <c r="E69" s="18" t="s">
        <v>1089</v>
      </c>
      <c r="F69" s="32" t="s">
        <v>1611</v>
      </c>
      <c r="G69" s="63"/>
      <c r="H69" s="63"/>
      <c r="I69" s="11"/>
      <c r="J69" s="87"/>
    </row>
    <row r="70" spans="1:10">
      <c r="A70" s="87" t="s">
        <v>1028</v>
      </c>
      <c r="B70" s="87"/>
      <c r="C70" s="87"/>
      <c r="D70" s="23">
        <v>49</v>
      </c>
      <c r="E70" s="18" t="s">
        <v>1090</v>
      </c>
      <c r="F70" s="32" t="s">
        <v>1609</v>
      </c>
      <c r="G70" s="63"/>
      <c r="H70" s="63"/>
      <c r="I70" s="11"/>
      <c r="J70" s="87"/>
    </row>
    <row r="71" spans="1:10">
      <c r="A71" s="87" t="s">
        <v>1029</v>
      </c>
      <c r="B71" s="87"/>
      <c r="C71" s="87"/>
      <c r="D71" s="23">
        <v>50</v>
      </c>
      <c r="E71" s="18" t="s">
        <v>1091</v>
      </c>
      <c r="F71" s="32" t="s">
        <v>1612</v>
      </c>
      <c r="G71" s="63"/>
      <c r="H71" s="63"/>
      <c r="I71" s="11"/>
      <c r="J71" s="87"/>
    </row>
    <row r="72" spans="1:10">
      <c r="A72" s="87" t="s">
        <v>1030</v>
      </c>
      <c r="B72" s="87"/>
      <c r="C72" s="87"/>
      <c r="D72" s="23">
        <v>51</v>
      </c>
      <c r="E72" s="18" t="s">
        <v>1092</v>
      </c>
      <c r="F72" s="32" t="s">
        <v>1610</v>
      </c>
      <c r="G72" s="63"/>
      <c r="H72" s="63"/>
      <c r="I72" s="11"/>
      <c r="J72" s="87"/>
    </row>
    <row r="73" spans="1:10" ht="30">
      <c r="A73" s="87" t="s">
        <v>1031</v>
      </c>
      <c r="B73" s="87"/>
      <c r="C73" s="87"/>
      <c r="D73" s="23">
        <v>52</v>
      </c>
      <c r="E73" s="18" t="s">
        <v>1093</v>
      </c>
      <c r="F73" s="32" t="s">
        <v>1613</v>
      </c>
      <c r="G73" s="63"/>
      <c r="H73" s="63"/>
      <c r="I73" s="11"/>
      <c r="J73" s="87"/>
    </row>
    <row r="74" spans="1:10" ht="30">
      <c r="A74" s="87" t="s">
        <v>1032</v>
      </c>
      <c r="B74" s="87"/>
      <c r="C74" s="87"/>
      <c r="D74" s="23">
        <v>53</v>
      </c>
      <c r="E74" s="18" t="s">
        <v>1094</v>
      </c>
      <c r="F74" s="32" t="s">
        <v>1614</v>
      </c>
      <c r="G74" s="63"/>
      <c r="H74" s="63"/>
      <c r="I74" s="11"/>
      <c r="J74" s="87"/>
    </row>
    <row r="75" spans="1:10">
      <c r="A75" s="87" t="s">
        <v>1033</v>
      </c>
      <c r="B75" s="87"/>
      <c r="C75" s="87"/>
      <c r="D75" s="23">
        <v>54</v>
      </c>
      <c r="E75" s="18" t="s">
        <v>1095</v>
      </c>
      <c r="F75" s="32" t="s">
        <v>1615</v>
      </c>
      <c r="G75" s="63"/>
      <c r="H75" s="63"/>
      <c r="I75" s="11"/>
      <c r="J75" s="87"/>
    </row>
    <row r="76" spans="1:10">
      <c r="A76" s="87" t="s">
        <v>1034</v>
      </c>
      <c r="B76" s="87"/>
      <c r="C76" s="87"/>
      <c r="D76" s="23">
        <v>55</v>
      </c>
      <c r="E76" s="18" t="s">
        <v>1096</v>
      </c>
      <c r="F76" s="32" t="s">
        <v>1616</v>
      </c>
      <c r="G76" s="63"/>
      <c r="H76" s="63"/>
      <c r="I76" s="11"/>
      <c r="J76" s="87"/>
    </row>
    <row r="77" spans="1:10">
      <c r="A77" s="87" t="s">
        <v>1035</v>
      </c>
      <c r="B77" s="87"/>
      <c r="C77" s="87"/>
      <c r="D77" s="23">
        <v>56</v>
      </c>
      <c r="E77" s="18" t="s">
        <v>1097</v>
      </c>
      <c r="F77" s="32" t="s">
        <v>1617</v>
      </c>
      <c r="G77" s="63"/>
      <c r="H77" s="63"/>
      <c r="I77" s="11"/>
      <c r="J77" s="87"/>
    </row>
    <row r="78" spans="1:10" ht="30">
      <c r="A78" s="87" t="s">
        <v>1036</v>
      </c>
      <c r="B78" s="87"/>
      <c r="C78" s="87"/>
      <c r="D78" s="23">
        <v>57</v>
      </c>
      <c r="E78" s="18" t="s">
        <v>1098</v>
      </c>
      <c r="F78" s="32" t="s">
        <v>1618</v>
      </c>
      <c r="G78" s="63"/>
      <c r="H78" s="63"/>
      <c r="I78" s="11"/>
      <c r="J78" s="87"/>
    </row>
    <row r="79" spans="1:10" ht="30">
      <c r="A79" s="87" t="s">
        <v>1109</v>
      </c>
      <c r="B79" s="87"/>
      <c r="C79" s="87"/>
      <c r="D79" s="23">
        <v>58</v>
      </c>
      <c r="E79" s="18" t="s">
        <v>1110</v>
      </c>
      <c r="F79" s="32" t="s">
        <v>1627</v>
      </c>
      <c r="G79" s="63"/>
      <c r="H79" s="63"/>
      <c r="I79" s="11"/>
      <c r="J79" s="87"/>
    </row>
    <row r="80" spans="1:10">
      <c r="A80" s="87" t="s">
        <v>1037</v>
      </c>
      <c r="B80" s="87"/>
      <c r="C80" s="87"/>
      <c r="D80" s="23">
        <v>59</v>
      </c>
      <c r="E80" s="18" t="s">
        <v>1099</v>
      </c>
      <c r="F80" s="32" t="s">
        <v>1619</v>
      </c>
      <c r="G80" s="63"/>
      <c r="H80" s="63"/>
      <c r="I80" s="11"/>
      <c r="J80" s="87"/>
    </row>
    <row r="81" spans="1:10">
      <c r="A81" s="87" t="s">
        <v>1038</v>
      </c>
      <c r="B81" s="87"/>
      <c r="C81" s="87"/>
      <c r="D81" s="23">
        <v>60</v>
      </c>
      <c r="E81" s="18" t="s">
        <v>1725</v>
      </c>
      <c r="F81" s="32" t="s">
        <v>1783</v>
      </c>
      <c r="G81" s="63"/>
      <c r="H81" s="63"/>
      <c r="I81" s="11"/>
      <c r="J81" s="87"/>
    </row>
    <row r="82" spans="1:10">
      <c r="A82" s="87" t="s">
        <v>1039</v>
      </c>
      <c r="B82" s="87"/>
      <c r="C82" s="87"/>
      <c r="D82" s="23">
        <v>61</v>
      </c>
      <c r="E82" s="18" t="s">
        <v>1726</v>
      </c>
      <c r="F82" s="32" t="s">
        <v>1784</v>
      </c>
      <c r="G82" s="63"/>
      <c r="H82" s="63"/>
      <c r="I82" s="11"/>
      <c r="J82" s="87"/>
    </row>
    <row r="83" spans="1:10" ht="30">
      <c r="A83" s="87" t="s">
        <v>1040</v>
      </c>
      <c r="B83" s="87"/>
      <c r="C83" s="87"/>
      <c r="D83" s="23">
        <v>62</v>
      </c>
      <c r="E83" s="18" t="s">
        <v>1100</v>
      </c>
      <c r="F83" s="32" t="s">
        <v>1620</v>
      </c>
      <c r="G83" s="63"/>
      <c r="H83" s="63"/>
      <c r="I83" s="11"/>
      <c r="J83" s="87"/>
    </row>
    <row r="84" spans="1:10">
      <c r="A84" s="87" t="s">
        <v>1041</v>
      </c>
      <c r="B84" s="87"/>
      <c r="C84" s="87"/>
      <c r="D84" s="95">
        <v>63</v>
      </c>
      <c r="E84" s="96" t="s">
        <v>1101</v>
      </c>
      <c r="F84" s="97" t="s">
        <v>1621</v>
      </c>
      <c r="G84" s="98">
        <f>1*G67+1*G68+-1*G69+1*G70+-1*G71+1*G72+1*G73+-1*G74+1*G75+-1*G76+-1*G77+-1*G78+-1*G79+-1*G80+-1*G81+-1*G82+1*G83</f>
        <v>0</v>
      </c>
      <c r="H84" s="98">
        <f>1*H67+1*H68+-1*H69+1*H70+-1*H71+1*H72+1*H73+-1*H74+1*H75+-1*H76+-1*H77+-1*H78+-1*H79+-1*H80+-1*H81+-1*H82+1*H83</f>
        <v>0</v>
      </c>
      <c r="I84" s="11"/>
      <c r="J84" s="87"/>
    </row>
    <row r="85" spans="1:10" ht="30">
      <c r="A85" s="87" t="s">
        <v>1042</v>
      </c>
      <c r="B85" s="87"/>
      <c r="C85" s="87"/>
      <c r="D85" s="95">
        <v>64</v>
      </c>
      <c r="E85" s="99" t="s">
        <v>1102</v>
      </c>
      <c r="F85" s="100" t="s">
        <v>1622</v>
      </c>
      <c r="G85" s="98">
        <f>1*G42+1*G84+1*G65</f>
        <v>0</v>
      </c>
      <c r="H85" s="98">
        <f>1*H42+1*H84+1*H65</f>
        <v>0</v>
      </c>
      <c r="I85" s="11"/>
      <c r="J85" s="87"/>
    </row>
    <row r="86" spans="1:10">
      <c r="A86" s="87" t="s">
        <v>1043</v>
      </c>
      <c r="B86" s="87"/>
      <c r="C86" s="87"/>
      <c r="D86" s="23">
        <v>65</v>
      </c>
      <c r="E86" s="72" t="s">
        <v>1103</v>
      </c>
      <c r="F86" s="73" t="s">
        <v>1623</v>
      </c>
      <c r="G86" s="63"/>
      <c r="H86" s="63"/>
      <c r="I86" s="11"/>
      <c r="J86" s="87"/>
    </row>
    <row r="87" spans="1:10">
      <c r="A87" s="87" t="s">
        <v>1044</v>
      </c>
      <c r="B87" s="87"/>
      <c r="C87" s="87"/>
      <c r="D87" s="95">
        <v>66</v>
      </c>
      <c r="E87" s="99" t="s">
        <v>1104</v>
      </c>
      <c r="F87" s="100" t="s">
        <v>1624</v>
      </c>
      <c r="G87" s="98">
        <f>1*G85+1*G86</f>
        <v>0</v>
      </c>
      <c r="H87" s="98">
        <f>1*H85+1*H86</f>
        <v>0</v>
      </c>
      <c r="I87" s="11"/>
      <c r="J87" s="87"/>
    </row>
    <row r="88" spans="1:10">
      <c r="A88" s="87" t="s">
        <v>1045</v>
      </c>
      <c r="B88" s="87"/>
      <c r="C88" s="87"/>
      <c r="D88" s="23">
        <v>67</v>
      </c>
      <c r="E88" s="72" t="s">
        <v>1105</v>
      </c>
      <c r="F88" s="73" t="s">
        <v>1625</v>
      </c>
      <c r="G88" s="63"/>
      <c r="H88" s="63"/>
      <c r="I88" s="11"/>
      <c r="J88" s="87"/>
    </row>
    <row r="89" spans="1:10">
      <c r="A89" s="87" t="s">
        <v>1046</v>
      </c>
      <c r="B89" s="87"/>
      <c r="C89" s="87"/>
      <c r="D89" s="95">
        <v>68</v>
      </c>
      <c r="E89" s="99" t="s">
        <v>1106</v>
      </c>
      <c r="F89" s="100" t="s">
        <v>1626</v>
      </c>
      <c r="G89" s="98">
        <f>1*G87+1*G88</f>
        <v>0</v>
      </c>
      <c r="H89" s="98">
        <f>1*H87+1*H88</f>
        <v>0</v>
      </c>
      <c r="I89" s="11"/>
      <c r="J89" s="87"/>
    </row>
    <row r="90" spans="1:10">
      <c r="A90" s="87"/>
      <c r="B90" s="87"/>
      <c r="C90" s="87" t="s">
        <v>358</v>
      </c>
      <c r="D90" s="11"/>
      <c r="E90" s="11"/>
      <c r="F90" s="11"/>
      <c r="G90" s="11"/>
      <c r="H90" s="11"/>
      <c r="I90" s="11"/>
      <c r="J90" s="87"/>
    </row>
    <row r="91" spans="1:10">
      <c r="A91" s="87"/>
      <c r="B91" s="87"/>
      <c r="C91" s="87" t="s">
        <v>361</v>
      </c>
      <c r="D91" s="87"/>
      <c r="E91" s="87"/>
      <c r="F91" s="87"/>
      <c r="G91" s="87"/>
      <c r="H91" s="87"/>
      <c r="I91" s="87"/>
      <c r="J91" s="87" t="s">
        <v>362</v>
      </c>
    </row>
  </sheetData>
  <sheetProtection algorithmName="SHA-512" hashValue="1MpzrMK/58FC7DWaLNYJZyIHadE9GQRAG6OfqiMdsPTOd0picNwdMCx4M6cKJ0+LUws3h06TAVOiX0qbdNo4AA==" saltValue="uCEcGA8IkCrNTF8R9kAMhg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44:H65 G30:H42 G24:H28 G67:H89" xr:uid="{00000000-0002-0000-1200-000000000000}">
      <formula1>-999999999999999</formula1>
      <formula2>999999999999999</formula2>
    </dataValidation>
  </dataValidations>
  <hyperlinks>
    <hyperlink ref="A22" r:id="rId1" xr:uid="{00000000-0004-0000-1200-000000000000}"/>
    <hyperlink ref="A23" r:id="rId2" xr:uid="{00000000-0004-0000-1200-000001000000}"/>
    <hyperlink ref="A29" r:id="rId3" xr:uid="{00000000-0004-0000-1200-000002000000}"/>
    <hyperlink ref="A43" r:id="rId4" xr:uid="{00000000-0004-0000-1200-000003000000}"/>
    <hyperlink ref="A66" r:id="rId5" xr:uid="{00000000-0004-0000-1200-000004000000}"/>
  </hyperlinks>
  <pageMargins left="0.7" right="0.7" top="0.75" bottom="0.75" header="0.3" footer="0.3"/>
  <pageSetup orientation="portrait" r:id="rId6"/>
  <headerFooter>
    <oddFooter>&amp;L&amp;"Calibri,Regular"&amp;10</oddFooter>
    <evenFooter>&amp;L&amp;"Calibri,Regular"&amp;10</evenFooter>
    <firstFooter>&amp;L&amp;"Calibri,Regular"&amp;10</firstFooter>
  </headerFooter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autoPageBreaks="0"/>
  </sheetPr>
  <dimension ref="A1:Z10"/>
  <sheetViews>
    <sheetView workbookViewId="0">
      <selection activeCell="A2" sqref="A2"/>
    </sheetView>
  </sheetViews>
  <sheetFormatPr defaultColWidth="9.140625" defaultRowHeight="15"/>
  <cols>
    <col min="1" max="1" width="199.140625" style="1" customWidth="1"/>
    <col min="2" max="16384" width="9.140625" style="1"/>
  </cols>
  <sheetData>
    <row r="1" spans="1:26" ht="240">
      <c r="A1" s="6" t="s">
        <v>1974</v>
      </c>
      <c r="Z1" s="1" t="s">
        <v>338</v>
      </c>
    </row>
    <row r="6" spans="1:26" ht="90">
      <c r="A6" s="6" t="s">
        <v>1270</v>
      </c>
    </row>
    <row r="9" spans="1:26" ht="345">
      <c r="A9" s="6" t="s">
        <v>355</v>
      </c>
    </row>
    <row r="10" spans="1:26">
      <c r="A10" s="5"/>
    </row>
  </sheetData>
  <sheetProtection formatColumns="0" formatRows="0"/>
  <dataConsolidate/>
  <phoneticPr fontId="0" type="noConversion"/>
  <pageMargins left="0.7" right="0.7" top="0.75" bottom="0.75" header="0.3" footer="0.3"/>
  <pageSetup paperSize="9" orientation="portrait" horizontalDpi="1200" verticalDpi="1200" r:id="rId1"/>
  <headerFooter>
    <oddFooter>&amp;L&amp;"Calibri,Regular"&amp;10</oddFooter>
    <evenFooter>&amp;L&amp;"Calibri,Regular"&amp;10</evenFooter>
    <firstFooter>&amp;L&amp;"Calibri,Regular"&amp;10</firstFooter>
  </headerFooter>
  <drawing r:id="rId2"/>
  <legacyDrawing r:id="rId3"/>
  <controls>
    <mc:AlternateContent xmlns:mc="http://schemas.openxmlformats.org/markup-compatibility/2006">
      <mc:Choice Requires="x14">
        <control shapeId="1025" r:id="rId4" name="TrinStgClass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9525</xdr:colOff>
                <xdr:row>0</xdr:row>
                <xdr:rowOff>9525</xdr:rowOff>
              </to>
            </anchor>
          </controlPr>
        </control>
      </mc:Choice>
      <mc:Fallback>
        <control shapeId="1025" r:id="rId4" name="TrinStgClass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pageSetUpPr autoPageBreaks="0"/>
  </sheetPr>
  <dimension ref="A1:J122"/>
  <sheetViews>
    <sheetView showGridLines="0" rightToLeft="1" tabSelected="1" topLeftCell="D20" zoomScale="102" workbookViewId="0">
      <selection activeCell="F29" sqref="F29"/>
    </sheetView>
  </sheetViews>
  <sheetFormatPr defaultRowHeight="15"/>
  <cols>
    <col min="1" max="1" width="8.7109375" hidden="1" customWidth="1"/>
    <col min="2" max="2" width="12.140625" hidden="1" customWidth="1"/>
    <col min="3" max="3" width="13.7109375" hidden="1" customWidth="1"/>
    <col min="4" max="4" width="8.7109375" customWidth="1"/>
    <col min="5" max="5" width="60.7109375" hidden="1" customWidth="1"/>
    <col min="6" max="6" width="60.7109375" customWidth="1"/>
    <col min="7" max="8" width="20.7109375" customWidth="1"/>
  </cols>
  <sheetData>
    <row r="1" spans="1:10" ht="75" customHeight="1">
      <c r="A1" s="10" t="s">
        <v>1111</v>
      </c>
      <c r="D1" s="22"/>
      <c r="E1" s="184"/>
      <c r="F1" s="184"/>
      <c r="G1" s="184"/>
      <c r="H1" s="184"/>
      <c r="I1" s="184"/>
      <c r="J1" s="185"/>
    </row>
    <row r="3" spans="1:10" ht="35.1" customHeight="1">
      <c r="E3" s="181" t="s">
        <v>1970</v>
      </c>
      <c r="F3" s="182"/>
      <c r="G3" s="182"/>
      <c r="H3" s="182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1112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1264</v>
      </c>
      <c r="F20" s="93" t="s">
        <v>1696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1926</v>
      </c>
      <c r="B22" s="87"/>
      <c r="C22" s="87"/>
      <c r="D22" s="124">
        <v>1</v>
      </c>
      <c r="E22" s="140" t="s">
        <v>1861</v>
      </c>
      <c r="F22" s="141" t="s">
        <v>1862</v>
      </c>
      <c r="G22" s="132"/>
      <c r="H22" s="132"/>
      <c r="I22" s="11"/>
      <c r="J22" s="87"/>
    </row>
    <row r="23" spans="1:10">
      <c r="A23" s="88" t="s">
        <v>1931</v>
      </c>
      <c r="B23" s="87"/>
      <c r="C23" s="87"/>
      <c r="D23" s="124">
        <v>2</v>
      </c>
      <c r="E23" s="125" t="s">
        <v>1144</v>
      </c>
      <c r="F23" s="142" t="s">
        <v>1628</v>
      </c>
      <c r="G23" s="132"/>
      <c r="H23" s="132"/>
      <c r="I23" s="11"/>
      <c r="J23" s="87"/>
    </row>
    <row r="24" spans="1:10" ht="30">
      <c r="A24" s="87" t="s">
        <v>1113</v>
      </c>
      <c r="B24" s="87"/>
      <c r="C24" s="87"/>
      <c r="D24" s="95">
        <v>3</v>
      </c>
      <c r="E24" s="101" t="s">
        <v>826</v>
      </c>
      <c r="F24" s="102" t="s">
        <v>1763</v>
      </c>
      <c r="G24" s="98">
        <f>IF(OR('بيانات الادخال'!$G$41 = "Function of expense",'بيانات الادخال'!$G$41 = "وظيفة المصاريف"),'ربح وخسارة حسب الوظيفه'!G59,'ربح وخسارة حسب الطبيعة'!G57)</f>
        <v>97560424</v>
      </c>
      <c r="H24" s="98">
        <f>IF(OR('بيانات الادخال'!$G$41 = "Function of expense",'بيانات الادخال'!$G$41 = "وظيفة المصاريف"),'ربح وخسارة حسب الوظيفه'!H59,'ربح وخسارة حسب الطبيعة'!H57)</f>
        <v>-75274740</v>
      </c>
      <c r="I24" s="11"/>
      <c r="J24" s="87"/>
    </row>
    <row r="25" spans="1:10" ht="30">
      <c r="A25" s="87" t="s">
        <v>780</v>
      </c>
      <c r="B25" s="87"/>
      <c r="C25" s="87"/>
      <c r="D25" s="83">
        <v>4</v>
      </c>
      <c r="E25" s="84" t="s">
        <v>830</v>
      </c>
      <c r="F25" s="85" t="s">
        <v>1766</v>
      </c>
      <c r="G25" s="86"/>
      <c r="H25" s="86">
        <v>13596516</v>
      </c>
      <c r="I25" s="11"/>
      <c r="J25" s="87"/>
    </row>
    <row r="26" spans="1:10">
      <c r="A26" s="87" t="s">
        <v>1114</v>
      </c>
      <c r="B26" s="87"/>
      <c r="C26" s="87"/>
      <c r="D26" s="95">
        <v>5</v>
      </c>
      <c r="E26" s="101" t="s">
        <v>1144</v>
      </c>
      <c r="F26" s="102" t="s">
        <v>1628</v>
      </c>
      <c r="G26" s="98">
        <f>1*G24+1*G25</f>
        <v>97560424</v>
      </c>
      <c r="H26" s="98">
        <f>1*H24+1*H25</f>
        <v>-61678224</v>
      </c>
      <c r="I26" s="11"/>
      <c r="J26" s="87"/>
    </row>
    <row r="27" spans="1:10" ht="30">
      <c r="A27" s="88" t="s">
        <v>1932</v>
      </c>
      <c r="B27" s="87"/>
      <c r="C27" s="87"/>
      <c r="D27" s="124">
        <v>6</v>
      </c>
      <c r="E27" s="125" t="s">
        <v>1871</v>
      </c>
      <c r="F27" s="142" t="s">
        <v>1872</v>
      </c>
      <c r="G27" s="132"/>
      <c r="H27" s="132"/>
      <c r="I27" s="11"/>
      <c r="J27" s="87"/>
    </row>
    <row r="28" spans="1:10">
      <c r="A28" s="88" t="s">
        <v>1933</v>
      </c>
      <c r="B28" s="87"/>
      <c r="C28" s="87"/>
      <c r="D28" s="124">
        <v>7</v>
      </c>
      <c r="E28" s="143" t="s">
        <v>1873</v>
      </c>
      <c r="F28" s="144" t="s">
        <v>1874</v>
      </c>
      <c r="G28" s="132"/>
      <c r="H28" s="132"/>
      <c r="I28" s="11"/>
      <c r="J28" s="87"/>
    </row>
    <row r="29" spans="1:10" ht="45">
      <c r="A29" s="87" t="s">
        <v>1115</v>
      </c>
      <c r="B29" s="87"/>
      <c r="C29" s="87"/>
      <c r="D29" s="23">
        <v>8</v>
      </c>
      <c r="E29" s="20" t="s">
        <v>1145</v>
      </c>
      <c r="F29" s="29" t="s">
        <v>1771</v>
      </c>
      <c r="G29" s="63"/>
      <c r="H29" s="63"/>
      <c r="I29" s="11"/>
      <c r="J29" s="87"/>
    </row>
    <row r="30" spans="1:10" ht="45">
      <c r="A30" s="87" t="s">
        <v>1116</v>
      </c>
      <c r="B30" s="87"/>
      <c r="C30" s="87"/>
      <c r="D30" s="23">
        <v>9</v>
      </c>
      <c r="E30" s="20" t="s">
        <v>1146</v>
      </c>
      <c r="F30" s="29" t="s">
        <v>1772</v>
      </c>
      <c r="G30" s="63"/>
      <c r="H30" s="63"/>
      <c r="I30" s="11"/>
      <c r="J30" s="87"/>
    </row>
    <row r="31" spans="1:10" ht="30">
      <c r="A31" s="87" t="s">
        <v>1117</v>
      </c>
      <c r="B31" s="87"/>
      <c r="C31" s="87"/>
      <c r="D31" s="23">
        <v>10</v>
      </c>
      <c r="E31" s="20" t="s">
        <v>1147</v>
      </c>
      <c r="F31" s="29" t="s">
        <v>1773</v>
      </c>
      <c r="G31" s="63">
        <v>9811111</v>
      </c>
      <c r="H31" s="63">
        <v>12014291</v>
      </c>
      <c r="I31" s="11"/>
      <c r="J31" s="87"/>
    </row>
    <row r="32" spans="1:10">
      <c r="A32" s="87" t="s">
        <v>1118</v>
      </c>
      <c r="B32" s="87"/>
      <c r="C32" s="87"/>
      <c r="D32" s="95">
        <v>11</v>
      </c>
      <c r="E32" s="103" t="s">
        <v>1148</v>
      </c>
      <c r="F32" s="104" t="s">
        <v>1785</v>
      </c>
      <c r="G32" s="98">
        <f>1*G29+1*G30+1*G31</f>
        <v>9811111</v>
      </c>
      <c r="H32" s="98">
        <f>1*H29+1*H30+1*H31</f>
        <v>12014291</v>
      </c>
      <c r="I32" s="11"/>
      <c r="J32" s="87"/>
    </row>
    <row r="33" spans="1:10">
      <c r="A33" s="88" t="s">
        <v>1934</v>
      </c>
      <c r="B33" s="87"/>
      <c r="C33" s="87"/>
      <c r="D33" s="124">
        <v>12</v>
      </c>
      <c r="E33" s="143" t="s">
        <v>1875</v>
      </c>
      <c r="F33" s="144" t="s">
        <v>1876</v>
      </c>
      <c r="G33" s="132"/>
      <c r="H33" s="132"/>
      <c r="I33" s="11"/>
      <c r="J33" s="87"/>
    </row>
    <row r="34" spans="1:10" ht="30">
      <c r="A34" s="87" t="s">
        <v>1119</v>
      </c>
      <c r="B34" s="87"/>
      <c r="C34" s="87"/>
      <c r="D34" s="23">
        <v>13</v>
      </c>
      <c r="E34" s="20" t="s">
        <v>1149</v>
      </c>
      <c r="F34" s="29" t="s">
        <v>1629</v>
      </c>
      <c r="G34" s="63">
        <v>-38986432</v>
      </c>
      <c r="H34" s="63">
        <v>-33516</v>
      </c>
      <c r="I34" s="11"/>
      <c r="J34" s="87"/>
    </row>
    <row r="35" spans="1:10" ht="30">
      <c r="A35" s="87" t="s">
        <v>1120</v>
      </c>
      <c r="B35" s="87"/>
      <c r="C35" s="87"/>
      <c r="D35" s="23">
        <v>14</v>
      </c>
      <c r="E35" s="20" t="s">
        <v>1150</v>
      </c>
      <c r="F35" s="29" t="s">
        <v>1630</v>
      </c>
      <c r="G35" s="63"/>
      <c r="H35" s="63">
        <v>58431</v>
      </c>
      <c r="I35" s="11"/>
      <c r="J35" s="87"/>
    </row>
    <row r="36" spans="1:10" ht="30">
      <c r="A36" s="87" t="s">
        <v>1121</v>
      </c>
      <c r="B36" s="87"/>
      <c r="C36" s="87"/>
      <c r="D36" s="23">
        <v>15</v>
      </c>
      <c r="E36" s="20" t="s">
        <v>1151</v>
      </c>
      <c r="F36" s="29" t="s">
        <v>1631</v>
      </c>
      <c r="G36" s="63"/>
      <c r="H36" s="63">
        <v>7442233</v>
      </c>
      <c r="I36" s="11"/>
      <c r="J36" s="87"/>
    </row>
    <row r="37" spans="1:10">
      <c r="A37" s="87" t="s">
        <v>1122</v>
      </c>
      <c r="B37" s="87"/>
      <c r="C37" s="87"/>
      <c r="D37" s="95">
        <v>16</v>
      </c>
      <c r="E37" s="103" t="s">
        <v>1292</v>
      </c>
      <c r="F37" s="104" t="s">
        <v>1632</v>
      </c>
      <c r="G37" s="98">
        <f>1*G34+1*G35+1*G36</f>
        <v>-38986432</v>
      </c>
      <c r="H37" s="98">
        <f>1*H34+1*H35+1*H36</f>
        <v>7467148</v>
      </c>
      <c r="I37" s="11"/>
      <c r="J37" s="87"/>
    </row>
    <row r="38" spans="1:10" ht="30">
      <c r="A38" s="88" t="s">
        <v>1935</v>
      </c>
      <c r="B38" s="87"/>
      <c r="C38" s="87"/>
      <c r="D38" s="124">
        <v>17</v>
      </c>
      <c r="E38" s="143" t="s">
        <v>1877</v>
      </c>
      <c r="F38" s="144" t="s">
        <v>1878</v>
      </c>
      <c r="G38" s="132"/>
      <c r="H38" s="132"/>
      <c r="I38" s="11"/>
      <c r="J38" s="87"/>
    </row>
    <row r="39" spans="1:10" ht="30">
      <c r="A39" s="87" t="s">
        <v>1123</v>
      </c>
      <c r="B39" s="87"/>
      <c r="C39" s="87"/>
      <c r="D39" s="23">
        <v>18</v>
      </c>
      <c r="E39" s="20" t="s">
        <v>1152</v>
      </c>
      <c r="F39" s="29" t="s">
        <v>1774</v>
      </c>
      <c r="G39" s="63"/>
      <c r="H39" s="63"/>
      <c r="I39" s="11"/>
      <c r="J39" s="87"/>
    </row>
    <row r="40" spans="1:10" ht="30">
      <c r="A40" s="87" t="s">
        <v>1124</v>
      </c>
      <c r="B40" s="87"/>
      <c r="C40" s="87"/>
      <c r="D40" s="23">
        <v>19</v>
      </c>
      <c r="E40" s="20" t="s">
        <v>1153</v>
      </c>
      <c r="F40" s="29" t="s">
        <v>1775</v>
      </c>
      <c r="G40" s="63"/>
      <c r="H40" s="63"/>
      <c r="I40" s="11"/>
      <c r="J40" s="87"/>
    </row>
    <row r="41" spans="1:10" ht="30">
      <c r="A41" s="87" t="s">
        <v>1125</v>
      </c>
      <c r="B41" s="87"/>
      <c r="C41" s="87"/>
      <c r="D41" s="23">
        <v>20</v>
      </c>
      <c r="E41" s="20" t="s">
        <v>1154</v>
      </c>
      <c r="F41" s="29" t="s">
        <v>1776</v>
      </c>
      <c r="G41" s="63"/>
      <c r="H41" s="63"/>
      <c r="I41" s="11"/>
      <c r="J41" s="87"/>
    </row>
    <row r="42" spans="1:10" ht="30">
      <c r="A42" s="87" t="s">
        <v>1126</v>
      </c>
      <c r="B42" s="87"/>
      <c r="C42" s="87"/>
      <c r="D42" s="95">
        <v>21</v>
      </c>
      <c r="E42" s="103" t="s">
        <v>1155</v>
      </c>
      <c r="F42" s="104" t="s">
        <v>1777</v>
      </c>
      <c r="G42" s="98">
        <f>1*G39+1*G40+1*G41</f>
        <v>0</v>
      </c>
      <c r="H42" s="98">
        <f>1*H39+1*H40+1*H41</f>
        <v>0</v>
      </c>
      <c r="I42" s="11"/>
      <c r="J42" s="87"/>
    </row>
    <row r="43" spans="1:10">
      <c r="A43" s="88" t="s">
        <v>1936</v>
      </c>
      <c r="B43" s="87"/>
      <c r="C43" s="87"/>
      <c r="D43" s="124">
        <v>22</v>
      </c>
      <c r="E43" s="143" t="s">
        <v>1879</v>
      </c>
      <c r="F43" s="144" t="s">
        <v>1880</v>
      </c>
      <c r="G43" s="132"/>
      <c r="H43" s="132"/>
      <c r="I43" s="11"/>
      <c r="J43" s="87"/>
    </row>
    <row r="44" spans="1:10">
      <c r="A44" s="87" t="s">
        <v>1127</v>
      </c>
      <c r="B44" s="87"/>
      <c r="C44" s="87"/>
      <c r="D44" s="23">
        <v>23</v>
      </c>
      <c r="E44" s="20" t="s">
        <v>1156</v>
      </c>
      <c r="F44" s="29" t="s">
        <v>1633</v>
      </c>
      <c r="G44" s="63">
        <v>-16689395</v>
      </c>
      <c r="H44" s="63">
        <v>19790318</v>
      </c>
      <c r="I44" s="11"/>
      <c r="J44" s="87"/>
    </row>
    <row r="45" spans="1:10">
      <c r="A45" s="87" t="s">
        <v>1128</v>
      </c>
      <c r="B45" s="87"/>
      <c r="C45" s="87"/>
      <c r="D45" s="23">
        <v>24</v>
      </c>
      <c r="E45" s="20" t="s">
        <v>1157</v>
      </c>
      <c r="F45" s="29" t="s">
        <v>1634</v>
      </c>
      <c r="G45" s="63"/>
      <c r="H45" s="63"/>
      <c r="I45" s="11"/>
      <c r="J45" s="87"/>
    </row>
    <row r="46" spans="1:10">
      <c r="A46" s="87" t="s">
        <v>1129</v>
      </c>
      <c r="B46" s="87"/>
      <c r="C46" s="87"/>
      <c r="D46" s="23">
        <v>25</v>
      </c>
      <c r="E46" s="20" t="s">
        <v>1158</v>
      </c>
      <c r="F46" s="29" t="s">
        <v>1635</v>
      </c>
      <c r="G46" s="63">
        <v>98670</v>
      </c>
      <c r="H46" s="63">
        <v>186902</v>
      </c>
      <c r="I46" s="11"/>
      <c r="J46" s="87"/>
    </row>
    <row r="47" spans="1:10">
      <c r="A47" s="87" t="s">
        <v>1130</v>
      </c>
      <c r="B47" s="87"/>
      <c r="C47" s="87"/>
      <c r="D47" s="23">
        <v>26</v>
      </c>
      <c r="E47" s="20" t="s">
        <v>1159</v>
      </c>
      <c r="F47" s="29" t="s">
        <v>1636</v>
      </c>
      <c r="G47" s="63">
        <v>15254520</v>
      </c>
      <c r="H47" s="63">
        <v>2418277</v>
      </c>
      <c r="I47" s="11"/>
      <c r="J47" s="87"/>
    </row>
    <row r="48" spans="1:10">
      <c r="A48" s="87" t="s">
        <v>1131</v>
      </c>
      <c r="B48" s="87"/>
      <c r="C48" s="87"/>
      <c r="D48" s="23">
        <v>27</v>
      </c>
      <c r="E48" s="20" t="s">
        <v>1160</v>
      </c>
      <c r="F48" s="29" t="s">
        <v>1637</v>
      </c>
      <c r="G48" s="63"/>
      <c r="H48" s="63"/>
      <c r="I48" s="11"/>
      <c r="J48" s="87"/>
    </row>
    <row r="49" spans="1:10">
      <c r="A49" s="87" t="s">
        <v>1132</v>
      </c>
      <c r="B49" s="87"/>
      <c r="C49" s="87"/>
      <c r="D49" s="23">
        <v>28</v>
      </c>
      <c r="E49" s="20" t="s">
        <v>1161</v>
      </c>
      <c r="F49" s="29" t="s">
        <v>1638</v>
      </c>
      <c r="G49" s="63"/>
      <c r="H49" s="63"/>
      <c r="I49" s="11"/>
      <c r="J49" s="87"/>
    </row>
    <row r="50" spans="1:10">
      <c r="A50" s="87" t="s">
        <v>1133</v>
      </c>
      <c r="B50" s="87"/>
      <c r="C50" s="87"/>
      <c r="D50" s="23">
        <v>29</v>
      </c>
      <c r="E50" s="20" t="s">
        <v>1162</v>
      </c>
      <c r="F50" s="29" t="s">
        <v>1639</v>
      </c>
      <c r="G50" s="63"/>
      <c r="H50" s="63"/>
      <c r="I50" s="11"/>
      <c r="J50" s="87"/>
    </row>
    <row r="51" spans="1:10">
      <c r="A51" s="87" t="s">
        <v>1134</v>
      </c>
      <c r="B51" s="87"/>
      <c r="C51" s="87"/>
      <c r="D51" s="23">
        <v>30</v>
      </c>
      <c r="E51" s="20" t="s">
        <v>1163</v>
      </c>
      <c r="F51" s="29" t="s">
        <v>1640</v>
      </c>
      <c r="G51" s="63"/>
      <c r="H51" s="63"/>
      <c r="I51" s="11"/>
      <c r="J51" s="87"/>
    </row>
    <row r="52" spans="1:10">
      <c r="A52" s="87" t="s">
        <v>1135</v>
      </c>
      <c r="B52" s="87"/>
      <c r="C52" s="87"/>
      <c r="D52" s="95">
        <v>31</v>
      </c>
      <c r="E52" s="103" t="s">
        <v>1164</v>
      </c>
      <c r="F52" s="104" t="s">
        <v>1641</v>
      </c>
      <c r="G52" s="98">
        <f>1*G44+1*G45+1*G46+-1*G47+1*G48+-1*G49+1*G50+1*G51</f>
        <v>-31845245</v>
      </c>
      <c r="H52" s="98">
        <f>1*H44+1*H45+1*H46+-1*H47+1*H48+-1*H49+1*H50+1*H51</f>
        <v>17558943</v>
      </c>
      <c r="I52" s="11"/>
      <c r="J52" s="87"/>
    </row>
    <row r="53" spans="1:10">
      <c r="A53" s="87" t="s">
        <v>1136</v>
      </c>
      <c r="B53" s="87"/>
      <c r="C53" s="87"/>
      <c r="D53" s="95">
        <v>32</v>
      </c>
      <c r="E53" s="101" t="s">
        <v>1165</v>
      </c>
      <c r="F53" s="102" t="s">
        <v>1642</v>
      </c>
      <c r="G53" s="98">
        <f>1*G32+1*G37+1*G42+1*G52</f>
        <v>-61020566</v>
      </c>
      <c r="H53" s="98">
        <f>1*H32+1*H37+1*H42+1*H52</f>
        <v>37040382</v>
      </c>
      <c r="I53" s="11"/>
      <c r="J53" s="87"/>
    </row>
    <row r="54" spans="1:10" ht="30">
      <c r="A54" s="87" t="s">
        <v>1137</v>
      </c>
      <c r="B54" s="87"/>
      <c r="C54" s="87"/>
      <c r="D54" s="95">
        <v>33</v>
      </c>
      <c r="E54" s="96" t="s">
        <v>1166</v>
      </c>
      <c r="F54" s="97" t="s">
        <v>1643</v>
      </c>
      <c r="G54" s="98">
        <f>1*G26+1*G53</f>
        <v>36539858</v>
      </c>
      <c r="H54" s="98">
        <f>1*H26+1*H53</f>
        <v>-24637842</v>
      </c>
      <c r="I54" s="11"/>
      <c r="J54" s="87"/>
    </row>
    <row r="55" spans="1:10">
      <c r="A55" s="88" t="s">
        <v>1937</v>
      </c>
      <c r="B55" s="87"/>
      <c r="C55" s="87"/>
      <c r="D55" s="124">
        <v>34</v>
      </c>
      <c r="E55" s="125" t="s">
        <v>1881</v>
      </c>
      <c r="F55" s="142" t="s">
        <v>1882</v>
      </c>
      <c r="G55" s="132"/>
      <c r="H55" s="132"/>
      <c r="I55" s="11"/>
      <c r="J55" s="87"/>
    </row>
    <row r="56" spans="1:10">
      <c r="A56" s="87" t="s">
        <v>1138</v>
      </c>
      <c r="B56" s="87"/>
      <c r="C56" s="87"/>
      <c r="D56" s="23">
        <v>35</v>
      </c>
      <c r="E56" s="14" t="s">
        <v>1167</v>
      </c>
      <c r="F56" s="31" t="s">
        <v>1644</v>
      </c>
      <c r="G56" s="63">
        <v>24437453</v>
      </c>
      <c r="H56" s="63">
        <v>9916737</v>
      </c>
      <c r="I56" s="11"/>
      <c r="J56" s="87"/>
    </row>
    <row r="57" spans="1:10" ht="30">
      <c r="A57" s="87" t="s">
        <v>1139</v>
      </c>
      <c r="B57" s="87"/>
      <c r="C57" s="87"/>
      <c r="D57" s="23">
        <v>36</v>
      </c>
      <c r="E57" s="14" t="s">
        <v>1168</v>
      </c>
      <c r="F57" s="31" t="s">
        <v>1645</v>
      </c>
      <c r="G57" s="63">
        <v>-50732003</v>
      </c>
      <c r="H57" s="63">
        <v>58310036</v>
      </c>
      <c r="I57" s="11"/>
      <c r="J57" s="87"/>
    </row>
    <row r="58" spans="1:10" ht="30">
      <c r="A58" s="87" t="s">
        <v>1140</v>
      </c>
      <c r="B58" s="87"/>
      <c r="C58" s="87"/>
      <c r="D58" s="23">
        <v>37</v>
      </c>
      <c r="E58" s="14" t="s">
        <v>1169</v>
      </c>
      <c r="F58" s="31" t="s">
        <v>1646</v>
      </c>
      <c r="G58" s="63">
        <v>-18516721</v>
      </c>
      <c r="H58" s="63">
        <v>-32194907</v>
      </c>
      <c r="I58" s="11"/>
      <c r="J58" s="87"/>
    </row>
    <row r="59" spans="1:10">
      <c r="A59" s="87" t="s">
        <v>1141</v>
      </c>
      <c r="B59" s="87"/>
      <c r="C59" s="87"/>
      <c r="D59" s="23">
        <v>38</v>
      </c>
      <c r="E59" s="14" t="s">
        <v>1170</v>
      </c>
      <c r="F59" s="31" t="s">
        <v>1647</v>
      </c>
      <c r="G59" s="63">
        <v>8802178</v>
      </c>
      <c r="H59" s="63">
        <v>-14244544</v>
      </c>
      <c r="I59" s="11"/>
      <c r="J59" s="87"/>
    </row>
    <row r="60" spans="1:10">
      <c r="A60" s="87" t="s">
        <v>1142</v>
      </c>
      <c r="B60" s="87"/>
      <c r="C60" s="87"/>
      <c r="D60" s="23">
        <v>39</v>
      </c>
      <c r="E60" s="14" t="s">
        <v>1171</v>
      </c>
      <c r="F60" s="31" t="s">
        <v>1648</v>
      </c>
      <c r="G60" s="63">
        <v>12251538</v>
      </c>
      <c r="H60" s="63">
        <v>47230131</v>
      </c>
      <c r="I60" s="11"/>
      <c r="J60" s="87"/>
    </row>
    <row r="61" spans="1:10">
      <c r="A61" s="87" t="s">
        <v>1143</v>
      </c>
      <c r="B61" s="87"/>
      <c r="C61" s="87"/>
      <c r="D61" s="95">
        <v>40</v>
      </c>
      <c r="E61" s="101" t="s">
        <v>1172</v>
      </c>
      <c r="F61" s="102" t="s">
        <v>1649</v>
      </c>
      <c r="G61" s="98">
        <f>1*G56+1*G57+1*G58+1*G59+1*G60</f>
        <v>-23757555</v>
      </c>
      <c r="H61" s="98">
        <f>1*H56+1*H57+1*H58+1*H59+1*H60</f>
        <v>69017453</v>
      </c>
      <c r="I61" s="11"/>
      <c r="J61" s="87"/>
    </row>
    <row r="62" spans="1:10">
      <c r="A62" s="87" t="s">
        <v>990</v>
      </c>
      <c r="B62" s="87"/>
      <c r="C62" s="87"/>
      <c r="D62" s="95">
        <v>41</v>
      </c>
      <c r="E62" s="96" t="s">
        <v>1056</v>
      </c>
      <c r="F62" s="97" t="s">
        <v>1576</v>
      </c>
      <c r="G62" s="98">
        <f>1*G54+1*G61</f>
        <v>12782303</v>
      </c>
      <c r="H62" s="98">
        <f>1*H54+1*H61</f>
        <v>44379611</v>
      </c>
      <c r="I62" s="11"/>
      <c r="J62" s="87"/>
    </row>
    <row r="63" spans="1:10">
      <c r="A63" s="87" t="s">
        <v>991</v>
      </c>
      <c r="B63" s="87"/>
      <c r="C63" s="87"/>
      <c r="D63" s="23">
        <v>42</v>
      </c>
      <c r="E63" s="18" t="s">
        <v>1057</v>
      </c>
      <c r="F63" s="32" t="s">
        <v>1577</v>
      </c>
      <c r="G63" s="63"/>
      <c r="H63" s="63"/>
      <c r="I63" s="11"/>
      <c r="J63" s="87"/>
    </row>
    <row r="64" spans="1:10">
      <c r="A64" s="87" t="s">
        <v>992</v>
      </c>
      <c r="B64" s="87"/>
      <c r="C64" s="87"/>
      <c r="D64" s="23">
        <v>43</v>
      </c>
      <c r="E64" s="18" t="s">
        <v>1058</v>
      </c>
      <c r="F64" s="32" t="s">
        <v>1578</v>
      </c>
      <c r="G64" s="63"/>
      <c r="H64" s="63"/>
      <c r="I64" s="11"/>
      <c r="J64" s="87"/>
    </row>
    <row r="65" spans="1:10">
      <c r="A65" s="87" t="s">
        <v>993</v>
      </c>
      <c r="B65" s="87"/>
      <c r="C65" s="87"/>
      <c r="D65" s="23">
        <v>44</v>
      </c>
      <c r="E65" s="18" t="s">
        <v>1059</v>
      </c>
      <c r="F65" s="32" t="s">
        <v>1579</v>
      </c>
      <c r="G65" s="63"/>
      <c r="H65" s="63">
        <v>20624</v>
      </c>
      <c r="I65" s="11"/>
      <c r="J65" s="87"/>
    </row>
    <row r="66" spans="1:10">
      <c r="A66" s="87" t="s">
        <v>994</v>
      </c>
      <c r="B66" s="87"/>
      <c r="C66" s="87"/>
      <c r="D66" s="23">
        <v>45</v>
      </c>
      <c r="E66" s="18" t="s">
        <v>1060</v>
      </c>
      <c r="F66" s="32" t="s">
        <v>1580</v>
      </c>
      <c r="G66" s="63"/>
      <c r="H66" s="63"/>
      <c r="I66" s="11"/>
      <c r="J66" s="87"/>
    </row>
    <row r="67" spans="1:10">
      <c r="A67" s="87" t="s">
        <v>995</v>
      </c>
      <c r="B67" s="87"/>
      <c r="C67" s="87"/>
      <c r="D67" s="23">
        <v>46</v>
      </c>
      <c r="E67" s="18" t="s">
        <v>1721</v>
      </c>
      <c r="F67" s="32" t="s">
        <v>1779</v>
      </c>
      <c r="G67" s="63">
        <v>1160824</v>
      </c>
      <c r="H67" s="63">
        <v>1160824</v>
      </c>
      <c r="I67" s="11"/>
      <c r="J67" s="87"/>
    </row>
    <row r="68" spans="1:10">
      <c r="A68" s="87" t="s">
        <v>996</v>
      </c>
      <c r="B68" s="87"/>
      <c r="C68" s="87"/>
      <c r="D68" s="23">
        <v>47</v>
      </c>
      <c r="E68" s="18" t="s">
        <v>1722</v>
      </c>
      <c r="F68" s="32" t="s">
        <v>1780</v>
      </c>
      <c r="G68" s="63">
        <v>554870</v>
      </c>
      <c r="H68" s="63">
        <v>489469</v>
      </c>
      <c r="I68" s="11"/>
      <c r="J68" s="87"/>
    </row>
    <row r="69" spans="1:10" ht="30">
      <c r="A69" s="87" t="s">
        <v>997</v>
      </c>
      <c r="B69" s="87"/>
      <c r="C69" s="87"/>
      <c r="D69" s="23">
        <v>48</v>
      </c>
      <c r="E69" s="18" t="s">
        <v>1061</v>
      </c>
      <c r="F69" s="32" t="s">
        <v>1581</v>
      </c>
      <c r="G69" s="63">
        <v>63635893</v>
      </c>
      <c r="H69" s="63">
        <v>63285756</v>
      </c>
      <c r="I69" s="11"/>
      <c r="J69" s="87"/>
    </row>
    <row r="70" spans="1:10">
      <c r="A70" s="87" t="s">
        <v>998</v>
      </c>
      <c r="B70" s="87"/>
      <c r="C70" s="87"/>
      <c r="D70" s="95">
        <v>49</v>
      </c>
      <c r="E70" s="96" t="s">
        <v>1062</v>
      </c>
      <c r="F70" s="97" t="s">
        <v>1582</v>
      </c>
      <c r="G70" s="98">
        <f>1*G62+-1*G63+1*G64+-1*G65+1*G66+-1*G67+-1*G68+1*G69</f>
        <v>74702502</v>
      </c>
      <c r="H70" s="98">
        <f>1*H62+-1*H63+1*H64+-1*H65+1*H66+-1*H67+-1*H68+1*H69</f>
        <v>105994450</v>
      </c>
      <c r="I70" s="11"/>
      <c r="J70" s="87"/>
    </row>
    <row r="71" spans="1:10">
      <c r="A71" s="88" t="s">
        <v>1929</v>
      </c>
      <c r="B71" s="87"/>
      <c r="C71" s="87"/>
      <c r="D71" s="124">
        <v>50</v>
      </c>
      <c r="E71" s="140" t="s">
        <v>1867</v>
      </c>
      <c r="F71" s="141" t="s">
        <v>1868</v>
      </c>
      <c r="G71" s="132"/>
      <c r="H71" s="132"/>
      <c r="I71" s="11"/>
      <c r="J71" s="87"/>
    </row>
    <row r="72" spans="1:10" ht="30">
      <c r="A72" s="87" t="s">
        <v>999</v>
      </c>
      <c r="B72" s="87"/>
      <c r="C72" s="87"/>
      <c r="D72" s="23">
        <v>51</v>
      </c>
      <c r="E72" s="18" t="s">
        <v>1063</v>
      </c>
      <c r="F72" s="32" t="s">
        <v>1583</v>
      </c>
      <c r="G72" s="63"/>
      <c r="H72" s="63"/>
      <c r="I72" s="11"/>
      <c r="J72" s="87"/>
    </row>
    <row r="73" spans="1:10" ht="30">
      <c r="A73" s="87" t="s">
        <v>1000</v>
      </c>
      <c r="B73" s="87"/>
      <c r="C73" s="87"/>
      <c r="D73" s="23">
        <v>52</v>
      </c>
      <c r="E73" s="18" t="s">
        <v>1064</v>
      </c>
      <c r="F73" s="32" t="s">
        <v>1584</v>
      </c>
      <c r="G73" s="63"/>
      <c r="H73" s="63"/>
      <c r="I73" s="11"/>
      <c r="J73" s="87"/>
    </row>
    <row r="74" spans="1:10" ht="30">
      <c r="A74" s="87" t="s">
        <v>1001</v>
      </c>
      <c r="B74" s="87"/>
      <c r="C74" s="87"/>
      <c r="D74" s="23">
        <v>53</v>
      </c>
      <c r="E74" s="18" t="s">
        <v>1065</v>
      </c>
      <c r="F74" s="32" t="s">
        <v>1585</v>
      </c>
      <c r="G74" s="63"/>
      <c r="H74" s="63"/>
      <c r="I74" s="11"/>
      <c r="J74" s="87"/>
    </row>
    <row r="75" spans="1:10" ht="30">
      <c r="A75" s="87" t="s">
        <v>1002</v>
      </c>
      <c r="B75" s="87"/>
      <c r="C75" s="87"/>
      <c r="D75" s="23">
        <v>54</v>
      </c>
      <c r="E75" s="18" t="s">
        <v>1066</v>
      </c>
      <c r="F75" s="32" t="s">
        <v>1586</v>
      </c>
      <c r="G75" s="63"/>
      <c r="H75" s="63"/>
      <c r="I75" s="11"/>
      <c r="J75" s="87"/>
    </row>
    <row r="76" spans="1:10">
      <c r="A76" s="87" t="s">
        <v>1003</v>
      </c>
      <c r="B76" s="87"/>
      <c r="C76" s="87"/>
      <c r="D76" s="23">
        <v>55</v>
      </c>
      <c r="E76" s="18" t="s">
        <v>1067</v>
      </c>
      <c r="F76" s="32" t="s">
        <v>1587</v>
      </c>
      <c r="G76" s="63"/>
      <c r="H76" s="63"/>
      <c r="I76" s="11"/>
      <c r="J76" s="87"/>
    </row>
    <row r="77" spans="1:10">
      <c r="A77" s="87" t="s">
        <v>1004</v>
      </c>
      <c r="B77" s="87"/>
      <c r="C77" s="87"/>
      <c r="D77" s="23">
        <v>56</v>
      </c>
      <c r="E77" s="18" t="s">
        <v>1068</v>
      </c>
      <c r="F77" s="32" t="s">
        <v>1588</v>
      </c>
      <c r="G77" s="63"/>
      <c r="H77" s="63"/>
      <c r="I77" s="11"/>
      <c r="J77" s="87"/>
    </row>
    <row r="78" spans="1:10">
      <c r="A78" s="87" t="s">
        <v>1005</v>
      </c>
      <c r="B78" s="87"/>
      <c r="C78" s="87"/>
      <c r="D78" s="23">
        <v>57</v>
      </c>
      <c r="E78" s="18" t="s">
        <v>1069</v>
      </c>
      <c r="F78" s="32" t="s">
        <v>1589</v>
      </c>
      <c r="G78" s="63">
        <v>56995665</v>
      </c>
      <c r="H78" s="63">
        <v>448572</v>
      </c>
      <c r="I78" s="11"/>
      <c r="J78" s="87"/>
    </row>
    <row r="79" spans="1:10">
      <c r="A79" s="87" t="s">
        <v>1006</v>
      </c>
      <c r="B79" s="87"/>
      <c r="C79" s="87"/>
      <c r="D79" s="23">
        <v>58</v>
      </c>
      <c r="E79" s="18" t="s">
        <v>1070</v>
      </c>
      <c r="F79" s="32" t="s">
        <v>1590</v>
      </c>
      <c r="G79" s="63">
        <v>5391836</v>
      </c>
      <c r="H79" s="63">
        <v>4747801</v>
      </c>
      <c r="I79" s="11"/>
      <c r="J79" s="87"/>
    </row>
    <row r="80" spans="1:10">
      <c r="A80" s="87" t="s">
        <v>1007</v>
      </c>
      <c r="B80" s="87"/>
      <c r="C80" s="87"/>
      <c r="D80" s="23">
        <v>59</v>
      </c>
      <c r="E80" s="18" t="s">
        <v>1071</v>
      </c>
      <c r="F80" s="32" t="s">
        <v>1591</v>
      </c>
      <c r="G80" s="63"/>
      <c r="H80" s="63"/>
      <c r="I80" s="11"/>
      <c r="J80" s="87"/>
    </row>
    <row r="81" spans="1:10">
      <c r="A81" s="87" t="s">
        <v>1008</v>
      </c>
      <c r="B81" s="87"/>
      <c r="C81" s="87"/>
      <c r="D81" s="23">
        <v>60</v>
      </c>
      <c r="E81" s="18" t="s">
        <v>1072</v>
      </c>
      <c r="F81" s="32" t="s">
        <v>1592</v>
      </c>
      <c r="G81" s="63">
        <v>107848</v>
      </c>
      <c r="H81" s="63">
        <v>47506</v>
      </c>
      <c r="I81" s="11"/>
      <c r="J81" s="87"/>
    </row>
    <row r="82" spans="1:10">
      <c r="A82" s="87" t="s">
        <v>1009</v>
      </c>
      <c r="B82" s="87"/>
      <c r="C82" s="87"/>
      <c r="D82" s="23">
        <v>61</v>
      </c>
      <c r="E82" s="18" t="s">
        <v>1073</v>
      </c>
      <c r="F82" s="32" t="s">
        <v>1593</v>
      </c>
      <c r="G82" s="63"/>
      <c r="H82" s="63"/>
      <c r="I82" s="11"/>
      <c r="J82" s="87"/>
    </row>
    <row r="83" spans="1:10">
      <c r="A83" s="87" t="s">
        <v>1010</v>
      </c>
      <c r="B83" s="87"/>
      <c r="C83" s="87"/>
      <c r="D83" s="23">
        <v>62</v>
      </c>
      <c r="E83" s="18" t="s">
        <v>1074</v>
      </c>
      <c r="F83" s="32" t="s">
        <v>1594</v>
      </c>
      <c r="G83" s="63"/>
      <c r="H83" s="63"/>
      <c r="I83" s="11"/>
      <c r="J83" s="87"/>
    </row>
    <row r="84" spans="1:10">
      <c r="A84" s="87" t="s">
        <v>1011</v>
      </c>
      <c r="B84" s="87"/>
      <c r="C84" s="87"/>
      <c r="D84" s="23">
        <v>63</v>
      </c>
      <c r="E84" s="18" t="s">
        <v>1075</v>
      </c>
      <c r="F84" s="32" t="s">
        <v>1595</v>
      </c>
      <c r="G84" s="63"/>
      <c r="H84" s="63"/>
      <c r="I84" s="11"/>
      <c r="J84" s="87"/>
    </row>
    <row r="85" spans="1:10">
      <c r="A85" s="87" t="s">
        <v>1012</v>
      </c>
      <c r="B85" s="87"/>
      <c r="C85" s="87"/>
      <c r="D85" s="23">
        <v>64</v>
      </c>
      <c r="E85" s="18" t="s">
        <v>1076</v>
      </c>
      <c r="F85" s="32" t="s">
        <v>1596</v>
      </c>
      <c r="G85" s="63"/>
      <c r="H85" s="63"/>
      <c r="I85" s="11"/>
      <c r="J85" s="87"/>
    </row>
    <row r="86" spans="1:10">
      <c r="A86" s="87" t="s">
        <v>1013</v>
      </c>
      <c r="B86" s="87"/>
      <c r="C86" s="87"/>
      <c r="D86" s="23">
        <v>65</v>
      </c>
      <c r="E86" s="18" t="s">
        <v>1077</v>
      </c>
      <c r="F86" s="32" t="s">
        <v>1597</v>
      </c>
      <c r="G86" s="63"/>
      <c r="H86" s="63"/>
      <c r="I86" s="11"/>
      <c r="J86" s="87"/>
    </row>
    <row r="87" spans="1:10">
      <c r="A87" s="87" t="s">
        <v>1014</v>
      </c>
      <c r="B87" s="87"/>
      <c r="C87" s="87"/>
      <c r="D87" s="23">
        <v>66</v>
      </c>
      <c r="E87" s="18" t="s">
        <v>1078</v>
      </c>
      <c r="F87" s="32" t="s">
        <v>1598</v>
      </c>
      <c r="G87" s="63"/>
      <c r="H87" s="63"/>
      <c r="I87" s="11"/>
      <c r="J87" s="87"/>
    </row>
    <row r="88" spans="1:10">
      <c r="A88" s="87" t="s">
        <v>1015</v>
      </c>
      <c r="B88" s="87"/>
      <c r="C88" s="87"/>
      <c r="D88" s="23">
        <v>67</v>
      </c>
      <c r="E88" s="18" t="s">
        <v>1079</v>
      </c>
      <c r="F88" s="32" t="s">
        <v>1599</v>
      </c>
      <c r="G88" s="63"/>
      <c r="H88" s="63"/>
      <c r="I88" s="11"/>
      <c r="J88" s="87"/>
    </row>
    <row r="89" spans="1:10" ht="30">
      <c r="A89" s="87" t="s">
        <v>1016</v>
      </c>
      <c r="B89" s="87"/>
      <c r="C89" s="87"/>
      <c r="D89" s="23">
        <v>68</v>
      </c>
      <c r="E89" s="18" t="s">
        <v>1080</v>
      </c>
      <c r="F89" s="32" t="s">
        <v>1600</v>
      </c>
      <c r="G89" s="63"/>
      <c r="H89" s="63"/>
      <c r="I89" s="11"/>
      <c r="J89" s="87"/>
    </row>
    <row r="90" spans="1:10">
      <c r="A90" s="87" t="s">
        <v>1017</v>
      </c>
      <c r="B90" s="87"/>
      <c r="C90" s="87"/>
      <c r="D90" s="23">
        <v>69</v>
      </c>
      <c r="E90" s="18" t="s">
        <v>1081</v>
      </c>
      <c r="F90" s="32" t="s">
        <v>1601</v>
      </c>
      <c r="G90" s="63"/>
      <c r="H90" s="63"/>
      <c r="I90" s="11"/>
      <c r="J90" s="87"/>
    </row>
    <row r="91" spans="1:10">
      <c r="A91" s="87" t="s">
        <v>1018</v>
      </c>
      <c r="B91" s="87"/>
      <c r="C91" s="87"/>
      <c r="D91" s="23">
        <v>70</v>
      </c>
      <c r="E91" s="18" t="s">
        <v>1082</v>
      </c>
      <c r="F91" s="32" t="s">
        <v>1602</v>
      </c>
      <c r="G91" s="63">
        <v>15254520</v>
      </c>
      <c r="H91" s="63">
        <v>2418277</v>
      </c>
      <c r="I91" s="11"/>
      <c r="J91" s="87"/>
    </row>
    <row r="92" spans="1:10">
      <c r="A92" s="87" t="s">
        <v>1019</v>
      </c>
      <c r="B92" s="87"/>
      <c r="C92" s="87"/>
      <c r="D92" s="23">
        <v>71</v>
      </c>
      <c r="E92" s="18" t="s">
        <v>1723</v>
      </c>
      <c r="F92" s="32" t="s">
        <v>1781</v>
      </c>
      <c r="G92" s="63"/>
      <c r="H92" s="63"/>
      <c r="I92" s="11"/>
      <c r="J92" s="87"/>
    </row>
    <row r="93" spans="1:10">
      <c r="A93" s="87" t="s">
        <v>1020</v>
      </c>
      <c r="B93" s="87"/>
      <c r="C93" s="87"/>
      <c r="D93" s="23">
        <v>72</v>
      </c>
      <c r="E93" s="18" t="s">
        <v>1724</v>
      </c>
      <c r="F93" s="32" t="s">
        <v>1782</v>
      </c>
      <c r="G93" s="63"/>
      <c r="H93" s="63"/>
      <c r="I93" s="11"/>
      <c r="J93" s="87"/>
    </row>
    <row r="94" spans="1:10" ht="30">
      <c r="A94" s="87" t="s">
        <v>1021</v>
      </c>
      <c r="B94" s="87"/>
      <c r="C94" s="87"/>
      <c r="D94" s="23">
        <v>73</v>
      </c>
      <c r="E94" s="18" t="s">
        <v>1083</v>
      </c>
      <c r="F94" s="32" t="s">
        <v>1603</v>
      </c>
      <c r="G94" s="63"/>
      <c r="H94" s="63"/>
      <c r="I94" s="11"/>
      <c r="J94" s="87"/>
    </row>
    <row r="95" spans="1:10">
      <c r="A95" s="87" t="s">
        <v>1022</v>
      </c>
      <c r="B95" s="87"/>
      <c r="C95" s="87"/>
      <c r="D95" s="95">
        <v>74</v>
      </c>
      <c r="E95" s="96" t="s">
        <v>1084</v>
      </c>
      <c r="F95" s="97" t="s">
        <v>1604</v>
      </c>
      <c r="G95" s="98">
        <f>1*G72+-1*G73+1*G74+-1*G75+1*G76+-1*G77+1*G78+-1*G79+1*G80+-1*G81+1*G82+-1*G83+1*G84+-1*G85+1*G86+-1*G87+-1*G88+1*G89+1*G90+1*G91+-1*G92+-1*G93+1*G94</f>
        <v>66750501</v>
      </c>
      <c r="H95" s="98">
        <f>1*H72+-1*H73+1*H74+-1*H75+1*H76+-1*H77+1*H78+-1*H79+1*H80+-1*H81+1*H82+-1*H83+1*H84+-1*H85+1*H86+-1*H87+-1*H88+1*H89+1*H90+1*H91+-1*H92+-1*H93+1*H94</f>
        <v>-1928458</v>
      </c>
      <c r="I95" s="11"/>
      <c r="J95" s="87"/>
    </row>
    <row r="96" spans="1:10">
      <c r="A96" s="88" t="s">
        <v>1930</v>
      </c>
      <c r="B96" s="87"/>
      <c r="C96" s="87"/>
      <c r="D96" s="124">
        <v>75</v>
      </c>
      <c r="E96" s="140" t="s">
        <v>1869</v>
      </c>
      <c r="F96" s="141" t="s">
        <v>1870</v>
      </c>
      <c r="G96" s="132"/>
      <c r="H96" s="132"/>
      <c r="I96" s="11"/>
      <c r="J96" s="87"/>
    </row>
    <row r="97" spans="1:10" ht="30">
      <c r="A97" s="87" t="s">
        <v>1023</v>
      </c>
      <c r="B97" s="87"/>
      <c r="C97" s="87"/>
      <c r="D97" s="23">
        <v>76</v>
      </c>
      <c r="E97" s="18" t="s">
        <v>1085</v>
      </c>
      <c r="F97" s="32" t="s">
        <v>1605</v>
      </c>
      <c r="G97" s="63"/>
      <c r="H97" s="63"/>
      <c r="I97" s="11"/>
      <c r="J97" s="87"/>
    </row>
    <row r="98" spans="1:10" ht="30">
      <c r="A98" s="87" t="s">
        <v>1024</v>
      </c>
      <c r="B98" s="87"/>
      <c r="C98" s="87"/>
      <c r="D98" s="23">
        <v>77</v>
      </c>
      <c r="E98" s="18" t="s">
        <v>1086</v>
      </c>
      <c r="F98" s="32" t="s">
        <v>1606</v>
      </c>
      <c r="G98" s="63"/>
      <c r="H98" s="63"/>
      <c r="I98" s="11"/>
      <c r="J98" s="87"/>
    </row>
    <row r="99" spans="1:10">
      <c r="A99" s="87" t="s">
        <v>1025</v>
      </c>
      <c r="B99" s="87"/>
      <c r="C99" s="87"/>
      <c r="D99" s="23">
        <v>78</v>
      </c>
      <c r="E99" s="18" t="s">
        <v>1087</v>
      </c>
      <c r="F99" s="32" t="s">
        <v>1607</v>
      </c>
      <c r="G99" s="63"/>
      <c r="H99" s="63"/>
      <c r="I99" s="11"/>
      <c r="J99" s="87"/>
    </row>
    <row r="100" spans="1:10">
      <c r="A100" s="87" t="s">
        <v>1026</v>
      </c>
      <c r="B100" s="87"/>
      <c r="C100" s="87"/>
      <c r="D100" s="23">
        <v>79</v>
      </c>
      <c r="E100" s="18" t="s">
        <v>1088</v>
      </c>
      <c r="F100" s="32" t="s">
        <v>1608</v>
      </c>
      <c r="G100" s="63"/>
      <c r="H100" s="63"/>
      <c r="I100" s="11"/>
      <c r="J100" s="87"/>
    </row>
    <row r="101" spans="1:10">
      <c r="A101" s="87" t="s">
        <v>1027</v>
      </c>
      <c r="B101" s="87"/>
      <c r="C101" s="87"/>
      <c r="D101" s="23">
        <v>80</v>
      </c>
      <c r="E101" s="18" t="s">
        <v>1089</v>
      </c>
      <c r="F101" s="32" t="s">
        <v>1611</v>
      </c>
      <c r="G101" s="63"/>
      <c r="H101" s="63"/>
      <c r="I101" s="11"/>
      <c r="J101" s="87"/>
    </row>
    <row r="102" spans="1:10">
      <c r="A102" s="87" t="s">
        <v>1028</v>
      </c>
      <c r="B102" s="87"/>
      <c r="C102" s="87"/>
      <c r="D102" s="23">
        <v>81</v>
      </c>
      <c r="E102" s="18" t="s">
        <v>1090</v>
      </c>
      <c r="F102" s="32" t="s">
        <v>1609</v>
      </c>
      <c r="G102" s="63"/>
      <c r="H102" s="63"/>
      <c r="I102" s="11"/>
      <c r="J102" s="87"/>
    </row>
    <row r="103" spans="1:10">
      <c r="A103" s="87" t="s">
        <v>1029</v>
      </c>
      <c r="B103" s="87"/>
      <c r="C103" s="87"/>
      <c r="D103" s="23">
        <v>82</v>
      </c>
      <c r="E103" s="18" t="s">
        <v>1091</v>
      </c>
      <c r="F103" s="32" t="s">
        <v>1612</v>
      </c>
      <c r="G103" s="63"/>
      <c r="H103" s="63"/>
      <c r="I103" s="11"/>
      <c r="J103" s="87"/>
    </row>
    <row r="104" spans="1:10">
      <c r="A104" s="87" t="s">
        <v>1030</v>
      </c>
      <c r="B104" s="87"/>
      <c r="C104" s="87"/>
      <c r="D104" s="23">
        <v>83</v>
      </c>
      <c r="E104" s="18" t="s">
        <v>1092</v>
      </c>
      <c r="F104" s="32" t="s">
        <v>1610</v>
      </c>
      <c r="G104" s="63"/>
      <c r="H104" s="63"/>
      <c r="I104" s="11"/>
      <c r="J104" s="87"/>
    </row>
    <row r="105" spans="1:10" ht="30">
      <c r="A105" s="87" t="s">
        <v>1031</v>
      </c>
      <c r="B105" s="87"/>
      <c r="C105" s="87"/>
      <c r="D105" s="23">
        <v>84</v>
      </c>
      <c r="E105" s="18" t="s">
        <v>1093</v>
      </c>
      <c r="F105" s="32" t="s">
        <v>1613</v>
      </c>
      <c r="G105" s="63"/>
      <c r="H105" s="63"/>
      <c r="I105" s="11"/>
      <c r="J105" s="87"/>
    </row>
    <row r="106" spans="1:10" ht="30">
      <c r="A106" s="87" t="s">
        <v>1032</v>
      </c>
      <c r="B106" s="87"/>
      <c r="C106" s="87"/>
      <c r="D106" s="23">
        <v>85</v>
      </c>
      <c r="E106" s="18" t="s">
        <v>1094</v>
      </c>
      <c r="F106" s="32" t="s">
        <v>1614</v>
      </c>
      <c r="G106" s="63"/>
      <c r="H106" s="63"/>
      <c r="I106" s="11"/>
      <c r="J106" s="87"/>
    </row>
    <row r="107" spans="1:10">
      <c r="A107" s="87" t="s">
        <v>1033</v>
      </c>
      <c r="B107" s="87"/>
      <c r="C107" s="87"/>
      <c r="D107" s="23">
        <v>86</v>
      </c>
      <c r="E107" s="18" t="s">
        <v>1095</v>
      </c>
      <c r="F107" s="32" t="s">
        <v>1615</v>
      </c>
      <c r="G107" s="63"/>
      <c r="H107" s="63"/>
      <c r="I107" s="11"/>
      <c r="J107" s="87"/>
    </row>
    <row r="108" spans="1:10">
      <c r="A108" s="87" t="s">
        <v>1034</v>
      </c>
      <c r="B108" s="87"/>
      <c r="C108" s="87"/>
      <c r="D108" s="23">
        <v>87</v>
      </c>
      <c r="E108" s="18" t="s">
        <v>1096</v>
      </c>
      <c r="F108" s="32" t="s">
        <v>1616</v>
      </c>
      <c r="G108" s="63"/>
      <c r="H108" s="63"/>
      <c r="I108" s="11"/>
      <c r="J108" s="87"/>
    </row>
    <row r="109" spans="1:10">
      <c r="A109" s="87" t="s">
        <v>1035</v>
      </c>
      <c r="B109" s="87"/>
      <c r="C109" s="87"/>
      <c r="D109" s="23">
        <v>88</v>
      </c>
      <c r="E109" s="18" t="s">
        <v>1097</v>
      </c>
      <c r="F109" s="32" t="s">
        <v>1617</v>
      </c>
      <c r="G109" s="63"/>
      <c r="H109" s="63"/>
      <c r="I109" s="11"/>
      <c r="J109" s="87"/>
    </row>
    <row r="110" spans="1:10" ht="30">
      <c r="A110" s="88" t="s">
        <v>1291</v>
      </c>
      <c r="B110" s="87"/>
      <c r="C110" s="87"/>
      <c r="D110" s="23">
        <v>89</v>
      </c>
      <c r="E110" s="18" t="s">
        <v>1290</v>
      </c>
      <c r="F110" s="32" t="s">
        <v>1618</v>
      </c>
      <c r="G110" s="63"/>
      <c r="H110" s="63"/>
      <c r="I110" s="11"/>
      <c r="J110" s="87"/>
    </row>
    <row r="111" spans="1:10">
      <c r="A111" s="87" t="s">
        <v>1037</v>
      </c>
      <c r="B111" s="87"/>
      <c r="C111" s="87"/>
      <c r="D111" s="23">
        <v>90</v>
      </c>
      <c r="E111" s="18" t="s">
        <v>1099</v>
      </c>
      <c r="F111" s="32" t="s">
        <v>1619</v>
      </c>
      <c r="G111" s="63">
        <v>98670</v>
      </c>
      <c r="H111" s="63">
        <v>166279</v>
      </c>
      <c r="I111" s="11"/>
      <c r="J111" s="87"/>
    </row>
    <row r="112" spans="1:10">
      <c r="A112" s="87" t="s">
        <v>1038</v>
      </c>
      <c r="B112" s="87"/>
      <c r="C112" s="87"/>
      <c r="D112" s="23">
        <v>91</v>
      </c>
      <c r="E112" s="18" t="s">
        <v>1725</v>
      </c>
      <c r="F112" s="32" t="s">
        <v>1783</v>
      </c>
      <c r="G112" s="63"/>
      <c r="H112" s="63"/>
      <c r="I112" s="11"/>
      <c r="J112" s="87"/>
    </row>
    <row r="113" spans="1:10">
      <c r="A113" s="87" t="s">
        <v>1039</v>
      </c>
      <c r="B113" s="87"/>
      <c r="C113" s="87"/>
      <c r="D113" s="23">
        <v>92</v>
      </c>
      <c r="E113" s="18" t="s">
        <v>1726</v>
      </c>
      <c r="F113" s="32" t="s">
        <v>1784</v>
      </c>
      <c r="G113" s="63"/>
      <c r="H113" s="63"/>
      <c r="I113" s="11"/>
      <c r="J113" s="87"/>
    </row>
    <row r="114" spans="1:10" ht="30">
      <c r="A114" s="87" t="s">
        <v>1040</v>
      </c>
      <c r="B114" s="87"/>
      <c r="C114" s="87"/>
      <c r="D114" s="23">
        <v>93</v>
      </c>
      <c r="E114" s="18" t="s">
        <v>1100</v>
      </c>
      <c r="F114" s="32" t="s">
        <v>1620</v>
      </c>
      <c r="G114" s="63">
        <v>51708186</v>
      </c>
      <c r="H114" s="63">
        <v>25606657</v>
      </c>
      <c r="I114" s="11"/>
      <c r="J114" s="87"/>
    </row>
    <row r="115" spans="1:10">
      <c r="A115" s="87" t="s">
        <v>1041</v>
      </c>
      <c r="B115" s="87"/>
      <c r="C115" s="87"/>
      <c r="D115" s="95">
        <v>94</v>
      </c>
      <c r="E115" s="96" t="s">
        <v>1101</v>
      </c>
      <c r="F115" s="97" t="s">
        <v>1621</v>
      </c>
      <c r="G115" s="98">
        <f>1*G97+-1*G98+1*G99+1*G100+-1*G101+1*G102+-1*G103+1*G104+1*G105+-1*G106+1*G107+-1*G108+-1*G109+-1*G110+-1*G111+-1*G112+-1*G113+1*G114</f>
        <v>51609516</v>
      </c>
      <c r="H115" s="98">
        <f>1*H97+-1*H98+1*H99+1*H100+-1*H101+1*H102+-1*H103+1*H104+1*H105+-1*H106+1*H107+-1*H108+-1*H109+-1*H110+-1*H111+-1*H112+-1*H113+1*H114</f>
        <v>25440378</v>
      </c>
      <c r="I115" s="11"/>
      <c r="J115" s="87"/>
    </row>
    <row r="116" spans="1:10" ht="30">
      <c r="A116" s="87" t="s">
        <v>1042</v>
      </c>
      <c r="B116" s="87"/>
      <c r="C116" s="87"/>
      <c r="D116" s="95">
        <v>95</v>
      </c>
      <c r="E116" s="99" t="s">
        <v>1102</v>
      </c>
      <c r="F116" s="100" t="s">
        <v>1622</v>
      </c>
      <c r="G116" s="98">
        <f>1*G70+1*G115+1*G95</f>
        <v>193062519</v>
      </c>
      <c r="H116" s="98">
        <f>1*H70+1*H115+1*H95</f>
        <v>129506370</v>
      </c>
      <c r="I116" s="11"/>
      <c r="J116" s="87"/>
    </row>
    <row r="117" spans="1:10">
      <c r="A117" s="87" t="s">
        <v>1043</v>
      </c>
      <c r="B117" s="87"/>
      <c r="C117" s="87"/>
      <c r="D117" s="23">
        <v>96</v>
      </c>
      <c r="E117" s="72" t="s">
        <v>1103</v>
      </c>
      <c r="F117" s="74" t="s">
        <v>1623</v>
      </c>
      <c r="G117" s="63"/>
      <c r="H117" s="63"/>
      <c r="I117" s="11"/>
      <c r="J117" s="87"/>
    </row>
    <row r="118" spans="1:10">
      <c r="A118" s="87" t="s">
        <v>1044</v>
      </c>
      <c r="B118" s="87"/>
      <c r="C118" s="87"/>
      <c r="D118" s="95">
        <v>97</v>
      </c>
      <c r="E118" s="99" t="s">
        <v>1104</v>
      </c>
      <c r="F118" s="100" t="s">
        <v>1624</v>
      </c>
      <c r="G118" s="98">
        <f>1*G116+1*G117</f>
        <v>193062519</v>
      </c>
      <c r="H118" s="98">
        <f>1*H116+1*H117</f>
        <v>129506370</v>
      </c>
      <c r="I118" s="11"/>
      <c r="J118" s="87"/>
    </row>
    <row r="119" spans="1:10">
      <c r="A119" s="87" t="s">
        <v>1045</v>
      </c>
      <c r="B119" s="87"/>
      <c r="C119" s="87"/>
      <c r="D119" s="23">
        <v>98</v>
      </c>
      <c r="E119" s="72" t="s">
        <v>1105</v>
      </c>
      <c r="F119" s="73" t="s">
        <v>1625</v>
      </c>
      <c r="G119" s="63">
        <v>245053899</v>
      </c>
      <c r="H119" s="63">
        <v>115547529</v>
      </c>
      <c r="I119" s="11"/>
      <c r="J119" s="87"/>
    </row>
    <row r="120" spans="1:10">
      <c r="A120" s="87" t="s">
        <v>1046</v>
      </c>
      <c r="B120" s="87"/>
      <c r="C120" s="87"/>
      <c r="D120" s="95">
        <v>99</v>
      </c>
      <c r="E120" s="99" t="s">
        <v>1106</v>
      </c>
      <c r="F120" s="100" t="s">
        <v>1626</v>
      </c>
      <c r="G120" s="98">
        <f>1*G118+1*G119</f>
        <v>438116418</v>
      </c>
      <c r="H120" s="98">
        <f>1*H118+1*H119</f>
        <v>245053899</v>
      </c>
      <c r="I120" s="11"/>
      <c r="J120" s="87"/>
    </row>
    <row r="121" spans="1:10">
      <c r="A121" s="87"/>
      <c r="B121" s="87"/>
      <c r="C121" s="87" t="s">
        <v>358</v>
      </c>
      <c r="D121" s="11"/>
      <c r="E121" s="11"/>
      <c r="F121" s="11"/>
      <c r="G121" s="11"/>
      <c r="H121" s="11"/>
      <c r="I121" s="11"/>
      <c r="J121" s="87"/>
    </row>
    <row r="122" spans="1:10">
      <c r="A122" s="87"/>
      <c r="B122" s="87"/>
      <c r="C122" s="87" t="s">
        <v>361</v>
      </c>
      <c r="D122" s="87"/>
      <c r="E122" s="87"/>
      <c r="F122" s="87"/>
      <c r="G122" s="87"/>
      <c r="H122" s="87"/>
      <c r="I122" s="87"/>
      <c r="J122" s="87" t="s">
        <v>362</v>
      </c>
    </row>
  </sheetData>
  <sheetProtection algorithmName="SHA-512" hashValue="13dEyJGQK5dWTSVP0TvKX/VA7Ke1PR4kvj0bglP97UgbmvW1CJYrn1lmc/Udzfoe2IsQ3MYAZXdw4UsmyKhSqA==" saltValue="3IKShJDzQ/vI9HeE32en4Q==" spinCount="100000" sheet="1" objects="1" scenarios="1"/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2:H95 G56:H70 G44:H54 G39:H42 G34:H37 G29:H32 G97:H120 G24:H26" xr:uid="{00000000-0002-0000-1300-000000000000}">
      <formula1>-999999999999999</formula1>
      <formula2>999999999999999</formula2>
    </dataValidation>
  </dataValidations>
  <hyperlinks>
    <hyperlink ref="A110" r:id="rId1" xr:uid="{00000000-0004-0000-1300-000000000000}"/>
    <hyperlink ref="A22" r:id="rId2" xr:uid="{00000000-0004-0000-1300-000001000000}"/>
    <hyperlink ref="A23" r:id="rId3" xr:uid="{00000000-0004-0000-1300-000002000000}"/>
    <hyperlink ref="A27" r:id="rId4" xr:uid="{00000000-0004-0000-1300-000003000000}"/>
    <hyperlink ref="A28" r:id="rId5" xr:uid="{00000000-0004-0000-1300-000004000000}"/>
    <hyperlink ref="A33" r:id="rId6" xr:uid="{00000000-0004-0000-1300-000005000000}"/>
    <hyperlink ref="A38" r:id="rId7" xr:uid="{00000000-0004-0000-1300-000006000000}"/>
    <hyperlink ref="A43" r:id="rId8" xr:uid="{00000000-0004-0000-1300-000007000000}"/>
    <hyperlink ref="A55" r:id="rId9" xr:uid="{00000000-0004-0000-1300-000008000000}"/>
    <hyperlink ref="A71" r:id="rId10" xr:uid="{00000000-0004-0000-1300-000009000000}"/>
    <hyperlink ref="A96" r:id="rId11" xr:uid="{00000000-0004-0000-1300-00000A000000}"/>
  </hyperlinks>
  <pageMargins left="0.7" right="0.7" top="0.75" bottom="0.75" header="0.3" footer="0.3"/>
  <pageSetup orientation="portrait" r:id="rId12"/>
  <headerFooter>
    <oddFooter>&amp;L&amp;"Calibri,Regular"&amp;10</oddFooter>
    <evenFooter>&amp;L&amp;"Calibri,Regular"&amp;10</evenFooter>
    <firstFooter>&amp;L&amp;"Calibri,Regular"&amp;10</firstFooter>
  </headerFooter>
  <drawing r:id="rId13"/>
  <legacyDrawing r:id="rId1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>
    <pageSetUpPr autoPageBreaks="0"/>
  </sheetPr>
  <dimension ref="A1:J119"/>
  <sheetViews>
    <sheetView showGridLines="0" rightToLeft="1" topLeftCell="D1" workbookViewId="0">
      <selection sqref="A1:C1048576"/>
    </sheetView>
  </sheetViews>
  <sheetFormatPr defaultRowHeight="15"/>
  <cols>
    <col min="1" max="1" width="23.28515625" hidden="1" customWidth="1"/>
    <col min="2" max="2" width="29.42578125" hidden="1" customWidth="1"/>
    <col min="3" max="3" width="30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1173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1174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1265</v>
      </c>
      <c r="F20" s="93" t="s">
        <v>1697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1926</v>
      </c>
      <c r="B22" s="87"/>
      <c r="C22" s="87"/>
      <c r="D22" s="124">
        <v>1</v>
      </c>
      <c r="E22" s="140" t="s">
        <v>1861</v>
      </c>
      <c r="F22" s="141" t="s">
        <v>1862</v>
      </c>
      <c r="G22" s="132"/>
      <c r="H22" s="132"/>
      <c r="I22" s="11"/>
      <c r="J22" s="87"/>
    </row>
    <row r="23" spans="1:10">
      <c r="A23" s="88" t="s">
        <v>1931</v>
      </c>
      <c r="B23" s="87"/>
      <c r="C23" s="87"/>
      <c r="D23" s="124">
        <v>2</v>
      </c>
      <c r="E23" s="125" t="s">
        <v>1144</v>
      </c>
      <c r="F23" s="142" t="s">
        <v>1628</v>
      </c>
      <c r="G23" s="132"/>
      <c r="H23" s="132"/>
      <c r="I23" s="11"/>
      <c r="J23" s="87"/>
    </row>
    <row r="24" spans="1:10" ht="30">
      <c r="A24" s="87" t="s">
        <v>1113</v>
      </c>
      <c r="B24" s="87"/>
      <c r="C24" s="87"/>
      <c r="D24" s="95">
        <v>3</v>
      </c>
      <c r="E24" s="101" t="s">
        <v>826</v>
      </c>
      <c r="F24" s="102" t="s">
        <v>1763</v>
      </c>
      <c r="G24" s="98">
        <f>IF(OR('بيانات الادخال'!$G$41 = "Function of expense",'بيانات الادخال'!$G$41 = "وظيفة المصاريف"),'ربح و خسارة حسب الوظيفه - موحدة'!G58,'ربح وخسارة حسب الطبيعة - موحدة'!G56)</f>
        <v>0</v>
      </c>
      <c r="H24" s="98">
        <f>IF(OR('بيانات الادخال'!$G$41 = "Function of expense",'بيانات الادخال'!$G$41 = "وظيفة المصاريف"),'ربح و خسارة حسب الوظيفه - موحدة'!H58,'ربح وخسارة حسب الطبيعة - موحدة'!H56)</f>
        <v>0</v>
      </c>
      <c r="I24" s="11"/>
      <c r="J24" s="87"/>
    </row>
    <row r="25" spans="1:10" ht="30">
      <c r="A25" s="87" t="s">
        <v>780</v>
      </c>
      <c r="B25" s="87"/>
      <c r="C25" s="87"/>
      <c r="D25" s="83">
        <v>4</v>
      </c>
      <c r="E25" s="84" t="s">
        <v>830</v>
      </c>
      <c r="F25" s="85" t="s">
        <v>1766</v>
      </c>
      <c r="G25" s="86"/>
      <c r="H25" s="86"/>
      <c r="I25" s="11"/>
      <c r="J25" s="87"/>
    </row>
    <row r="26" spans="1:10">
      <c r="A26" s="87" t="s">
        <v>1114</v>
      </c>
      <c r="B26" s="87"/>
      <c r="C26" s="87"/>
      <c r="D26" s="95">
        <v>5</v>
      </c>
      <c r="E26" s="101" t="s">
        <v>1144</v>
      </c>
      <c r="F26" s="102" t="s">
        <v>1628</v>
      </c>
      <c r="G26" s="98">
        <f>1*G24+1*G25</f>
        <v>0</v>
      </c>
      <c r="H26" s="98">
        <f>1*H24+1*H25</f>
        <v>0</v>
      </c>
      <c r="I26" s="11"/>
      <c r="J26" s="87"/>
    </row>
    <row r="27" spans="1:10" ht="30">
      <c r="A27" s="88" t="s">
        <v>1932</v>
      </c>
      <c r="B27" s="87"/>
      <c r="C27" s="87"/>
      <c r="D27" s="124">
        <v>6</v>
      </c>
      <c r="E27" s="125" t="s">
        <v>1871</v>
      </c>
      <c r="F27" s="142" t="s">
        <v>1872</v>
      </c>
      <c r="G27" s="132"/>
      <c r="H27" s="132"/>
      <c r="I27" s="11"/>
      <c r="J27" s="87"/>
    </row>
    <row r="28" spans="1:10">
      <c r="A28" s="88" t="s">
        <v>1933</v>
      </c>
      <c r="B28" s="87"/>
      <c r="C28" s="87"/>
      <c r="D28" s="124">
        <v>7</v>
      </c>
      <c r="E28" s="143" t="s">
        <v>1873</v>
      </c>
      <c r="F28" s="144" t="s">
        <v>1874</v>
      </c>
      <c r="G28" s="132"/>
      <c r="H28" s="132"/>
      <c r="I28" s="11"/>
      <c r="J28" s="87"/>
    </row>
    <row r="29" spans="1:10" ht="45">
      <c r="A29" s="87" t="s">
        <v>1115</v>
      </c>
      <c r="B29" s="87"/>
      <c r="C29" s="87"/>
      <c r="D29" s="23">
        <v>8</v>
      </c>
      <c r="E29" s="20" t="s">
        <v>1145</v>
      </c>
      <c r="F29" s="29" t="s">
        <v>1771</v>
      </c>
      <c r="G29" s="63"/>
      <c r="H29" s="63"/>
      <c r="I29" s="11"/>
      <c r="J29" s="87"/>
    </row>
    <row r="30" spans="1:10" ht="45">
      <c r="A30" s="87" t="s">
        <v>1116</v>
      </c>
      <c r="B30" s="87"/>
      <c r="C30" s="87"/>
      <c r="D30" s="23">
        <v>9</v>
      </c>
      <c r="E30" s="20" t="s">
        <v>1146</v>
      </c>
      <c r="F30" s="29" t="s">
        <v>1772</v>
      </c>
      <c r="G30" s="63"/>
      <c r="H30" s="63"/>
      <c r="I30" s="11"/>
      <c r="J30" s="87"/>
    </row>
    <row r="31" spans="1:10" ht="30">
      <c r="A31" s="87" t="s">
        <v>1117</v>
      </c>
      <c r="B31" s="87"/>
      <c r="C31" s="87"/>
      <c r="D31" s="23">
        <v>10</v>
      </c>
      <c r="E31" s="20" t="s">
        <v>1147</v>
      </c>
      <c r="F31" s="29" t="s">
        <v>1773</v>
      </c>
      <c r="G31" s="63"/>
      <c r="H31" s="63"/>
      <c r="I31" s="11"/>
      <c r="J31" s="87"/>
    </row>
    <row r="32" spans="1:10">
      <c r="A32" s="87" t="s">
        <v>1118</v>
      </c>
      <c r="B32" s="87"/>
      <c r="C32" s="87"/>
      <c r="D32" s="95">
        <v>11</v>
      </c>
      <c r="E32" s="103" t="s">
        <v>1148</v>
      </c>
      <c r="F32" s="104" t="s">
        <v>1785</v>
      </c>
      <c r="G32" s="98">
        <f>1*G29+1*G30+1*G31</f>
        <v>0</v>
      </c>
      <c r="H32" s="98">
        <f>1*H29+1*H30+1*H31</f>
        <v>0</v>
      </c>
      <c r="I32" s="11"/>
      <c r="J32" s="87"/>
    </row>
    <row r="33" spans="1:10">
      <c r="A33" s="88" t="s">
        <v>1934</v>
      </c>
      <c r="B33" s="87"/>
      <c r="C33" s="87"/>
      <c r="D33" s="124">
        <v>12</v>
      </c>
      <c r="E33" s="143" t="s">
        <v>1875</v>
      </c>
      <c r="F33" s="144" t="s">
        <v>1876</v>
      </c>
      <c r="G33" s="132"/>
      <c r="H33" s="132"/>
      <c r="I33" s="11"/>
      <c r="J33" s="87"/>
    </row>
    <row r="34" spans="1:10" ht="30">
      <c r="A34" s="87" t="s">
        <v>1119</v>
      </c>
      <c r="B34" s="87"/>
      <c r="C34" s="87"/>
      <c r="D34" s="23">
        <v>13</v>
      </c>
      <c r="E34" s="20" t="s">
        <v>1149</v>
      </c>
      <c r="F34" s="29" t="s">
        <v>1629</v>
      </c>
      <c r="G34" s="63"/>
      <c r="H34" s="63"/>
      <c r="I34" s="11"/>
      <c r="J34" s="87"/>
    </row>
    <row r="35" spans="1:10" ht="30">
      <c r="A35" s="87" t="s">
        <v>1120</v>
      </c>
      <c r="B35" s="87"/>
      <c r="C35" s="87"/>
      <c r="D35" s="23">
        <v>14</v>
      </c>
      <c r="E35" s="20" t="s">
        <v>1150</v>
      </c>
      <c r="F35" s="29" t="s">
        <v>1630</v>
      </c>
      <c r="G35" s="63"/>
      <c r="H35" s="63"/>
      <c r="I35" s="11"/>
      <c r="J35" s="87"/>
    </row>
    <row r="36" spans="1:10" ht="30">
      <c r="A36" s="87" t="s">
        <v>1121</v>
      </c>
      <c r="B36" s="87"/>
      <c r="C36" s="87"/>
      <c r="D36" s="23">
        <v>15</v>
      </c>
      <c r="E36" s="20" t="s">
        <v>1151</v>
      </c>
      <c r="F36" s="29" t="s">
        <v>1631</v>
      </c>
      <c r="G36" s="63"/>
      <c r="H36" s="63"/>
      <c r="I36" s="11"/>
      <c r="J36" s="87"/>
    </row>
    <row r="37" spans="1:10">
      <c r="A37" s="87" t="s">
        <v>1122</v>
      </c>
      <c r="B37" s="87"/>
      <c r="C37" s="87"/>
      <c r="D37" s="95">
        <v>16</v>
      </c>
      <c r="E37" s="103" t="s">
        <v>1292</v>
      </c>
      <c r="F37" s="104" t="s">
        <v>1632</v>
      </c>
      <c r="G37" s="98">
        <f>1*G34+1*G35+1*G36</f>
        <v>0</v>
      </c>
      <c r="H37" s="98">
        <f>1*H34+1*H35+1*H36</f>
        <v>0</v>
      </c>
      <c r="I37" s="11"/>
      <c r="J37" s="87"/>
    </row>
    <row r="38" spans="1:10" ht="30">
      <c r="A38" s="88" t="s">
        <v>1935</v>
      </c>
      <c r="B38" s="87"/>
      <c r="C38" s="87"/>
      <c r="D38" s="124">
        <v>17</v>
      </c>
      <c r="E38" s="143" t="s">
        <v>1877</v>
      </c>
      <c r="F38" s="144" t="s">
        <v>1878</v>
      </c>
      <c r="G38" s="132"/>
      <c r="H38" s="132"/>
      <c r="I38" s="11"/>
      <c r="J38" s="87"/>
    </row>
    <row r="39" spans="1:10" ht="30">
      <c r="A39" s="87" t="s">
        <v>1123</v>
      </c>
      <c r="B39" s="87"/>
      <c r="C39" s="87"/>
      <c r="D39" s="23">
        <v>18</v>
      </c>
      <c r="E39" s="20" t="s">
        <v>1152</v>
      </c>
      <c r="F39" s="29" t="s">
        <v>1774</v>
      </c>
      <c r="G39" s="63"/>
      <c r="H39" s="63"/>
      <c r="I39" s="11"/>
      <c r="J39" s="87"/>
    </row>
    <row r="40" spans="1:10" ht="30">
      <c r="A40" s="87" t="s">
        <v>1124</v>
      </c>
      <c r="B40" s="87"/>
      <c r="C40" s="87"/>
      <c r="D40" s="23">
        <v>19</v>
      </c>
      <c r="E40" s="20" t="s">
        <v>1153</v>
      </c>
      <c r="F40" s="29" t="s">
        <v>1775</v>
      </c>
      <c r="G40" s="63"/>
      <c r="H40" s="63"/>
      <c r="I40" s="11"/>
      <c r="J40" s="87"/>
    </row>
    <row r="41" spans="1:10" ht="30">
      <c r="A41" s="87" t="s">
        <v>1125</v>
      </c>
      <c r="B41" s="87"/>
      <c r="C41" s="87"/>
      <c r="D41" s="23">
        <v>20</v>
      </c>
      <c r="E41" s="20" t="s">
        <v>1154</v>
      </c>
      <c r="F41" s="29" t="s">
        <v>1776</v>
      </c>
      <c r="G41" s="63"/>
      <c r="H41" s="63"/>
      <c r="I41" s="11"/>
      <c r="J41" s="87"/>
    </row>
    <row r="42" spans="1:10" ht="30">
      <c r="A42" s="87" t="s">
        <v>1126</v>
      </c>
      <c r="B42" s="87"/>
      <c r="C42" s="87"/>
      <c r="D42" s="95">
        <v>21</v>
      </c>
      <c r="E42" s="103" t="s">
        <v>1155</v>
      </c>
      <c r="F42" s="104" t="s">
        <v>1777</v>
      </c>
      <c r="G42" s="98">
        <f>1*G39+1*G40+1*G41</f>
        <v>0</v>
      </c>
      <c r="H42" s="98">
        <f>1*H39+1*H40+1*H41</f>
        <v>0</v>
      </c>
      <c r="I42" s="11"/>
      <c r="J42" s="87"/>
    </row>
    <row r="43" spans="1:10">
      <c r="A43" s="88" t="s">
        <v>1936</v>
      </c>
      <c r="B43" s="87"/>
      <c r="C43" s="87"/>
      <c r="D43" s="124">
        <v>22</v>
      </c>
      <c r="E43" s="143" t="s">
        <v>1879</v>
      </c>
      <c r="F43" s="144" t="s">
        <v>1880</v>
      </c>
      <c r="G43" s="132"/>
      <c r="H43" s="132"/>
      <c r="I43" s="11"/>
      <c r="J43" s="87"/>
    </row>
    <row r="44" spans="1:10">
      <c r="A44" s="87" t="s">
        <v>1127</v>
      </c>
      <c r="B44" s="87"/>
      <c r="C44" s="87"/>
      <c r="D44" s="23">
        <v>23</v>
      </c>
      <c r="E44" s="20" t="s">
        <v>1156</v>
      </c>
      <c r="F44" s="29" t="s">
        <v>1633</v>
      </c>
      <c r="G44" s="63"/>
      <c r="H44" s="63"/>
      <c r="I44" s="11"/>
      <c r="J44" s="87"/>
    </row>
    <row r="45" spans="1:10">
      <c r="A45" s="87" t="s">
        <v>1128</v>
      </c>
      <c r="B45" s="87"/>
      <c r="C45" s="87"/>
      <c r="D45" s="23">
        <v>24</v>
      </c>
      <c r="E45" s="20" t="s">
        <v>1157</v>
      </c>
      <c r="F45" s="29" t="s">
        <v>1634</v>
      </c>
      <c r="G45" s="63"/>
      <c r="H45" s="63"/>
      <c r="I45" s="11"/>
      <c r="J45" s="87"/>
    </row>
    <row r="46" spans="1:10">
      <c r="A46" s="87" t="s">
        <v>1129</v>
      </c>
      <c r="B46" s="87"/>
      <c r="C46" s="87"/>
      <c r="D46" s="23">
        <v>25</v>
      </c>
      <c r="E46" s="20" t="s">
        <v>1158</v>
      </c>
      <c r="F46" s="29" t="s">
        <v>1635</v>
      </c>
      <c r="G46" s="63"/>
      <c r="H46" s="63"/>
      <c r="I46" s="11"/>
      <c r="J46" s="87"/>
    </row>
    <row r="47" spans="1:10">
      <c r="A47" s="87" t="s">
        <v>1130</v>
      </c>
      <c r="B47" s="87"/>
      <c r="C47" s="87"/>
      <c r="D47" s="23">
        <v>26</v>
      </c>
      <c r="E47" s="20" t="s">
        <v>1159</v>
      </c>
      <c r="F47" s="29" t="s">
        <v>1636</v>
      </c>
      <c r="G47" s="63"/>
      <c r="H47" s="63"/>
      <c r="I47" s="11"/>
      <c r="J47" s="87"/>
    </row>
    <row r="48" spans="1:10">
      <c r="A48" s="87" t="s">
        <v>1131</v>
      </c>
      <c r="B48" s="87"/>
      <c r="C48" s="87"/>
      <c r="D48" s="23">
        <v>27</v>
      </c>
      <c r="E48" s="20" t="s">
        <v>1160</v>
      </c>
      <c r="F48" s="29" t="s">
        <v>1637</v>
      </c>
      <c r="G48" s="63"/>
      <c r="H48" s="63"/>
      <c r="I48" s="11"/>
      <c r="J48" s="87"/>
    </row>
    <row r="49" spans="1:10">
      <c r="A49" s="87" t="s">
        <v>1132</v>
      </c>
      <c r="B49" s="87"/>
      <c r="C49" s="87"/>
      <c r="D49" s="23">
        <v>28</v>
      </c>
      <c r="E49" s="20" t="s">
        <v>1161</v>
      </c>
      <c r="F49" s="29" t="s">
        <v>1638</v>
      </c>
      <c r="G49" s="63"/>
      <c r="H49" s="63"/>
      <c r="I49" s="11"/>
      <c r="J49" s="87"/>
    </row>
    <row r="50" spans="1:10">
      <c r="A50" s="87" t="s">
        <v>1133</v>
      </c>
      <c r="B50" s="87"/>
      <c r="C50" s="87"/>
      <c r="D50" s="23">
        <v>29</v>
      </c>
      <c r="E50" s="20" t="s">
        <v>1162</v>
      </c>
      <c r="F50" s="29" t="s">
        <v>1639</v>
      </c>
      <c r="G50" s="63"/>
      <c r="H50" s="63"/>
      <c r="I50" s="11"/>
      <c r="J50" s="87"/>
    </row>
    <row r="51" spans="1:10">
      <c r="A51" s="87" t="s">
        <v>1134</v>
      </c>
      <c r="B51" s="87"/>
      <c r="C51" s="87"/>
      <c r="D51" s="23">
        <v>30</v>
      </c>
      <c r="E51" s="20" t="s">
        <v>1163</v>
      </c>
      <c r="F51" s="29" t="s">
        <v>1640</v>
      </c>
      <c r="G51" s="63"/>
      <c r="H51" s="63"/>
      <c r="I51" s="11"/>
      <c r="J51" s="87"/>
    </row>
    <row r="52" spans="1:10">
      <c r="A52" s="87" t="s">
        <v>1135</v>
      </c>
      <c r="B52" s="87"/>
      <c r="C52" s="87"/>
      <c r="D52" s="95">
        <v>31</v>
      </c>
      <c r="E52" s="103" t="s">
        <v>1164</v>
      </c>
      <c r="F52" s="104" t="s">
        <v>1641</v>
      </c>
      <c r="G52" s="98">
        <f>1*G44+1*G45+1*G46+-1*G47+1*G48+-1*G49+1*G50+1*G51</f>
        <v>0</v>
      </c>
      <c r="H52" s="98">
        <f>1*H44+1*H45+1*H46+-1*H47+1*H48+-1*H49+1*H50+1*H51</f>
        <v>0</v>
      </c>
      <c r="I52" s="11"/>
      <c r="J52" s="87"/>
    </row>
    <row r="53" spans="1:10">
      <c r="A53" s="87" t="s">
        <v>1136</v>
      </c>
      <c r="B53" s="87"/>
      <c r="C53" s="87"/>
      <c r="D53" s="95">
        <v>32</v>
      </c>
      <c r="E53" s="101" t="s">
        <v>1165</v>
      </c>
      <c r="F53" s="102" t="s">
        <v>1642</v>
      </c>
      <c r="G53" s="98">
        <f>1*G32+1*G37+1*G42+1*G52</f>
        <v>0</v>
      </c>
      <c r="H53" s="98">
        <f>1*H32+1*H37+1*H42+1*H52</f>
        <v>0</v>
      </c>
      <c r="I53" s="11"/>
      <c r="J53" s="87"/>
    </row>
    <row r="54" spans="1:10" ht="30">
      <c r="A54" s="87" t="s">
        <v>1137</v>
      </c>
      <c r="B54" s="87"/>
      <c r="C54" s="87"/>
      <c r="D54" s="95">
        <v>33</v>
      </c>
      <c r="E54" s="96" t="s">
        <v>1166</v>
      </c>
      <c r="F54" s="97" t="s">
        <v>1643</v>
      </c>
      <c r="G54" s="98">
        <f>1*G26+1*G53</f>
        <v>0</v>
      </c>
      <c r="H54" s="98">
        <f>1*H26+1*H53</f>
        <v>0</v>
      </c>
      <c r="I54" s="11"/>
      <c r="J54" s="87"/>
    </row>
    <row r="55" spans="1:10">
      <c r="A55" s="88" t="s">
        <v>1937</v>
      </c>
      <c r="B55" s="87"/>
      <c r="C55" s="87"/>
      <c r="D55" s="124">
        <v>34</v>
      </c>
      <c r="E55" s="125" t="s">
        <v>1881</v>
      </c>
      <c r="F55" s="142" t="s">
        <v>1882</v>
      </c>
      <c r="G55" s="132"/>
      <c r="H55" s="132"/>
      <c r="I55" s="11"/>
      <c r="J55" s="87"/>
    </row>
    <row r="56" spans="1:10">
      <c r="A56" s="87" t="s">
        <v>1138</v>
      </c>
      <c r="B56" s="87"/>
      <c r="C56" s="87"/>
      <c r="D56" s="23">
        <v>35</v>
      </c>
      <c r="E56" s="14" t="s">
        <v>1167</v>
      </c>
      <c r="F56" s="31" t="s">
        <v>1644</v>
      </c>
      <c r="G56" s="63"/>
      <c r="H56" s="63"/>
      <c r="I56" s="11"/>
      <c r="J56" s="87"/>
    </row>
    <row r="57" spans="1:10" ht="30">
      <c r="A57" s="87" t="s">
        <v>1139</v>
      </c>
      <c r="B57" s="87"/>
      <c r="C57" s="87"/>
      <c r="D57" s="23">
        <v>36</v>
      </c>
      <c r="E57" s="14" t="s">
        <v>1168</v>
      </c>
      <c r="F57" s="31" t="s">
        <v>1645</v>
      </c>
      <c r="G57" s="63"/>
      <c r="H57" s="63"/>
      <c r="I57" s="11"/>
      <c r="J57" s="87"/>
    </row>
    <row r="58" spans="1:10" ht="30">
      <c r="A58" s="87" t="s">
        <v>1140</v>
      </c>
      <c r="B58" s="87"/>
      <c r="C58" s="87"/>
      <c r="D58" s="23">
        <v>37</v>
      </c>
      <c r="E58" s="14" t="s">
        <v>1169</v>
      </c>
      <c r="F58" s="31" t="s">
        <v>1646</v>
      </c>
      <c r="G58" s="63"/>
      <c r="H58" s="63"/>
      <c r="I58" s="11"/>
      <c r="J58" s="87"/>
    </row>
    <row r="59" spans="1:10">
      <c r="A59" s="87" t="s">
        <v>1141</v>
      </c>
      <c r="B59" s="87"/>
      <c r="C59" s="87"/>
      <c r="D59" s="23">
        <v>38</v>
      </c>
      <c r="E59" s="14" t="s">
        <v>1170</v>
      </c>
      <c r="F59" s="31" t="s">
        <v>1647</v>
      </c>
      <c r="G59" s="63"/>
      <c r="H59" s="63"/>
      <c r="I59" s="11"/>
      <c r="J59" s="87"/>
    </row>
    <row r="60" spans="1:10">
      <c r="A60" s="87" t="s">
        <v>1142</v>
      </c>
      <c r="B60" s="87"/>
      <c r="C60" s="87"/>
      <c r="D60" s="23">
        <v>39</v>
      </c>
      <c r="E60" s="14" t="s">
        <v>1171</v>
      </c>
      <c r="F60" s="31" t="s">
        <v>1648</v>
      </c>
      <c r="G60" s="63"/>
      <c r="H60" s="63"/>
      <c r="I60" s="11"/>
      <c r="J60" s="87"/>
    </row>
    <row r="61" spans="1:10">
      <c r="A61" s="87" t="s">
        <v>1143</v>
      </c>
      <c r="B61" s="87"/>
      <c r="C61" s="87"/>
      <c r="D61" s="95">
        <v>40</v>
      </c>
      <c r="E61" s="101" t="s">
        <v>1172</v>
      </c>
      <c r="F61" s="102" t="s">
        <v>1649</v>
      </c>
      <c r="G61" s="98">
        <f>1*G56+1*G57+1*G58+1*G59+1*G60</f>
        <v>0</v>
      </c>
      <c r="H61" s="98">
        <f>1*H56+1*H57+1*H58+1*H59+1*H60</f>
        <v>0</v>
      </c>
      <c r="I61" s="11"/>
      <c r="J61" s="87"/>
    </row>
    <row r="62" spans="1:10">
      <c r="A62" s="87" t="s">
        <v>990</v>
      </c>
      <c r="B62" s="87"/>
      <c r="C62" s="87"/>
      <c r="D62" s="95">
        <v>41</v>
      </c>
      <c r="E62" s="96" t="s">
        <v>1056</v>
      </c>
      <c r="F62" s="97" t="s">
        <v>1576</v>
      </c>
      <c r="G62" s="98">
        <f>1*G54+1*G61</f>
        <v>0</v>
      </c>
      <c r="H62" s="98">
        <f>1*H54+1*H61</f>
        <v>0</v>
      </c>
      <c r="I62" s="11"/>
      <c r="J62" s="87"/>
    </row>
    <row r="63" spans="1:10">
      <c r="A63" s="87" t="s">
        <v>991</v>
      </c>
      <c r="B63" s="87"/>
      <c r="C63" s="87"/>
      <c r="D63" s="23">
        <v>42</v>
      </c>
      <c r="E63" s="18" t="s">
        <v>1057</v>
      </c>
      <c r="F63" s="32" t="s">
        <v>1577</v>
      </c>
      <c r="G63" s="63"/>
      <c r="H63" s="63"/>
      <c r="I63" s="11"/>
      <c r="J63" s="87"/>
    </row>
    <row r="64" spans="1:10">
      <c r="A64" s="87" t="s">
        <v>992</v>
      </c>
      <c r="B64" s="87"/>
      <c r="C64" s="87"/>
      <c r="D64" s="23">
        <v>43</v>
      </c>
      <c r="E64" s="18" t="s">
        <v>1058</v>
      </c>
      <c r="F64" s="32" t="s">
        <v>1578</v>
      </c>
      <c r="G64" s="63"/>
      <c r="H64" s="63"/>
      <c r="I64" s="11"/>
      <c r="J64" s="87"/>
    </row>
    <row r="65" spans="1:10">
      <c r="A65" s="87" t="s">
        <v>993</v>
      </c>
      <c r="B65" s="87"/>
      <c r="C65" s="87"/>
      <c r="D65" s="23">
        <v>44</v>
      </c>
      <c r="E65" s="18" t="s">
        <v>1059</v>
      </c>
      <c r="F65" s="32" t="s">
        <v>1579</v>
      </c>
      <c r="G65" s="63"/>
      <c r="H65" s="63"/>
      <c r="I65" s="11"/>
      <c r="J65" s="87"/>
    </row>
    <row r="66" spans="1:10">
      <c r="A66" s="87" t="s">
        <v>994</v>
      </c>
      <c r="B66" s="87"/>
      <c r="C66" s="87"/>
      <c r="D66" s="23">
        <v>45</v>
      </c>
      <c r="E66" s="18" t="s">
        <v>1060</v>
      </c>
      <c r="F66" s="32" t="s">
        <v>1580</v>
      </c>
      <c r="G66" s="63"/>
      <c r="H66" s="63"/>
      <c r="I66" s="11"/>
      <c r="J66" s="87"/>
    </row>
    <row r="67" spans="1:10">
      <c r="A67" s="87" t="s">
        <v>995</v>
      </c>
      <c r="B67" s="87"/>
      <c r="C67" s="87"/>
      <c r="D67" s="23">
        <v>46</v>
      </c>
      <c r="E67" s="18" t="s">
        <v>1721</v>
      </c>
      <c r="F67" s="32" t="s">
        <v>1779</v>
      </c>
      <c r="G67" s="63"/>
      <c r="H67" s="63"/>
      <c r="I67" s="11"/>
      <c r="J67" s="87"/>
    </row>
    <row r="68" spans="1:10">
      <c r="A68" s="87" t="s">
        <v>996</v>
      </c>
      <c r="B68" s="87"/>
      <c r="C68" s="87"/>
      <c r="D68" s="23">
        <v>47</v>
      </c>
      <c r="E68" s="18" t="s">
        <v>1722</v>
      </c>
      <c r="F68" s="32" t="s">
        <v>1780</v>
      </c>
      <c r="G68" s="63"/>
      <c r="H68" s="63"/>
      <c r="I68" s="11"/>
      <c r="J68" s="87"/>
    </row>
    <row r="69" spans="1:10" ht="30">
      <c r="A69" s="87" t="s">
        <v>997</v>
      </c>
      <c r="B69" s="87"/>
      <c r="C69" s="87"/>
      <c r="D69" s="23">
        <v>48</v>
      </c>
      <c r="E69" s="18" t="s">
        <v>1061</v>
      </c>
      <c r="F69" s="32" t="s">
        <v>1581</v>
      </c>
      <c r="G69" s="63"/>
      <c r="H69" s="63"/>
      <c r="I69" s="11"/>
      <c r="J69" s="87"/>
    </row>
    <row r="70" spans="1:10">
      <c r="A70" s="87" t="s">
        <v>998</v>
      </c>
      <c r="B70" s="87"/>
      <c r="C70" s="87"/>
      <c r="D70" s="95">
        <v>49</v>
      </c>
      <c r="E70" s="96" t="s">
        <v>1062</v>
      </c>
      <c r="F70" s="97" t="s">
        <v>1582</v>
      </c>
      <c r="G70" s="98">
        <f>1*G62+-1*G63+1*G64+-1*G65+1*G66+-1*G67+-1*G68+1*G69</f>
        <v>0</v>
      </c>
      <c r="H70" s="98">
        <f>1*H62+-1*H63+1*H64+-1*H65+1*H66+-1*H67+-1*H68+1*H69</f>
        <v>0</v>
      </c>
      <c r="I70" s="11"/>
      <c r="J70" s="87"/>
    </row>
    <row r="71" spans="1:10">
      <c r="A71" s="88" t="s">
        <v>1929</v>
      </c>
      <c r="B71" s="87"/>
      <c r="C71" s="87"/>
      <c r="D71" s="124">
        <v>50</v>
      </c>
      <c r="E71" s="140" t="s">
        <v>1867</v>
      </c>
      <c r="F71" s="141" t="s">
        <v>1868</v>
      </c>
      <c r="G71" s="132"/>
      <c r="H71" s="132"/>
      <c r="I71" s="11"/>
      <c r="J71" s="87"/>
    </row>
    <row r="72" spans="1:10" ht="30">
      <c r="A72" s="87" t="s">
        <v>1001</v>
      </c>
      <c r="B72" s="87"/>
      <c r="C72" s="87"/>
      <c r="D72" s="23">
        <v>51</v>
      </c>
      <c r="E72" s="18" t="s">
        <v>1065</v>
      </c>
      <c r="F72" s="32" t="s">
        <v>1585</v>
      </c>
      <c r="G72" s="63"/>
      <c r="H72" s="63"/>
      <c r="I72" s="11"/>
      <c r="J72" s="87"/>
    </row>
    <row r="73" spans="1:10" ht="30">
      <c r="A73" s="87" t="s">
        <v>1002</v>
      </c>
      <c r="B73" s="87"/>
      <c r="C73" s="87"/>
      <c r="D73" s="23">
        <v>52</v>
      </c>
      <c r="E73" s="18" t="s">
        <v>1066</v>
      </c>
      <c r="F73" s="32" t="s">
        <v>1586</v>
      </c>
      <c r="G73" s="63"/>
      <c r="H73" s="63"/>
      <c r="I73" s="11"/>
      <c r="J73" s="87"/>
    </row>
    <row r="74" spans="1:10">
      <c r="A74" s="87" t="s">
        <v>1003</v>
      </c>
      <c r="B74" s="87"/>
      <c r="C74" s="87"/>
      <c r="D74" s="23">
        <v>53</v>
      </c>
      <c r="E74" s="18" t="s">
        <v>1067</v>
      </c>
      <c r="F74" s="32" t="s">
        <v>1587</v>
      </c>
      <c r="G74" s="63"/>
      <c r="H74" s="63"/>
      <c r="I74" s="11"/>
      <c r="J74" s="87"/>
    </row>
    <row r="75" spans="1:10">
      <c r="A75" s="87" t="s">
        <v>1004</v>
      </c>
      <c r="B75" s="87"/>
      <c r="C75" s="87"/>
      <c r="D75" s="23">
        <v>54</v>
      </c>
      <c r="E75" s="18" t="s">
        <v>1068</v>
      </c>
      <c r="F75" s="32" t="s">
        <v>1588</v>
      </c>
      <c r="G75" s="63"/>
      <c r="H75" s="63"/>
      <c r="I75" s="11"/>
      <c r="J75" s="87"/>
    </row>
    <row r="76" spans="1:10">
      <c r="A76" s="87" t="s">
        <v>1005</v>
      </c>
      <c r="B76" s="87"/>
      <c r="C76" s="87"/>
      <c r="D76" s="23">
        <v>55</v>
      </c>
      <c r="E76" s="18" t="s">
        <v>1069</v>
      </c>
      <c r="F76" s="32" t="s">
        <v>1589</v>
      </c>
      <c r="G76" s="63"/>
      <c r="H76" s="63"/>
      <c r="I76" s="11"/>
      <c r="J76" s="87"/>
    </row>
    <row r="77" spans="1:10">
      <c r="A77" s="87" t="s">
        <v>1006</v>
      </c>
      <c r="B77" s="87"/>
      <c r="C77" s="87"/>
      <c r="D77" s="23">
        <v>56</v>
      </c>
      <c r="E77" s="18" t="s">
        <v>1070</v>
      </c>
      <c r="F77" s="32" t="s">
        <v>1590</v>
      </c>
      <c r="G77" s="63"/>
      <c r="H77" s="63"/>
      <c r="I77" s="11"/>
      <c r="J77" s="87"/>
    </row>
    <row r="78" spans="1:10">
      <c r="A78" s="87" t="s">
        <v>1007</v>
      </c>
      <c r="B78" s="87"/>
      <c r="C78" s="87"/>
      <c r="D78" s="23">
        <v>57</v>
      </c>
      <c r="E78" s="18" t="s">
        <v>1071</v>
      </c>
      <c r="F78" s="32" t="s">
        <v>1591</v>
      </c>
      <c r="G78" s="63"/>
      <c r="H78" s="63"/>
      <c r="I78" s="11"/>
      <c r="J78" s="87"/>
    </row>
    <row r="79" spans="1:10">
      <c r="A79" s="87" t="s">
        <v>1008</v>
      </c>
      <c r="B79" s="87"/>
      <c r="C79" s="87"/>
      <c r="D79" s="23">
        <v>58</v>
      </c>
      <c r="E79" s="18" t="s">
        <v>1072</v>
      </c>
      <c r="F79" s="32" t="s">
        <v>1592</v>
      </c>
      <c r="G79" s="63"/>
      <c r="H79" s="63"/>
      <c r="I79" s="11"/>
      <c r="J79" s="87"/>
    </row>
    <row r="80" spans="1:10">
      <c r="A80" s="87" t="s">
        <v>1009</v>
      </c>
      <c r="B80" s="87"/>
      <c r="C80" s="87"/>
      <c r="D80" s="23">
        <v>59</v>
      </c>
      <c r="E80" s="18" t="s">
        <v>1073</v>
      </c>
      <c r="F80" s="32" t="s">
        <v>1593</v>
      </c>
      <c r="G80" s="63"/>
      <c r="H80" s="63"/>
      <c r="I80" s="11"/>
      <c r="J80" s="87"/>
    </row>
    <row r="81" spans="1:10">
      <c r="A81" s="87" t="s">
        <v>1010</v>
      </c>
      <c r="B81" s="87"/>
      <c r="C81" s="87"/>
      <c r="D81" s="23">
        <v>60</v>
      </c>
      <c r="E81" s="18" t="s">
        <v>1074</v>
      </c>
      <c r="F81" s="32" t="s">
        <v>1594</v>
      </c>
      <c r="G81" s="63"/>
      <c r="H81" s="63"/>
      <c r="I81" s="11"/>
      <c r="J81" s="87"/>
    </row>
    <row r="82" spans="1:10">
      <c r="A82" s="87" t="s">
        <v>1011</v>
      </c>
      <c r="B82" s="87"/>
      <c r="C82" s="87"/>
      <c r="D82" s="23">
        <v>61</v>
      </c>
      <c r="E82" s="18" t="s">
        <v>1075</v>
      </c>
      <c r="F82" s="32" t="s">
        <v>1595</v>
      </c>
      <c r="G82" s="63"/>
      <c r="H82" s="63"/>
      <c r="I82" s="11"/>
      <c r="J82" s="87"/>
    </row>
    <row r="83" spans="1:10">
      <c r="A83" s="87" t="s">
        <v>1012</v>
      </c>
      <c r="B83" s="87"/>
      <c r="C83" s="87"/>
      <c r="D83" s="23">
        <v>62</v>
      </c>
      <c r="E83" s="18" t="s">
        <v>1076</v>
      </c>
      <c r="F83" s="32" t="s">
        <v>1596</v>
      </c>
      <c r="G83" s="63"/>
      <c r="H83" s="63"/>
      <c r="I83" s="11"/>
      <c r="J83" s="87"/>
    </row>
    <row r="84" spans="1:10">
      <c r="A84" s="87" t="s">
        <v>1013</v>
      </c>
      <c r="B84" s="87"/>
      <c r="C84" s="87"/>
      <c r="D84" s="23">
        <v>63</v>
      </c>
      <c r="E84" s="18" t="s">
        <v>1077</v>
      </c>
      <c r="F84" s="32" t="s">
        <v>1597</v>
      </c>
      <c r="G84" s="63"/>
      <c r="H84" s="63"/>
      <c r="I84" s="11"/>
      <c r="J84" s="87"/>
    </row>
    <row r="85" spans="1:10">
      <c r="A85" s="87" t="s">
        <v>1014</v>
      </c>
      <c r="B85" s="87"/>
      <c r="C85" s="87"/>
      <c r="D85" s="23">
        <v>64</v>
      </c>
      <c r="E85" s="18" t="s">
        <v>1078</v>
      </c>
      <c r="F85" s="32" t="s">
        <v>1598</v>
      </c>
      <c r="G85" s="63"/>
      <c r="H85" s="63"/>
      <c r="I85" s="11"/>
      <c r="J85" s="87"/>
    </row>
    <row r="86" spans="1:10">
      <c r="A86" s="87" t="s">
        <v>1015</v>
      </c>
      <c r="B86" s="87"/>
      <c r="C86" s="87"/>
      <c r="D86" s="23">
        <v>65</v>
      </c>
      <c r="E86" s="18" t="s">
        <v>1079</v>
      </c>
      <c r="F86" s="32" t="s">
        <v>1599</v>
      </c>
      <c r="G86" s="63"/>
      <c r="H86" s="63"/>
      <c r="I86" s="11"/>
      <c r="J86" s="87"/>
    </row>
    <row r="87" spans="1:10" ht="30">
      <c r="A87" s="87" t="s">
        <v>1016</v>
      </c>
      <c r="B87" s="87"/>
      <c r="C87" s="87"/>
      <c r="D87" s="23">
        <v>66</v>
      </c>
      <c r="E87" s="18" t="s">
        <v>1080</v>
      </c>
      <c r="F87" s="32" t="s">
        <v>1600</v>
      </c>
      <c r="G87" s="63"/>
      <c r="H87" s="63"/>
      <c r="I87" s="11"/>
      <c r="J87" s="87"/>
    </row>
    <row r="88" spans="1:10">
      <c r="A88" s="87" t="s">
        <v>1017</v>
      </c>
      <c r="B88" s="87"/>
      <c r="C88" s="87"/>
      <c r="D88" s="23">
        <v>67</v>
      </c>
      <c r="E88" s="18" t="s">
        <v>1081</v>
      </c>
      <c r="F88" s="32" t="s">
        <v>1601</v>
      </c>
      <c r="G88" s="63"/>
      <c r="H88" s="63"/>
      <c r="I88" s="11"/>
      <c r="J88" s="87"/>
    </row>
    <row r="89" spans="1:10">
      <c r="A89" s="87" t="s">
        <v>1018</v>
      </c>
      <c r="B89" s="87"/>
      <c r="C89" s="87"/>
      <c r="D89" s="23">
        <v>68</v>
      </c>
      <c r="E89" s="18" t="s">
        <v>1082</v>
      </c>
      <c r="F89" s="32" t="s">
        <v>1602</v>
      </c>
      <c r="G89" s="63"/>
      <c r="H89" s="63"/>
      <c r="I89" s="11"/>
      <c r="J89" s="87"/>
    </row>
    <row r="90" spans="1:10">
      <c r="A90" s="87" t="s">
        <v>1019</v>
      </c>
      <c r="B90" s="87"/>
      <c r="C90" s="87"/>
      <c r="D90" s="23">
        <v>69</v>
      </c>
      <c r="E90" s="18" t="s">
        <v>1723</v>
      </c>
      <c r="F90" s="32" t="s">
        <v>1781</v>
      </c>
      <c r="G90" s="63"/>
      <c r="H90" s="63"/>
      <c r="I90" s="11"/>
      <c r="J90" s="87"/>
    </row>
    <row r="91" spans="1:10">
      <c r="A91" s="87" t="s">
        <v>1020</v>
      </c>
      <c r="B91" s="87"/>
      <c r="C91" s="87"/>
      <c r="D91" s="23">
        <v>70</v>
      </c>
      <c r="E91" s="18" t="s">
        <v>1724</v>
      </c>
      <c r="F91" s="32" t="s">
        <v>1782</v>
      </c>
      <c r="G91" s="63"/>
      <c r="H91" s="63"/>
      <c r="I91" s="11"/>
      <c r="J91" s="87"/>
    </row>
    <row r="92" spans="1:10" ht="30">
      <c r="A92" s="87" t="s">
        <v>1021</v>
      </c>
      <c r="B92" s="87"/>
      <c r="C92" s="87"/>
      <c r="D92" s="23">
        <v>71</v>
      </c>
      <c r="E92" s="18" t="s">
        <v>1083</v>
      </c>
      <c r="F92" s="32" t="s">
        <v>1603</v>
      </c>
      <c r="G92" s="63"/>
      <c r="H92" s="63"/>
      <c r="I92" s="11"/>
      <c r="J92" s="87"/>
    </row>
    <row r="93" spans="1:10">
      <c r="A93" s="87" t="s">
        <v>1022</v>
      </c>
      <c r="B93" s="87"/>
      <c r="C93" s="87"/>
      <c r="D93" s="95">
        <v>72</v>
      </c>
      <c r="E93" s="96" t="s">
        <v>1084</v>
      </c>
      <c r="F93" s="97" t="s">
        <v>1604</v>
      </c>
      <c r="G93" s="98">
        <f>1*G72+-1*G73+1*G74+-1*G75+1*G76+-1*G77+1*G78+-1*G79+1*G80+-1*G81+1*G82+-1*G83+1*G84+-1*G85+-1*G86+1*G87+1*G88+1*G89+-1*G90+-1*G91+1*G92</f>
        <v>0</v>
      </c>
      <c r="H93" s="98">
        <f>1*H72+-1*H73+1*H74+-1*H75+1*H76+-1*H77+1*H78+-1*H79+1*H80+-1*H81+1*H82+-1*H83+1*H84+-1*H85+-1*H86+1*H87+1*H88+1*H89+-1*H90+-1*H91+1*H92</f>
        <v>0</v>
      </c>
      <c r="I93" s="11"/>
      <c r="J93" s="87"/>
    </row>
    <row r="94" spans="1:10">
      <c r="A94" s="88" t="s">
        <v>1930</v>
      </c>
      <c r="B94" s="87"/>
      <c r="C94" s="87"/>
      <c r="D94" s="124">
        <v>73</v>
      </c>
      <c r="E94" s="140" t="s">
        <v>1869</v>
      </c>
      <c r="F94" s="141" t="s">
        <v>1870</v>
      </c>
      <c r="G94" s="132"/>
      <c r="H94" s="132"/>
      <c r="I94" s="11"/>
      <c r="J94" s="87"/>
    </row>
    <row r="95" spans="1:10">
      <c r="A95" s="87" t="s">
        <v>1025</v>
      </c>
      <c r="B95" s="87"/>
      <c r="C95" s="87"/>
      <c r="D95" s="23">
        <v>74</v>
      </c>
      <c r="E95" s="18" t="s">
        <v>1087</v>
      </c>
      <c r="F95" s="32" t="s">
        <v>1607</v>
      </c>
      <c r="G95" s="63"/>
      <c r="H95" s="63"/>
      <c r="I95" s="11"/>
      <c r="J95" s="87"/>
    </row>
    <row r="96" spans="1:10">
      <c r="A96" s="87" t="s">
        <v>1026</v>
      </c>
      <c r="B96" s="87"/>
      <c r="C96" s="87"/>
      <c r="D96" s="23">
        <v>75</v>
      </c>
      <c r="E96" s="18" t="s">
        <v>1088</v>
      </c>
      <c r="F96" s="32" t="s">
        <v>1608</v>
      </c>
      <c r="G96" s="63"/>
      <c r="H96" s="63"/>
      <c r="I96" s="11"/>
      <c r="J96" s="87"/>
    </row>
    <row r="97" spans="1:10">
      <c r="A97" s="87" t="s">
        <v>1027</v>
      </c>
      <c r="B97" s="87"/>
      <c r="C97" s="87"/>
      <c r="D97" s="23">
        <v>76</v>
      </c>
      <c r="E97" s="18" t="s">
        <v>1089</v>
      </c>
      <c r="F97" s="32" t="s">
        <v>1611</v>
      </c>
      <c r="G97" s="63"/>
      <c r="H97" s="63"/>
      <c r="I97" s="11"/>
      <c r="J97" s="87"/>
    </row>
    <row r="98" spans="1:10">
      <c r="A98" s="87" t="s">
        <v>1028</v>
      </c>
      <c r="B98" s="87"/>
      <c r="C98" s="87"/>
      <c r="D98" s="23">
        <v>77</v>
      </c>
      <c r="E98" s="18" t="s">
        <v>1090</v>
      </c>
      <c r="F98" s="32" t="s">
        <v>1609</v>
      </c>
      <c r="G98" s="63"/>
      <c r="H98" s="63"/>
      <c r="I98" s="11"/>
      <c r="J98" s="87"/>
    </row>
    <row r="99" spans="1:10">
      <c r="A99" s="87" t="s">
        <v>1029</v>
      </c>
      <c r="B99" s="87"/>
      <c r="C99" s="87"/>
      <c r="D99" s="23">
        <v>78</v>
      </c>
      <c r="E99" s="18" t="s">
        <v>1091</v>
      </c>
      <c r="F99" s="32" t="s">
        <v>1612</v>
      </c>
      <c r="G99" s="63"/>
      <c r="H99" s="63"/>
      <c r="I99" s="11"/>
      <c r="J99" s="87"/>
    </row>
    <row r="100" spans="1:10">
      <c r="A100" s="87" t="s">
        <v>1030</v>
      </c>
      <c r="B100" s="87"/>
      <c r="C100" s="87"/>
      <c r="D100" s="23">
        <v>79</v>
      </c>
      <c r="E100" s="18" t="s">
        <v>1092</v>
      </c>
      <c r="F100" s="32" t="s">
        <v>1610</v>
      </c>
      <c r="G100" s="63"/>
      <c r="H100" s="63"/>
      <c r="I100" s="11"/>
      <c r="J100" s="87"/>
    </row>
    <row r="101" spans="1:10" ht="30">
      <c r="A101" s="87" t="s">
        <v>1031</v>
      </c>
      <c r="B101" s="87"/>
      <c r="C101" s="87"/>
      <c r="D101" s="23">
        <v>80</v>
      </c>
      <c r="E101" s="18" t="s">
        <v>1093</v>
      </c>
      <c r="F101" s="32" t="s">
        <v>1613</v>
      </c>
      <c r="G101" s="63"/>
      <c r="H101" s="63"/>
      <c r="I101" s="11"/>
      <c r="J101" s="87"/>
    </row>
    <row r="102" spans="1:10" ht="30">
      <c r="A102" s="87" t="s">
        <v>1032</v>
      </c>
      <c r="B102" s="87"/>
      <c r="C102" s="87"/>
      <c r="D102" s="23">
        <v>81</v>
      </c>
      <c r="E102" s="18" t="s">
        <v>1094</v>
      </c>
      <c r="F102" s="32" t="s">
        <v>1614</v>
      </c>
      <c r="G102" s="63"/>
      <c r="H102" s="63"/>
      <c r="I102" s="11"/>
      <c r="J102" s="87"/>
    </row>
    <row r="103" spans="1:10">
      <c r="A103" s="87" t="s">
        <v>1033</v>
      </c>
      <c r="B103" s="87"/>
      <c r="C103" s="87"/>
      <c r="D103" s="23">
        <v>82</v>
      </c>
      <c r="E103" s="18" t="s">
        <v>1095</v>
      </c>
      <c r="F103" s="32" t="s">
        <v>1615</v>
      </c>
      <c r="G103" s="63"/>
      <c r="H103" s="63"/>
      <c r="I103" s="11"/>
      <c r="J103" s="87"/>
    </row>
    <row r="104" spans="1:10">
      <c r="A104" s="87" t="s">
        <v>1034</v>
      </c>
      <c r="B104" s="87"/>
      <c r="C104" s="87"/>
      <c r="D104" s="23">
        <v>83</v>
      </c>
      <c r="E104" s="18" t="s">
        <v>1096</v>
      </c>
      <c r="F104" s="32" t="s">
        <v>1616</v>
      </c>
      <c r="G104" s="63"/>
      <c r="H104" s="63"/>
      <c r="I104" s="11"/>
      <c r="J104" s="87"/>
    </row>
    <row r="105" spans="1:10">
      <c r="A105" s="87" t="s">
        <v>1035</v>
      </c>
      <c r="B105" s="87"/>
      <c r="C105" s="87"/>
      <c r="D105" s="23">
        <v>84</v>
      </c>
      <c r="E105" s="18" t="s">
        <v>1097</v>
      </c>
      <c r="F105" s="32" t="s">
        <v>1617</v>
      </c>
      <c r="G105" s="63"/>
      <c r="H105" s="63"/>
      <c r="I105" s="11"/>
      <c r="J105" s="87"/>
    </row>
    <row r="106" spans="1:10" ht="30">
      <c r="A106" s="87" t="s">
        <v>1036</v>
      </c>
      <c r="B106" s="87"/>
      <c r="C106" s="87"/>
      <c r="D106" s="23">
        <v>85</v>
      </c>
      <c r="E106" s="18" t="s">
        <v>1098</v>
      </c>
      <c r="F106" s="32" t="s">
        <v>1618</v>
      </c>
      <c r="G106" s="63"/>
      <c r="H106" s="63"/>
      <c r="I106" s="11"/>
      <c r="J106" s="87"/>
    </row>
    <row r="107" spans="1:10" ht="30">
      <c r="A107" s="87" t="s">
        <v>1109</v>
      </c>
      <c r="B107" s="87"/>
      <c r="C107" s="87"/>
      <c r="D107" s="23">
        <v>86</v>
      </c>
      <c r="E107" s="18" t="s">
        <v>1110</v>
      </c>
      <c r="F107" s="32" t="s">
        <v>1627</v>
      </c>
      <c r="G107" s="63"/>
      <c r="H107" s="63"/>
      <c r="I107" s="11"/>
      <c r="J107" s="87"/>
    </row>
    <row r="108" spans="1:10">
      <c r="A108" s="87" t="s">
        <v>1037</v>
      </c>
      <c r="B108" s="87"/>
      <c r="C108" s="87"/>
      <c r="D108" s="23">
        <v>87</v>
      </c>
      <c r="E108" s="18" t="s">
        <v>1099</v>
      </c>
      <c r="F108" s="32" t="s">
        <v>1619</v>
      </c>
      <c r="G108" s="63"/>
      <c r="H108" s="63"/>
      <c r="I108" s="11"/>
      <c r="J108" s="87"/>
    </row>
    <row r="109" spans="1:10">
      <c r="A109" s="87" t="s">
        <v>1038</v>
      </c>
      <c r="B109" s="87"/>
      <c r="C109" s="87"/>
      <c r="D109" s="23">
        <v>88</v>
      </c>
      <c r="E109" s="18" t="s">
        <v>1725</v>
      </c>
      <c r="F109" s="32" t="s">
        <v>1783</v>
      </c>
      <c r="G109" s="63"/>
      <c r="H109" s="63"/>
      <c r="I109" s="11"/>
      <c r="J109" s="87"/>
    </row>
    <row r="110" spans="1:10">
      <c r="A110" s="87" t="s">
        <v>1039</v>
      </c>
      <c r="B110" s="87"/>
      <c r="C110" s="87"/>
      <c r="D110" s="23">
        <v>89</v>
      </c>
      <c r="E110" s="18" t="s">
        <v>1726</v>
      </c>
      <c r="F110" s="32" t="s">
        <v>1784</v>
      </c>
      <c r="G110" s="63"/>
      <c r="H110" s="63"/>
      <c r="I110" s="11"/>
      <c r="J110" s="87"/>
    </row>
    <row r="111" spans="1:10" ht="30">
      <c r="A111" s="87" t="s">
        <v>1040</v>
      </c>
      <c r="B111" s="87"/>
      <c r="C111" s="87"/>
      <c r="D111" s="23">
        <v>90</v>
      </c>
      <c r="E111" s="18" t="s">
        <v>1100</v>
      </c>
      <c r="F111" s="32" t="s">
        <v>1620</v>
      </c>
      <c r="G111" s="63"/>
      <c r="H111" s="63"/>
      <c r="I111" s="11"/>
      <c r="J111" s="87"/>
    </row>
    <row r="112" spans="1:10">
      <c r="A112" s="87" t="s">
        <v>1041</v>
      </c>
      <c r="B112" s="87"/>
      <c r="C112" s="87"/>
      <c r="D112" s="95">
        <v>91</v>
      </c>
      <c r="E112" s="96" t="s">
        <v>1101</v>
      </c>
      <c r="F112" s="97" t="s">
        <v>1621</v>
      </c>
      <c r="G112" s="98">
        <f>1*G95+1*G96+-1*G97+1*G98+-1*G99+1*G100+1*G101+-1*G102+1*G103+-1*G104+-1*G105+-1*G106+-1*G107+-1*G108+-1*G109+-1*G110+1*G111</f>
        <v>0</v>
      </c>
      <c r="H112" s="98">
        <f>1*H95+1*H96+-1*H97+1*H98+-1*H99+1*H100+1*H101+-1*H102+1*H103+-1*H104+-1*H105+-1*H106+-1*H107+-1*H108+-1*H109+-1*H110+1*H111</f>
        <v>0</v>
      </c>
      <c r="I112" s="11"/>
      <c r="J112" s="87"/>
    </row>
    <row r="113" spans="1:10" ht="30">
      <c r="A113" s="87" t="s">
        <v>1042</v>
      </c>
      <c r="B113" s="87"/>
      <c r="C113" s="87"/>
      <c r="D113" s="95">
        <v>92</v>
      </c>
      <c r="E113" s="99" t="s">
        <v>1102</v>
      </c>
      <c r="F113" s="100" t="s">
        <v>1622</v>
      </c>
      <c r="G113" s="98">
        <f>1*G70+1*G112+1*G93</f>
        <v>0</v>
      </c>
      <c r="H113" s="98">
        <f>1*H70+1*H112+1*H93</f>
        <v>0</v>
      </c>
      <c r="I113" s="11"/>
      <c r="J113" s="87"/>
    </row>
    <row r="114" spans="1:10">
      <c r="A114" s="87" t="s">
        <v>1043</v>
      </c>
      <c r="B114" s="87"/>
      <c r="C114" s="87"/>
      <c r="D114" s="23">
        <v>93</v>
      </c>
      <c r="E114" s="72" t="s">
        <v>1103</v>
      </c>
      <c r="F114" s="73" t="s">
        <v>1623</v>
      </c>
      <c r="G114" s="63"/>
      <c r="H114" s="63"/>
      <c r="I114" s="11"/>
      <c r="J114" s="87"/>
    </row>
    <row r="115" spans="1:10">
      <c r="A115" s="87" t="s">
        <v>1044</v>
      </c>
      <c r="B115" s="87"/>
      <c r="C115" s="87"/>
      <c r="D115" s="95">
        <v>94</v>
      </c>
      <c r="E115" s="99" t="s">
        <v>1104</v>
      </c>
      <c r="F115" s="100" t="s">
        <v>1624</v>
      </c>
      <c r="G115" s="98">
        <f>1*G113+1*G114</f>
        <v>0</v>
      </c>
      <c r="H115" s="98">
        <f>1*H113+1*H114</f>
        <v>0</v>
      </c>
      <c r="I115" s="11"/>
      <c r="J115" s="87"/>
    </row>
    <row r="116" spans="1:10">
      <c r="A116" s="87" t="s">
        <v>1045</v>
      </c>
      <c r="B116" s="87"/>
      <c r="C116" s="87"/>
      <c r="D116" s="23">
        <v>95</v>
      </c>
      <c r="E116" s="72" t="s">
        <v>1105</v>
      </c>
      <c r="F116" s="73" t="s">
        <v>1625</v>
      </c>
      <c r="G116" s="63"/>
      <c r="H116" s="63"/>
      <c r="I116" s="11"/>
      <c r="J116" s="87"/>
    </row>
    <row r="117" spans="1:10">
      <c r="A117" s="87" t="s">
        <v>1046</v>
      </c>
      <c r="B117" s="87"/>
      <c r="C117" s="87"/>
      <c r="D117" s="95">
        <v>96</v>
      </c>
      <c r="E117" s="99" t="s">
        <v>1106</v>
      </c>
      <c r="F117" s="100" t="s">
        <v>1626</v>
      </c>
      <c r="G117" s="98">
        <f>1*G115+1*G116</f>
        <v>0</v>
      </c>
      <c r="H117" s="98">
        <f>1*H115+1*H116</f>
        <v>0</v>
      </c>
      <c r="I117" s="11"/>
      <c r="J117" s="87"/>
    </row>
    <row r="118" spans="1:10">
      <c r="A118" s="87"/>
      <c r="B118" s="87"/>
      <c r="C118" s="87" t="s">
        <v>358</v>
      </c>
      <c r="D118" s="11"/>
      <c r="E118" s="11"/>
      <c r="F118" s="11"/>
      <c r="G118" s="11"/>
      <c r="H118" s="11"/>
      <c r="I118" s="11"/>
      <c r="J118" s="87"/>
    </row>
    <row r="119" spans="1:10">
      <c r="A119" s="87"/>
      <c r="B119" s="87"/>
      <c r="C119" s="87" t="s">
        <v>361</v>
      </c>
      <c r="D119" s="87"/>
      <c r="E119" s="87"/>
      <c r="F119" s="87"/>
      <c r="G119" s="87"/>
      <c r="H119" s="87"/>
      <c r="I119" s="87"/>
      <c r="J119" s="87" t="s">
        <v>362</v>
      </c>
    </row>
  </sheetData>
  <sheetProtection algorithmName="SHA-512" hashValue="qTNztJncxkU7VaRZDCAdMhMZwgns6WnZ+DKWsq4JijfM+uGFyWDbnWczVDmVJ7R4RXVKqgTNizH5ekOe3AZJKw==" saltValue="MCX0OYICENZDTNxoWP7aNw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72:H93 G56:H70 G44:H54 G39:H42 G34:H37 G29:H32 G95:H117 G24:H26" xr:uid="{00000000-0002-0000-1400-000000000000}">
      <formula1>-999999999999999</formula1>
      <formula2>999999999999999</formula2>
    </dataValidation>
  </dataValidations>
  <hyperlinks>
    <hyperlink ref="A22" r:id="rId1" xr:uid="{00000000-0004-0000-1400-000000000000}"/>
    <hyperlink ref="A23" r:id="rId2" xr:uid="{00000000-0004-0000-1400-000001000000}"/>
    <hyperlink ref="A27" r:id="rId3" xr:uid="{00000000-0004-0000-1400-000002000000}"/>
    <hyperlink ref="A28" r:id="rId4" xr:uid="{00000000-0004-0000-1400-000003000000}"/>
    <hyperlink ref="A33" r:id="rId5" xr:uid="{00000000-0004-0000-1400-000004000000}"/>
    <hyperlink ref="A38" r:id="rId6" xr:uid="{00000000-0004-0000-1400-000005000000}"/>
    <hyperlink ref="A43" r:id="rId7" xr:uid="{00000000-0004-0000-1400-000006000000}"/>
    <hyperlink ref="A55" r:id="rId8" xr:uid="{00000000-0004-0000-1400-000007000000}"/>
    <hyperlink ref="A71" r:id="rId9" xr:uid="{00000000-0004-0000-1400-000008000000}"/>
    <hyperlink ref="A94" r:id="rId10" xr:uid="{00000000-0004-0000-1400-000009000000}"/>
  </hyperlinks>
  <pageMargins left="0.7" right="0.7" top="0.75" bottom="0.75" header="0.3" footer="0.3"/>
  <pageSetup orientation="portrait" r:id="rId11"/>
  <headerFooter>
    <oddFooter>&amp;L&amp;"Calibri,Regular"&amp;10</oddFooter>
    <evenFooter>&amp;L&amp;"Calibri,Regular"&amp;10</evenFooter>
    <firstFooter>&amp;L&amp;"Calibri,Regular"&amp;10</firstFooter>
  </headerFooter>
  <legacyDrawing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>
    <pageSetUpPr autoPageBreaks="0"/>
  </sheetPr>
  <dimension ref="A1:Z146"/>
  <sheetViews>
    <sheetView showGridLines="0" rightToLeft="1" topLeftCell="D1" zoomScale="106" zoomScaleNormal="106" workbookViewId="0">
      <selection sqref="A1:C1048576"/>
    </sheetView>
  </sheetViews>
  <sheetFormatPr defaultRowHeight="15"/>
  <cols>
    <col min="1" max="1" width="17.5703125" hidden="1" customWidth="1"/>
    <col min="2" max="2" width="24.5703125" hidden="1" customWidth="1"/>
    <col min="3" max="3" width="24.140625" hidden="1" customWidth="1"/>
    <col min="4" max="4" width="8.7109375" customWidth="1"/>
    <col min="5" max="5" width="60.7109375" hidden="1" customWidth="1"/>
    <col min="6" max="6" width="60.7109375" customWidth="1"/>
    <col min="7" max="24" width="20.7109375" customWidth="1"/>
  </cols>
  <sheetData>
    <row r="1" spans="1:26" ht="75" customHeight="1">
      <c r="A1" s="10" t="s">
        <v>1736</v>
      </c>
      <c r="D1" s="22"/>
      <c r="E1" s="184"/>
      <c r="F1" s="184"/>
      <c r="G1" s="184"/>
      <c r="H1" s="184"/>
      <c r="I1" s="184"/>
      <c r="J1" s="185"/>
    </row>
    <row r="3" spans="1:26" ht="35.1" customHeight="1">
      <c r="E3" s="181" t="s">
        <v>1699</v>
      </c>
      <c r="F3" s="182"/>
      <c r="G3" s="182"/>
      <c r="H3" s="182"/>
    </row>
    <row r="4" spans="1:26" ht="15.75" customHeight="1"/>
    <row r="8" spans="1:26" hidden="1"/>
    <row r="9" spans="1:26" hidden="1"/>
    <row r="10" spans="1:26" hidden="1"/>
    <row r="11" spans="1:26" hidden="1"/>
    <row r="12" spans="1:26" hidden="1"/>
    <row r="13" spans="1:26" hidden="1"/>
    <row r="14" spans="1:26" hidden="1">
      <c r="A14" s="87"/>
      <c r="B14" s="87"/>
      <c r="C14" s="87" t="s">
        <v>1175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idden="1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idden="1">
      <c r="A16" s="87"/>
      <c r="B16" s="87"/>
      <c r="C16" s="87"/>
      <c r="D16" s="87"/>
      <c r="E16" s="87"/>
      <c r="F16" s="87"/>
      <c r="G16" s="87" t="s">
        <v>1200</v>
      </c>
      <c r="H16" s="87" t="s">
        <v>1201</v>
      </c>
      <c r="I16" s="87" t="s">
        <v>1202</v>
      </c>
      <c r="J16" s="87" t="s">
        <v>1203</v>
      </c>
      <c r="K16" s="87" t="s">
        <v>1204</v>
      </c>
      <c r="L16" s="87" t="s">
        <v>1205</v>
      </c>
      <c r="M16" s="87" t="s">
        <v>1206</v>
      </c>
      <c r="N16" s="87" t="s">
        <v>1207</v>
      </c>
      <c r="O16" s="87" t="s">
        <v>1209</v>
      </c>
      <c r="P16" s="87" t="s">
        <v>1210</v>
      </c>
      <c r="Q16" s="87" t="s">
        <v>1211</v>
      </c>
      <c r="R16" s="87" t="s">
        <v>1212</v>
      </c>
      <c r="S16" s="87" t="s">
        <v>1293</v>
      </c>
      <c r="T16" s="87" t="s">
        <v>1213</v>
      </c>
      <c r="U16" s="87" t="s">
        <v>1214</v>
      </c>
      <c r="V16" s="87" t="s">
        <v>1215</v>
      </c>
      <c r="W16" s="87" t="s">
        <v>1208</v>
      </c>
      <c r="X16" s="87"/>
      <c r="Y16" s="87"/>
      <c r="Z16" s="87"/>
    </row>
    <row r="17" spans="1:26" hidden="1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 t="s">
        <v>358</v>
      </c>
      <c r="Z17" s="87" t="s">
        <v>360</v>
      </c>
    </row>
    <row r="18" spans="1:26" hidden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StartUp!$D$10</f>
        <v>01-Jan-2022</v>
      </c>
      <c r="H18" s="19" t="str">
        <f>StartUp!$D$10</f>
        <v>01-Jan-2022</v>
      </c>
      <c r="I18" s="19" t="str">
        <f>StartUp!$D$10</f>
        <v>01-Jan-2022</v>
      </c>
      <c r="J18" s="19" t="str">
        <f>StartUp!$D$10</f>
        <v>01-Jan-2022</v>
      </c>
      <c r="K18" s="19" t="str">
        <f>StartUp!$D$10</f>
        <v>01-Jan-2022</v>
      </c>
      <c r="L18" s="19" t="str">
        <f>StartUp!$D$10</f>
        <v>01-Jan-2022</v>
      </c>
      <c r="M18" s="19" t="str">
        <f>StartUp!$D$10</f>
        <v>01-Jan-2022</v>
      </c>
      <c r="N18" s="19" t="str">
        <f>StartUp!$D$10</f>
        <v>01-Jan-2022</v>
      </c>
      <c r="O18" s="19" t="str">
        <f>StartUp!$D$10</f>
        <v>01-Jan-2022</v>
      </c>
      <c r="P18" s="19" t="str">
        <f>StartUp!$D$10</f>
        <v>01-Jan-2022</v>
      </c>
      <c r="Q18" s="19" t="str">
        <f>StartUp!$D$10</f>
        <v>01-Jan-2022</v>
      </c>
      <c r="R18" s="19" t="str">
        <f>StartUp!$D$10</f>
        <v>01-Jan-2022</v>
      </c>
      <c r="S18" s="19" t="str">
        <f>StartUp!$D$10</f>
        <v>01-Jan-2022</v>
      </c>
      <c r="T18" s="19" t="str">
        <f>StartUp!$D$10</f>
        <v>01-Jan-2022</v>
      </c>
      <c r="U18" s="19" t="str">
        <f>StartUp!$D$10</f>
        <v>01-Jan-2022</v>
      </c>
      <c r="V18" s="19" t="str">
        <f>StartUp!$D$10</f>
        <v>01-Jan-2022</v>
      </c>
      <c r="W18" s="19" t="str">
        <f>StartUp!$D$10</f>
        <v>01-Jan-2022</v>
      </c>
      <c r="X18" s="19" t="str">
        <f>StartUp!$D$10</f>
        <v>01-Jan-2022</v>
      </c>
      <c r="Y18" s="11"/>
      <c r="Z18" s="87"/>
    </row>
    <row r="19" spans="1:26" hidden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StartUp!$D$11</f>
        <v>31-Dec-2022</v>
      </c>
      <c r="H19" s="19" t="str">
        <f>StartUp!$D$11</f>
        <v>31-Dec-2022</v>
      </c>
      <c r="I19" s="19" t="str">
        <f>StartUp!$D$11</f>
        <v>31-Dec-2022</v>
      </c>
      <c r="J19" s="19" t="str">
        <f>StartUp!$D$11</f>
        <v>31-Dec-2022</v>
      </c>
      <c r="K19" s="19" t="str">
        <f>StartUp!$D$11</f>
        <v>31-Dec-2022</v>
      </c>
      <c r="L19" s="19" t="str">
        <f>StartUp!$D$11</f>
        <v>31-Dec-2022</v>
      </c>
      <c r="M19" s="19" t="str">
        <f>StartUp!$D$11</f>
        <v>31-Dec-2022</v>
      </c>
      <c r="N19" s="19" t="str">
        <f>StartUp!$D$11</f>
        <v>31-Dec-2022</v>
      </c>
      <c r="O19" s="19" t="str">
        <f>StartUp!$D$11</f>
        <v>31-Dec-2022</v>
      </c>
      <c r="P19" s="19" t="str">
        <f>StartUp!$D$11</f>
        <v>31-Dec-2022</v>
      </c>
      <c r="Q19" s="19" t="str">
        <f>StartUp!$D$11</f>
        <v>31-Dec-2022</v>
      </c>
      <c r="R19" s="19" t="str">
        <f>StartUp!$D$11</f>
        <v>31-Dec-2022</v>
      </c>
      <c r="S19" s="19" t="str">
        <f>StartUp!$D$11</f>
        <v>31-Dec-2022</v>
      </c>
      <c r="T19" s="19" t="str">
        <f>StartUp!$D$11</f>
        <v>31-Dec-2022</v>
      </c>
      <c r="U19" s="19" t="str">
        <f>StartUp!$D$11</f>
        <v>31-Dec-2022</v>
      </c>
      <c r="V19" s="19" t="str">
        <f>StartUp!$D$11</f>
        <v>31-Dec-2022</v>
      </c>
      <c r="W19" s="19" t="str">
        <f>StartUp!$D$11</f>
        <v>31-Dec-2022</v>
      </c>
      <c r="X19" s="19" t="str">
        <f>StartUp!$D$11</f>
        <v>31-Dec-2022</v>
      </c>
      <c r="Y19" s="11"/>
      <c r="Z19" s="87"/>
    </row>
    <row r="20" spans="1:26" ht="37.5" hidden="1" customHeight="1">
      <c r="A20" s="87"/>
      <c r="B20" s="87" t="s">
        <v>1237</v>
      </c>
      <c r="C20" s="87" t="s">
        <v>1244</v>
      </c>
      <c r="D20" s="190" t="s">
        <v>1268</v>
      </c>
      <c r="E20" s="92" t="str">
        <f>MID(StartUp!$O$11,7,11)</f>
        <v>2022</v>
      </c>
      <c r="F20" s="92" t="str">
        <f>MID(StartUp!$O$11,7,11)</f>
        <v>2022</v>
      </c>
      <c r="G20" s="190" t="s">
        <v>658</v>
      </c>
      <c r="H20" s="190" t="s">
        <v>659</v>
      </c>
      <c r="I20" s="190" t="s">
        <v>660</v>
      </c>
      <c r="J20" s="190" t="s">
        <v>661</v>
      </c>
      <c r="K20" s="190" t="s">
        <v>662</v>
      </c>
      <c r="L20" s="190" t="s">
        <v>663</v>
      </c>
      <c r="M20" s="190" t="s">
        <v>664</v>
      </c>
      <c r="N20" s="190" t="s">
        <v>665</v>
      </c>
      <c r="O20" s="190" t="s">
        <v>666</v>
      </c>
      <c r="P20" s="190" t="s">
        <v>667</v>
      </c>
      <c r="Q20" s="190" t="s">
        <v>668</v>
      </c>
      <c r="R20" s="190" t="s">
        <v>669</v>
      </c>
      <c r="S20" s="190" t="s">
        <v>670</v>
      </c>
      <c r="T20" s="190" t="s">
        <v>671</v>
      </c>
      <c r="U20" s="190" t="s">
        <v>672</v>
      </c>
      <c r="V20" s="190" t="s">
        <v>673</v>
      </c>
      <c r="W20" s="190" t="s">
        <v>674</v>
      </c>
      <c r="X20" s="190" t="s">
        <v>675</v>
      </c>
      <c r="Y20" s="11"/>
      <c r="Z20" s="87"/>
    </row>
    <row r="21" spans="1:26" ht="37.5" hidden="1" customHeight="1">
      <c r="A21" s="87"/>
      <c r="B21" s="87"/>
      <c r="C21" s="87" t="s">
        <v>1244</v>
      </c>
      <c r="D21" s="191"/>
      <c r="E21" s="92" t="s">
        <v>1266</v>
      </c>
      <c r="F21" s="92" t="s">
        <v>1699</v>
      </c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1"/>
      <c r="Z21" s="87"/>
    </row>
    <row r="22" spans="1:26" ht="37.5" customHeight="1">
      <c r="A22" s="87"/>
      <c r="B22" s="87"/>
      <c r="C22" s="87" t="s">
        <v>1247</v>
      </c>
      <c r="D22" s="190" t="s">
        <v>1268</v>
      </c>
      <c r="E22" s="92" t="str">
        <f>MID(StartUp!$O$11,7,11)</f>
        <v>2022</v>
      </c>
      <c r="F22" s="92" t="str">
        <f>MID(StartUp!$O$11,7,11)</f>
        <v>2022</v>
      </c>
      <c r="G22" s="190" t="s">
        <v>1425</v>
      </c>
      <c r="H22" s="190" t="s">
        <v>1426</v>
      </c>
      <c r="I22" s="190" t="s">
        <v>1427</v>
      </c>
      <c r="J22" s="190" t="s">
        <v>1428</v>
      </c>
      <c r="K22" s="190" t="s">
        <v>1429</v>
      </c>
      <c r="L22" s="190" t="s">
        <v>1430</v>
      </c>
      <c r="M22" s="190" t="s">
        <v>1431</v>
      </c>
      <c r="N22" s="190" t="s">
        <v>1432</v>
      </c>
      <c r="O22" s="190" t="s">
        <v>1673</v>
      </c>
      <c r="P22" s="190" t="s">
        <v>1434</v>
      </c>
      <c r="Q22" s="190" t="s">
        <v>1435</v>
      </c>
      <c r="R22" s="190" t="s">
        <v>1436</v>
      </c>
      <c r="S22" s="190" t="s">
        <v>1437</v>
      </c>
      <c r="T22" s="190" t="s">
        <v>1438</v>
      </c>
      <c r="U22" s="190" t="s">
        <v>1439</v>
      </c>
      <c r="V22" s="190" t="s">
        <v>1440</v>
      </c>
      <c r="W22" s="190" t="s">
        <v>1441</v>
      </c>
      <c r="X22" s="190" t="s">
        <v>1677</v>
      </c>
      <c r="Y22" s="11"/>
      <c r="Z22" s="87"/>
    </row>
    <row r="23" spans="1:26" ht="37.5" customHeight="1">
      <c r="A23" s="87"/>
      <c r="B23" s="87" t="s">
        <v>1237</v>
      </c>
      <c r="C23" s="87" t="s">
        <v>1247</v>
      </c>
      <c r="D23" s="191"/>
      <c r="E23" s="92" t="s">
        <v>1266</v>
      </c>
      <c r="F23" s="92" t="s">
        <v>1699</v>
      </c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1"/>
      <c r="Z23" s="87"/>
    </row>
    <row r="24" spans="1:26" hidden="1">
      <c r="A24" s="87"/>
      <c r="B24" s="87"/>
      <c r="C24" s="87" t="s">
        <v>358</v>
      </c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87"/>
    </row>
    <row r="25" spans="1:26">
      <c r="A25" s="87" t="s">
        <v>1176</v>
      </c>
      <c r="B25" s="87"/>
      <c r="C25" s="87"/>
      <c r="D25" s="23">
        <v>1</v>
      </c>
      <c r="E25" s="72" t="s">
        <v>1216</v>
      </c>
      <c r="F25" s="73" t="s">
        <v>1650</v>
      </c>
      <c r="G25" s="63">
        <v>181000000</v>
      </c>
      <c r="H25" s="63"/>
      <c r="I25" s="63"/>
      <c r="J25" s="63"/>
      <c r="K25" s="63"/>
      <c r="L25" s="63">
        <v>-481419202</v>
      </c>
      <c r="M25" s="63">
        <v>372262500</v>
      </c>
      <c r="N25" s="63"/>
      <c r="O25" s="63"/>
      <c r="P25" s="63"/>
      <c r="Q25" s="63"/>
      <c r="R25" s="63"/>
      <c r="S25" s="63"/>
      <c r="T25" s="63"/>
      <c r="U25" s="63"/>
      <c r="V25" s="63"/>
      <c r="W25" s="98">
        <f>1*O25+1*P25+1*Q25+1*R25+1*S25+1*T25+1*U25+1*V25</f>
        <v>0</v>
      </c>
      <c r="X25" s="98">
        <f>1*G25+1*H25-1*I25+1*J25+1*K25+1*L25+1*M25+1*N25+1*W25</f>
        <v>71843298</v>
      </c>
      <c r="Y25" s="11"/>
      <c r="Z25" s="87"/>
    </row>
    <row r="26" spans="1:26" ht="30">
      <c r="A26" s="87" t="s">
        <v>1177</v>
      </c>
      <c r="B26" s="87"/>
      <c r="C26" s="87"/>
      <c r="D26" s="23">
        <v>2</v>
      </c>
      <c r="E26" s="72" t="s">
        <v>1217</v>
      </c>
      <c r="F26" s="73" t="s">
        <v>1651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98">
        <f>1*O26+1*P26+1*Q26+1*R26+1*S26+1*T26+1*U26+1*V26</f>
        <v>0</v>
      </c>
      <c r="X26" s="98">
        <f>1*G26+1*H26-1*I26+1*J26+1*K26+1*L26+1*M26+1*N26+1*W26</f>
        <v>0</v>
      </c>
      <c r="Y26" s="11"/>
      <c r="Z26" s="87"/>
    </row>
    <row r="27" spans="1:26">
      <c r="A27" s="87" t="s">
        <v>1178</v>
      </c>
      <c r="B27" s="87"/>
      <c r="C27" s="87"/>
      <c r="D27" s="95">
        <v>3</v>
      </c>
      <c r="E27" s="99" t="s">
        <v>1218</v>
      </c>
      <c r="F27" s="100" t="s">
        <v>1652</v>
      </c>
      <c r="G27" s="98">
        <f t="shared" ref="G27:W27" si="0">1*G25+1*G26</f>
        <v>181000000</v>
      </c>
      <c r="H27" s="98">
        <f t="shared" si="0"/>
        <v>0</v>
      </c>
      <c r="I27" s="98">
        <f t="shared" si="0"/>
        <v>0</v>
      </c>
      <c r="J27" s="98">
        <f t="shared" si="0"/>
        <v>0</v>
      </c>
      <c r="K27" s="98">
        <f t="shared" si="0"/>
        <v>0</v>
      </c>
      <c r="L27" s="98">
        <f t="shared" si="0"/>
        <v>-481419202</v>
      </c>
      <c r="M27" s="98">
        <f t="shared" si="0"/>
        <v>372262500</v>
      </c>
      <c r="N27" s="98">
        <f t="shared" si="0"/>
        <v>0</v>
      </c>
      <c r="O27" s="98">
        <f t="shared" si="0"/>
        <v>0</v>
      </c>
      <c r="P27" s="98">
        <f t="shared" si="0"/>
        <v>0</v>
      </c>
      <c r="Q27" s="98">
        <f t="shared" si="0"/>
        <v>0</v>
      </c>
      <c r="R27" s="98">
        <f t="shared" si="0"/>
        <v>0</v>
      </c>
      <c r="S27" s="98">
        <f t="shared" si="0"/>
        <v>0</v>
      </c>
      <c r="T27" s="98">
        <f t="shared" si="0"/>
        <v>0</v>
      </c>
      <c r="U27" s="98">
        <f t="shared" si="0"/>
        <v>0</v>
      </c>
      <c r="V27" s="98">
        <f t="shared" si="0"/>
        <v>0</v>
      </c>
      <c r="W27" s="98">
        <f t="shared" si="0"/>
        <v>0</v>
      </c>
      <c r="X27" s="98">
        <f>1*X25+1*X26</f>
        <v>71843298</v>
      </c>
      <c r="Y27" s="11"/>
      <c r="Z27" s="87"/>
    </row>
    <row r="28" spans="1:26">
      <c r="A28" s="88" t="s">
        <v>1938</v>
      </c>
      <c r="B28" s="87"/>
      <c r="C28" s="87"/>
      <c r="D28" s="124">
        <v>4</v>
      </c>
      <c r="E28" s="140" t="s">
        <v>1883</v>
      </c>
      <c r="F28" s="141" t="s">
        <v>1884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1"/>
      <c r="Z28" s="87"/>
    </row>
    <row r="29" spans="1:26">
      <c r="A29" s="88" t="s">
        <v>1939</v>
      </c>
      <c r="B29" s="87"/>
      <c r="C29" s="87"/>
      <c r="D29" s="124">
        <v>5</v>
      </c>
      <c r="E29" s="125" t="s">
        <v>1885</v>
      </c>
      <c r="F29" s="142" t="s">
        <v>1886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1"/>
      <c r="Z29" s="87"/>
    </row>
    <row r="30" spans="1:26">
      <c r="A30" s="87" t="s">
        <v>784</v>
      </c>
      <c r="B30" s="87"/>
      <c r="C30" s="87"/>
      <c r="D30" s="23">
        <v>6</v>
      </c>
      <c r="E30" s="14" t="s">
        <v>834</v>
      </c>
      <c r="F30" s="31" t="s">
        <v>1502</v>
      </c>
      <c r="G30" s="63"/>
      <c r="H30" s="63"/>
      <c r="I30" s="63"/>
      <c r="J30" s="63"/>
      <c r="K30" s="63"/>
      <c r="L30" s="63">
        <v>-64928434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98">
        <f>1*O30+1*P30+1*Q30+1*R30+1*S30+1*T30+1*U30+1*V30</f>
        <v>0</v>
      </c>
      <c r="X30" s="98">
        <f t="shared" ref="X30:X31" si="1">1*G30+1*H30-1*I30+1*J30+1*K30+1*L30+1*M30+1*N30+1*W30</f>
        <v>-64928434</v>
      </c>
      <c r="Y30" s="11"/>
      <c r="Z30" s="87"/>
    </row>
    <row r="31" spans="1:26">
      <c r="A31" s="87" t="s">
        <v>1179</v>
      </c>
      <c r="B31" s="87"/>
      <c r="C31" s="87"/>
      <c r="D31" s="23">
        <v>7</v>
      </c>
      <c r="E31" s="14" t="s">
        <v>1219</v>
      </c>
      <c r="F31" s="31" t="s">
        <v>1653</v>
      </c>
      <c r="G31" s="63"/>
      <c r="H31" s="63"/>
      <c r="I31" s="63"/>
      <c r="J31" s="63"/>
      <c r="K31" s="63"/>
      <c r="L31" s="63">
        <v>3169055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98">
        <f>1*O31+1*P31+1*Q31+1*R31+1*S31+1*T31+1*U31+1*V31</f>
        <v>0</v>
      </c>
      <c r="X31" s="98">
        <f t="shared" si="1"/>
        <v>3169055</v>
      </c>
      <c r="Y31" s="11"/>
      <c r="Z31" s="87"/>
    </row>
    <row r="32" spans="1:26">
      <c r="A32" s="87" t="s">
        <v>888</v>
      </c>
      <c r="B32" s="87"/>
      <c r="C32" s="87"/>
      <c r="D32" s="95">
        <v>8</v>
      </c>
      <c r="E32" s="101" t="s">
        <v>913</v>
      </c>
      <c r="F32" s="102" t="s">
        <v>1538</v>
      </c>
      <c r="G32" s="98">
        <f t="shared" ref="G32:W32" si="2">1*G30+1*G31</f>
        <v>0</v>
      </c>
      <c r="H32" s="98">
        <f t="shared" si="2"/>
        <v>0</v>
      </c>
      <c r="I32" s="98">
        <f t="shared" si="2"/>
        <v>0</v>
      </c>
      <c r="J32" s="98">
        <f t="shared" si="2"/>
        <v>0</v>
      </c>
      <c r="K32" s="98">
        <f t="shared" si="2"/>
        <v>0</v>
      </c>
      <c r="L32" s="98">
        <f t="shared" si="2"/>
        <v>-61759379</v>
      </c>
      <c r="M32" s="98">
        <f t="shared" si="2"/>
        <v>0</v>
      </c>
      <c r="N32" s="98">
        <f t="shared" si="2"/>
        <v>0</v>
      </c>
      <c r="O32" s="98">
        <f t="shared" si="2"/>
        <v>0</v>
      </c>
      <c r="P32" s="98">
        <f t="shared" si="2"/>
        <v>0</v>
      </c>
      <c r="Q32" s="98">
        <f t="shared" si="2"/>
        <v>0</v>
      </c>
      <c r="R32" s="98">
        <f t="shared" si="2"/>
        <v>0</v>
      </c>
      <c r="S32" s="98">
        <f t="shared" si="2"/>
        <v>0</v>
      </c>
      <c r="T32" s="98">
        <f t="shared" si="2"/>
        <v>0</v>
      </c>
      <c r="U32" s="98">
        <f t="shared" si="2"/>
        <v>0</v>
      </c>
      <c r="V32" s="98">
        <f t="shared" si="2"/>
        <v>0</v>
      </c>
      <c r="W32" s="98">
        <f t="shared" si="2"/>
        <v>0</v>
      </c>
      <c r="X32" s="98">
        <f>1*X30+1*X31</f>
        <v>-61759379</v>
      </c>
      <c r="Y32" s="11"/>
      <c r="Z32" s="87"/>
    </row>
    <row r="33" spans="1:26">
      <c r="A33" s="87" t="s">
        <v>1180</v>
      </c>
      <c r="B33" s="87"/>
      <c r="C33" s="87"/>
      <c r="D33" s="23">
        <v>9</v>
      </c>
      <c r="E33" s="18" t="s">
        <v>1294</v>
      </c>
      <c r="F33" s="32" t="s">
        <v>1654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98">
        <f t="shared" ref="W33:W51" si="3">1*O33+1*P33+1*Q33+1*R33+1*S33+1*T33+1*U33+1*V33</f>
        <v>0</v>
      </c>
      <c r="X33" s="98">
        <f t="shared" ref="X33:X49" si="4">1*G33+1*H33-1*I33+1*J33+1*K33+1*L33+1*M33+1*N33+1*W33</f>
        <v>0</v>
      </c>
      <c r="Y33" s="11"/>
      <c r="Z33" s="87"/>
    </row>
    <row r="34" spans="1:26">
      <c r="A34" s="87" t="s">
        <v>1181</v>
      </c>
      <c r="B34" s="87"/>
      <c r="C34" s="87"/>
      <c r="D34" s="23">
        <v>10</v>
      </c>
      <c r="E34" s="18" t="s">
        <v>1295</v>
      </c>
      <c r="F34" s="32" t="s">
        <v>1655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98">
        <f t="shared" si="3"/>
        <v>0</v>
      </c>
      <c r="X34" s="98">
        <f t="shared" si="4"/>
        <v>0</v>
      </c>
      <c r="Y34" s="11"/>
      <c r="Z34" s="87"/>
    </row>
    <row r="35" spans="1:26">
      <c r="A35" s="87" t="s">
        <v>1182</v>
      </c>
      <c r="B35" s="87"/>
      <c r="C35" s="87"/>
      <c r="D35" s="23">
        <v>11</v>
      </c>
      <c r="E35" s="18" t="s">
        <v>1296</v>
      </c>
      <c r="F35" s="32" t="s">
        <v>1656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98">
        <f t="shared" si="3"/>
        <v>0</v>
      </c>
      <c r="X35" s="98">
        <f t="shared" si="4"/>
        <v>0</v>
      </c>
      <c r="Y35" s="11"/>
      <c r="Z35" s="87"/>
    </row>
    <row r="36" spans="1:26">
      <c r="A36" s="87" t="s">
        <v>1183</v>
      </c>
      <c r="B36" s="87"/>
      <c r="C36" s="87"/>
      <c r="D36" s="23">
        <v>12</v>
      </c>
      <c r="E36" s="18" t="s">
        <v>1220</v>
      </c>
      <c r="F36" s="32" t="s">
        <v>1657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98">
        <f t="shared" si="3"/>
        <v>0</v>
      </c>
      <c r="X36" s="98">
        <f t="shared" si="4"/>
        <v>0</v>
      </c>
      <c r="Y36" s="11"/>
      <c r="Z36" s="87"/>
    </row>
    <row r="37" spans="1:26">
      <c r="A37" s="87" t="s">
        <v>1184</v>
      </c>
      <c r="B37" s="87"/>
      <c r="C37" s="87"/>
      <c r="D37" s="23">
        <v>13</v>
      </c>
      <c r="E37" s="18" t="s">
        <v>1221</v>
      </c>
      <c r="F37" s="32" t="s">
        <v>1658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98">
        <f t="shared" si="3"/>
        <v>0</v>
      </c>
      <c r="X37" s="98">
        <f t="shared" si="4"/>
        <v>0</v>
      </c>
      <c r="Y37" s="11"/>
      <c r="Z37" s="87"/>
    </row>
    <row r="38" spans="1:26">
      <c r="A38" s="87" t="s">
        <v>1185</v>
      </c>
      <c r="B38" s="87"/>
      <c r="C38" s="87"/>
      <c r="D38" s="23">
        <v>14</v>
      </c>
      <c r="E38" s="18" t="s">
        <v>1222</v>
      </c>
      <c r="F38" s="32" t="s">
        <v>1659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98">
        <f t="shared" si="3"/>
        <v>0</v>
      </c>
      <c r="X38" s="98">
        <f t="shared" si="4"/>
        <v>0</v>
      </c>
      <c r="Y38" s="11"/>
      <c r="Z38" s="87"/>
    </row>
    <row r="39" spans="1:26">
      <c r="A39" s="87" t="s">
        <v>1186</v>
      </c>
      <c r="B39" s="87"/>
      <c r="C39" s="87"/>
      <c r="D39" s="23">
        <v>15</v>
      </c>
      <c r="E39" s="18" t="s">
        <v>1223</v>
      </c>
      <c r="F39" s="32" t="s">
        <v>1660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98">
        <f t="shared" si="3"/>
        <v>0</v>
      </c>
      <c r="X39" s="98">
        <f t="shared" si="4"/>
        <v>0</v>
      </c>
      <c r="Y39" s="11"/>
      <c r="Z39" s="87"/>
    </row>
    <row r="40" spans="1:26">
      <c r="A40" s="87" t="s">
        <v>1187</v>
      </c>
      <c r="B40" s="87"/>
      <c r="C40" s="87"/>
      <c r="D40" s="23">
        <v>16</v>
      </c>
      <c r="E40" s="18" t="s">
        <v>1224</v>
      </c>
      <c r="F40" s="32" t="s">
        <v>1661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98">
        <f t="shared" si="3"/>
        <v>0</v>
      </c>
      <c r="X40" s="98">
        <f t="shared" si="4"/>
        <v>0</v>
      </c>
      <c r="Y40" s="11"/>
      <c r="Z40" s="87"/>
    </row>
    <row r="41" spans="1:26">
      <c r="A41" s="87" t="s">
        <v>1188</v>
      </c>
      <c r="B41" s="87"/>
      <c r="C41" s="87"/>
      <c r="D41" s="23">
        <v>17</v>
      </c>
      <c r="E41" s="18" t="s">
        <v>1225</v>
      </c>
      <c r="F41" s="32" t="s">
        <v>1662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98">
        <f t="shared" si="3"/>
        <v>0</v>
      </c>
      <c r="X41" s="98">
        <f t="shared" si="4"/>
        <v>0</v>
      </c>
      <c r="Y41" s="11"/>
      <c r="Z41" s="87"/>
    </row>
    <row r="42" spans="1:26">
      <c r="A42" s="87" t="s">
        <v>1678</v>
      </c>
      <c r="B42" s="87"/>
      <c r="C42" s="87"/>
      <c r="D42" s="23">
        <v>18</v>
      </c>
      <c r="E42" s="18" t="s">
        <v>1226</v>
      </c>
      <c r="F42" s="32" t="s">
        <v>1663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98">
        <f t="shared" si="3"/>
        <v>0</v>
      </c>
      <c r="X42" s="98">
        <f t="shared" si="4"/>
        <v>0</v>
      </c>
      <c r="Y42" s="11"/>
      <c r="Z42" s="87"/>
    </row>
    <row r="43" spans="1:26">
      <c r="A43" s="87" t="s">
        <v>1189</v>
      </c>
      <c r="B43" s="87"/>
      <c r="C43" s="87"/>
      <c r="D43" s="23">
        <v>19</v>
      </c>
      <c r="E43" s="18" t="s">
        <v>1227</v>
      </c>
      <c r="F43" s="32" t="s">
        <v>1664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98">
        <f t="shared" si="3"/>
        <v>0</v>
      </c>
      <c r="X43" s="98">
        <f t="shared" si="4"/>
        <v>0</v>
      </c>
      <c r="Y43" s="11"/>
      <c r="Z43" s="87"/>
    </row>
    <row r="44" spans="1:26">
      <c r="A44" s="87" t="s">
        <v>1190</v>
      </c>
      <c r="B44" s="87"/>
      <c r="C44" s="87"/>
      <c r="D44" s="23">
        <v>20</v>
      </c>
      <c r="E44" s="18" t="s">
        <v>1297</v>
      </c>
      <c r="F44" s="32" t="s">
        <v>1665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98">
        <f t="shared" si="3"/>
        <v>0</v>
      </c>
      <c r="X44" s="98">
        <f t="shared" si="4"/>
        <v>0</v>
      </c>
      <c r="Y44" s="11"/>
      <c r="Z44" s="87"/>
    </row>
    <row r="45" spans="1:26">
      <c r="A45" s="87" t="s">
        <v>1191</v>
      </c>
      <c r="B45" s="87"/>
      <c r="C45" s="87"/>
      <c r="D45" s="23">
        <v>21</v>
      </c>
      <c r="E45" s="18" t="s">
        <v>1228</v>
      </c>
      <c r="F45" s="32" t="s">
        <v>1666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98">
        <f t="shared" si="3"/>
        <v>0</v>
      </c>
      <c r="X45" s="98">
        <f t="shared" si="4"/>
        <v>0</v>
      </c>
      <c r="Y45" s="11"/>
      <c r="Z45" s="87"/>
    </row>
    <row r="46" spans="1:26" ht="30">
      <c r="A46" s="87" t="s">
        <v>1192</v>
      </c>
      <c r="B46" s="87"/>
      <c r="C46" s="87"/>
      <c r="D46" s="23">
        <v>22</v>
      </c>
      <c r="E46" s="18" t="s">
        <v>1229</v>
      </c>
      <c r="F46" s="32" t="s">
        <v>1667</v>
      </c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98">
        <f t="shared" si="3"/>
        <v>0</v>
      </c>
      <c r="X46" s="98">
        <f t="shared" si="4"/>
        <v>0</v>
      </c>
      <c r="Y46" s="11"/>
      <c r="Z46" s="87"/>
    </row>
    <row r="47" spans="1:26">
      <c r="A47" s="87" t="s">
        <v>1193</v>
      </c>
      <c r="B47" s="87"/>
      <c r="C47" s="87"/>
      <c r="D47" s="23">
        <v>23</v>
      </c>
      <c r="E47" s="18" t="s">
        <v>1230</v>
      </c>
      <c r="F47" s="32" t="s">
        <v>1668</v>
      </c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98">
        <f t="shared" si="3"/>
        <v>0</v>
      </c>
      <c r="X47" s="98">
        <f t="shared" si="4"/>
        <v>0</v>
      </c>
      <c r="Y47" s="11"/>
      <c r="Z47" s="87"/>
    </row>
    <row r="48" spans="1:26">
      <c r="A48" s="87" t="s">
        <v>1194</v>
      </c>
      <c r="B48" s="87"/>
      <c r="C48" s="87"/>
      <c r="D48" s="23">
        <v>24</v>
      </c>
      <c r="E48" s="18" t="s">
        <v>1231</v>
      </c>
      <c r="F48" s="32" t="s">
        <v>1669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98">
        <f t="shared" si="3"/>
        <v>0</v>
      </c>
      <c r="X48" s="98">
        <f t="shared" si="4"/>
        <v>0</v>
      </c>
      <c r="Y48" s="11"/>
      <c r="Z48" s="87"/>
    </row>
    <row r="49" spans="1:26">
      <c r="A49" s="87" t="s">
        <v>1197</v>
      </c>
      <c r="B49" s="87"/>
      <c r="C49" s="87"/>
      <c r="D49" s="23">
        <v>25</v>
      </c>
      <c r="E49" s="18" t="s">
        <v>1234</v>
      </c>
      <c r="F49" s="32" t="s">
        <v>1670</v>
      </c>
      <c r="G49" s="63"/>
      <c r="H49" s="63"/>
      <c r="I49" s="63"/>
      <c r="J49" s="63"/>
      <c r="K49" s="63"/>
      <c r="L49" s="63">
        <v>7442233</v>
      </c>
      <c r="M49" s="63">
        <v>27000000</v>
      </c>
      <c r="N49" s="63"/>
      <c r="O49" s="63"/>
      <c r="P49" s="63"/>
      <c r="Q49" s="63"/>
      <c r="R49" s="63"/>
      <c r="S49" s="63"/>
      <c r="T49" s="63"/>
      <c r="U49" s="63"/>
      <c r="V49" s="63"/>
      <c r="W49" s="98">
        <f t="shared" si="3"/>
        <v>0</v>
      </c>
      <c r="X49" s="98">
        <f t="shared" si="4"/>
        <v>34442233</v>
      </c>
      <c r="Y49" s="11"/>
      <c r="Z49" s="87"/>
    </row>
    <row r="50" spans="1:26">
      <c r="A50" s="87" t="s">
        <v>1198</v>
      </c>
      <c r="B50" s="87"/>
      <c r="C50" s="87"/>
      <c r="D50" s="95">
        <v>26</v>
      </c>
      <c r="E50" s="96" t="s">
        <v>1235</v>
      </c>
      <c r="F50" s="97" t="s">
        <v>1671</v>
      </c>
      <c r="G50" s="98">
        <f>1*G32+1*G33+1*G34+1*G35+1*G36+1*G37+-1*G38+-1*G39+1*G40+-1*G41+1*G42+1*G43+1*G44+-1*G45+1*G46+-1*G47+-1*G48+1*G49</f>
        <v>0</v>
      </c>
      <c r="H50" s="98">
        <f t="shared" ref="H50:X50" si="5">1*H32+1*H33+1*H34+1*H35+1*H36+1*H37+-1*H38+-1*H39+1*H40+-1*H41+1*H42+1*H43+1*H44+-1*H45+1*H46+-1*H47+-1*H48+1*H49</f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-54317146</v>
      </c>
      <c r="M50" s="98">
        <f t="shared" si="5"/>
        <v>27000000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-27317146</v>
      </c>
      <c r="Y50" s="11"/>
      <c r="Z50" s="87"/>
    </row>
    <row r="51" spans="1:26">
      <c r="A51" s="87" t="s">
        <v>1199</v>
      </c>
      <c r="B51" s="87"/>
      <c r="C51" s="87"/>
      <c r="D51" s="95">
        <v>27</v>
      </c>
      <c r="E51" s="96" t="s">
        <v>1236</v>
      </c>
      <c r="F51" s="97" t="s">
        <v>1672</v>
      </c>
      <c r="G51" s="98">
        <f>1*G27+1*G50</f>
        <v>181000000</v>
      </c>
      <c r="H51" s="98">
        <f t="shared" ref="H51:V51" si="6">1*H27+1*H50</f>
        <v>0</v>
      </c>
      <c r="I51" s="98">
        <f t="shared" si="6"/>
        <v>0</v>
      </c>
      <c r="J51" s="98">
        <f t="shared" si="6"/>
        <v>0</v>
      </c>
      <c r="K51" s="98">
        <f t="shared" si="6"/>
        <v>0</v>
      </c>
      <c r="L51" s="98">
        <f t="shared" si="6"/>
        <v>-535736348</v>
      </c>
      <c r="M51" s="98">
        <f t="shared" si="6"/>
        <v>399262500</v>
      </c>
      <c r="N51" s="98">
        <f t="shared" si="6"/>
        <v>0</v>
      </c>
      <c r="O51" s="98">
        <f t="shared" si="6"/>
        <v>0</v>
      </c>
      <c r="P51" s="98">
        <f t="shared" si="6"/>
        <v>0</v>
      </c>
      <c r="Q51" s="98">
        <f t="shared" si="6"/>
        <v>0</v>
      </c>
      <c r="R51" s="98">
        <f t="shared" si="6"/>
        <v>0</v>
      </c>
      <c r="S51" s="98">
        <f t="shared" si="6"/>
        <v>0</v>
      </c>
      <c r="T51" s="98">
        <f t="shared" si="6"/>
        <v>0</v>
      </c>
      <c r="U51" s="98">
        <f t="shared" si="6"/>
        <v>0</v>
      </c>
      <c r="V51" s="98">
        <f t="shared" si="6"/>
        <v>0</v>
      </c>
      <c r="W51" s="98">
        <f t="shared" si="3"/>
        <v>0</v>
      </c>
      <c r="X51" s="98">
        <f>1*G51+1*H51-1*I51+1*J51+1*K51+1*L51+1*M51+1*N51+1*W51</f>
        <v>44526152</v>
      </c>
      <c r="Y51" s="11"/>
      <c r="Z51" s="87"/>
    </row>
    <row r="52" spans="1:26">
      <c r="A52" s="87"/>
      <c r="B52" s="87"/>
      <c r="C52" s="87" t="s">
        <v>358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87"/>
    </row>
    <row r="53" spans="1:26" hidden="1">
      <c r="A53" s="87"/>
      <c r="B53" s="87"/>
      <c r="C53" s="87" t="s">
        <v>361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 t="s">
        <v>362</v>
      </c>
    </row>
    <row r="54" spans="1:26" hidden="1"/>
    <row r="55" spans="1:26" hidden="1"/>
    <row r="56" spans="1:26" hidden="1"/>
    <row r="57" spans="1:26" hidden="1"/>
    <row r="58" spans="1:26" hidden="1"/>
    <row r="59" spans="1:26" hidden="1">
      <c r="A59" s="87"/>
      <c r="B59" s="87"/>
      <c r="C59" s="87" t="s">
        <v>1275</v>
      </c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 hidden="1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idden="1">
      <c r="A61" s="87"/>
      <c r="B61" s="87"/>
      <c r="C61" s="87"/>
      <c r="D61" s="87"/>
      <c r="E61" s="87"/>
      <c r="F61" s="87"/>
      <c r="G61" s="87" t="s">
        <v>1200</v>
      </c>
      <c r="H61" s="87" t="s">
        <v>1201</v>
      </c>
      <c r="I61" s="87" t="s">
        <v>1202</v>
      </c>
      <c r="J61" s="87" t="s">
        <v>1203</v>
      </c>
      <c r="K61" s="87" t="s">
        <v>1204</v>
      </c>
      <c r="L61" s="87" t="s">
        <v>1205</v>
      </c>
      <c r="M61" s="87" t="s">
        <v>1206</v>
      </c>
      <c r="N61" s="87" t="s">
        <v>1207</v>
      </c>
      <c r="O61" s="87" t="s">
        <v>1209</v>
      </c>
      <c r="P61" s="87" t="s">
        <v>1210</v>
      </c>
      <c r="Q61" s="87" t="s">
        <v>1211</v>
      </c>
      <c r="R61" s="87" t="s">
        <v>1212</v>
      </c>
      <c r="S61" s="87" t="s">
        <v>1293</v>
      </c>
      <c r="T61" s="87" t="s">
        <v>1213</v>
      </c>
      <c r="U61" s="87" t="s">
        <v>1214</v>
      </c>
      <c r="V61" s="87" t="s">
        <v>1215</v>
      </c>
      <c r="W61" s="87" t="s">
        <v>1208</v>
      </c>
      <c r="X61" s="87"/>
      <c r="Y61" s="87"/>
      <c r="Z61" s="87"/>
    </row>
    <row r="62" spans="1:26" hidden="1">
      <c r="A62" s="87"/>
      <c r="B62" s="87"/>
      <c r="C62" s="87" t="s">
        <v>359</v>
      </c>
      <c r="D62" s="87" t="s">
        <v>1269</v>
      </c>
      <c r="E62" s="87" t="s">
        <v>1244</v>
      </c>
      <c r="F62" s="87" t="s">
        <v>1247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 t="s">
        <v>358</v>
      </c>
      <c r="Z62" s="87" t="s">
        <v>360</v>
      </c>
    </row>
    <row r="63" spans="1:26" hidden="1">
      <c r="A63" s="87"/>
      <c r="B63" s="87"/>
      <c r="C63" s="87" t="s">
        <v>457</v>
      </c>
      <c r="D63" s="13" t="s">
        <v>1268</v>
      </c>
      <c r="E63" s="13"/>
      <c r="F63" s="13"/>
      <c r="G63" s="19" t="str">
        <f>StartUp!$D$8</f>
        <v>01-Jan-2023</v>
      </c>
      <c r="H63" s="19" t="str">
        <f>StartUp!$D$8</f>
        <v>01-Jan-2023</v>
      </c>
      <c r="I63" s="19" t="str">
        <f>StartUp!$D$8</f>
        <v>01-Jan-2023</v>
      </c>
      <c r="J63" s="19" t="str">
        <f>StartUp!$D$8</f>
        <v>01-Jan-2023</v>
      </c>
      <c r="K63" s="19" t="str">
        <f>StartUp!$D$8</f>
        <v>01-Jan-2023</v>
      </c>
      <c r="L63" s="19" t="str">
        <f>StartUp!$D$8</f>
        <v>01-Jan-2023</v>
      </c>
      <c r="M63" s="19" t="str">
        <f>StartUp!$D$8</f>
        <v>01-Jan-2023</v>
      </c>
      <c r="N63" s="19" t="str">
        <f>StartUp!$D$8</f>
        <v>01-Jan-2023</v>
      </c>
      <c r="O63" s="19" t="str">
        <f>StartUp!$D$8</f>
        <v>01-Jan-2023</v>
      </c>
      <c r="P63" s="19" t="str">
        <f>StartUp!$D$8</f>
        <v>01-Jan-2023</v>
      </c>
      <c r="Q63" s="19" t="str">
        <f>StartUp!$D$8</f>
        <v>01-Jan-2023</v>
      </c>
      <c r="R63" s="19" t="str">
        <f>StartUp!$D$8</f>
        <v>01-Jan-2023</v>
      </c>
      <c r="S63" s="19" t="str">
        <f>StartUp!$D$8</f>
        <v>01-Jan-2023</v>
      </c>
      <c r="T63" s="19" t="str">
        <f>StartUp!$D$8</f>
        <v>01-Jan-2023</v>
      </c>
      <c r="U63" s="19" t="str">
        <f>StartUp!$D$8</f>
        <v>01-Jan-2023</v>
      </c>
      <c r="V63" s="19" t="str">
        <f>StartUp!$D$8</f>
        <v>01-Jan-2023</v>
      </c>
      <c r="W63" s="19" t="str">
        <f>StartUp!$D$8</f>
        <v>01-Jan-2023</v>
      </c>
      <c r="X63" s="19" t="str">
        <f>StartUp!$D$8</f>
        <v>01-Jan-2023</v>
      </c>
      <c r="Y63" s="11"/>
      <c r="Z63" s="87"/>
    </row>
    <row r="64" spans="1:26" hidden="1">
      <c r="A64" s="87"/>
      <c r="B64" s="87"/>
      <c r="C64" s="87" t="s">
        <v>458</v>
      </c>
      <c r="D64" s="13" t="s">
        <v>1268</v>
      </c>
      <c r="E64" s="13"/>
      <c r="F64" s="13"/>
      <c r="G64" s="19" t="str">
        <f>StartUp!$D$9</f>
        <v>31-Dec-2023</v>
      </c>
      <c r="H64" s="19" t="str">
        <f>StartUp!$D$9</f>
        <v>31-Dec-2023</v>
      </c>
      <c r="I64" s="19" t="str">
        <f>StartUp!$D$9</f>
        <v>31-Dec-2023</v>
      </c>
      <c r="J64" s="19" t="str">
        <f>StartUp!$D$9</f>
        <v>31-Dec-2023</v>
      </c>
      <c r="K64" s="19" t="str">
        <f>StartUp!$D$9</f>
        <v>31-Dec-2023</v>
      </c>
      <c r="L64" s="19" t="str">
        <f>StartUp!$D$9</f>
        <v>31-Dec-2023</v>
      </c>
      <c r="M64" s="19" t="str">
        <f>StartUp!$D$9</f>
        <v>31-Dec-2023</v>
      </c>
      <c r="N64" s="19" t="str">
        <f>StartUp!$D$9</f>
        <v>31-Dec-2023</v>
      </c>
      <c r="O64" s="19" t="str">
        <f>StartUp!$D$9</f>
        <v>31-Dec-2023</v>
      </c>
      <c r="P64" s="19" t="str">
        <f>StartUp!$D$9</f>
        <v>31-Dec-2023</v>
      </c>
      <c r="Q64" s="19" t="str">
        <f>StartUp!$D$9</f>
        <v>31-Dec-2023</v>
      </c>
      <c r="R64" s="19" t="str">
        <f>StartUp!$D$9</f>
        <v>31-Dec-2023</v>
      </c>
      <c r="S64" s="19" t="str">
        <f>StartUp!$D$9</f>
        <v>31-Dec-2023</v>
      </c>
      <c r="T64" s="19" t="str">
        <f>StartUp!$D$9</f>
        <v>31-Dec-2023</v>
      </c>
      <c r="U64" s="19" t="str">
        <f>StartUp!$D$9</f>
        <v>31-Dec-2023</v>
      </c>
      <c r="V64" s="19" t="str">
        <f>StartUp!$D$9</f>
        <v>31-Dec-2023</v>
      </c>
      <c r="W64" s="19" t="str">
        <f>StartUp!$D$9</f>
        <v>31-Dec-2023</v>
      </c>
      <c r="X64" s="19" t="str">
        <f>StartUp!$D$9</f>
        <v>31-Dec-2023</v>
      </c>
      <c r="Y64" s="11"/>
      <c r="Z64" s="87"/>
    </row>
    <row r="65" spans="1:26" ht="37.5" hidden="1" customHeight="1">
      <c r="A65" s="87"/>
      <c r="B65" s="87" t="s">
        <v>1237</v>
      </c>
      <c r="C65" s="87" t="s">
        <v>1244</v>
      </c>
      <c r="D65" s="190" t="s">
        <v>1268</v>
      </c>
      <c r="E65" s="92" t="str">
        <f>MID(StartUp!$O$9,7,11)</f>
        <v>2023</v>
      </c>
      <c r="F65" s="92" t="str">
        <f>MID(StartUp!$O$9,7,11)</f>
        <v>2023</v>
      </c>
      <c r="G65" s="190" t="s">
        <v>658</v>
      </c>
      <c r="H65" s="190" t="s">
        <v>659</v>
      </c>
      <c r="I65" s="190" t="s">
        <v>660</v>
      </c>
      <c r="J65" s="190" t="s">
        <v>661</v>
      </c>
      <c r="K65" s="190" t="s">
        <v>662</v>
      </c>
      <c r="L65" s="190" t="s">
        <v>663</v>
      </c>
      <c r="M65" s="190" t="s">
        <v>664</v>
      </c>
      <c r="N65" s="190" t="s">
        <v>665</v>
      </c>
      <c r="O65" s="190" t="s">
        <v>666</v>
      </c>
      <c r="P65" s="190" t="s">
        <v>667</v>
      </c>
      <c r="Q65" s="190" t="s">
        <v>668</v>
      </c>
      <c r="R65" s="190" t="s">
        <v>669</v>
      </c>
      <c r="S65" s="190" t="s">
        <v>670</v>
      </c>
      <c r="T65" s="190" t="s">
        <v>671</v>
      </c>
      <c r="U65" s="190" t="s">
        <v>672</v>
      </c>
      <c r="V65" s="190" t="s">
        <v>673</v>
      </c>
      <c r="W65" s="190" t="s">
        <v>674</v>
      </c>
      <c r="X65" s="190" t="s">
        <v>675</v>
      </c>
      <c r="Y65" s="11"/>
      <c r="Z65" s="87"/>
    </row>
    <row r="66" spans="1:26" ht="37.5" hidden="1" customHeight="1">
      <c r="A66" s="87"/>
      <c r="B66" s="87"/>
      <c r="C66" s="87" t="s">
        <v>1244</v>
      </c>
      <c r="D66" s="191"/>
      <c r="E66" s="92" t="s">
        <v>1266</v>
      </c>
      <c r="F66" s="92" t="s">
        <v>1699</v>
      </c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1"/>
      <c r="Z66" s="87"/>
    </row>
    <row r="67" spans="1:26" ht="37.5" customHeight="1">
      <c r="A67" s="87"/>
      <c r="B67" s="87"/>
      <c r="C67" s="87" t="s">
        <v>1247</v>
      </c>
      <c r="D67" s="190" t="s">
        <v>1268</v>
      </c>
      <c r="E67" s="92" t="str">
        <f>MID(StartUp!$O$9,7,11)</f>
        <v>2023</v>
      </c>
      <c r="F67" s="92" t="str">
        <f>MID(StartUp!$O$9,7,11)</f>
        <v>2023</v>
      </c>
      <c r="G67" s="190" t="s">
        <v>1425</v>
      </c>
      <c r="H67" s="190" t="s">
        <v>1426</v>
      </c>
      <c r="I67" s="190" t="s">
        <v>1427</v>
      </c>
      <c r="J67" s="190" t="s">
        <v>1428</v>
      </c>
      <c r="K67" s="190" t="s">
        <v>1429</v>
      </c>
      <c r="L67" s="190" t="s">
        <v>1430</v>
      </c>
      <c r="M67" s="190" t="s">
        <v>1431</v>
      </c>
      <c r="N67" s="190" t="s">
        <v>1432</v>
      </c>
      <c r="O67" s="190" t="s">
        <v>1673</v>
      </c>
      <c r="P67" s="190" t="s">
        <v>1434</v>
      </c>
      <c r="Q67" s="190" t="s">
        <v>1435</v>
      </c>
      <c r="R67" s="190" t="s">
        <v>1436</v>
      </c>
      <c r="S67" s="190" t="s">
        <v>1437</v>
      </c>
      <c r="T67" s="190" t="s">
        <v>1438</v>
      </c>
      <c r="U67" s="190" t="s">
        <v>1439</v>
      </c>
      <c r="V67" s="190" t="s">
        <v>1440</v>
      </c>
      <c r="W67" s="190" t="s">
        <v>1441</v>
      </c>
      <c r="X67" s="190" t="s">
        <v>1677</v>
      </c>
      <c r="Y67" s="11"/>
      <c r="Z67" s="87"/>
    </row>
    <row r="68" spans="1:26" ht="37.5" customHeight="1">
      <c r="A68" s="87"/>
      <c r="B68" s="87" t="s">
        <v>1237</v>
      </c>
      <c r="C68" s="87" t="s">
        <v>1247</v>
      </c>
      <c r="D68" s="191"/>
      <c r="E68" s="92" t="s">
        <v>1266</v>
      </c>
      <c r="F68" s="92" t="s">
        <v>1699</v>
      </c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1"/>
      <c r="Z68" s="87"/>
    </row>
    <row r="69" spans="1:26" hidden="1">
      <c r="A69" s="87"/>
      <c r="B69" s="87"/>
      <c r="C69" s="87" t="s">
        <v>358</v>
      </c>
      <c r="D69" s="12"/>
      <c r="E69" s="12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87"/>
    </row>
    <row r="70" spans="1:26">
      <c r="A70" s="87" t="s">
        <v>1176</v>
      </c>
      <c r="B70" s="87"/>
      <c r="C70" s="87"/>
      <c r="D70" s="95">
        <v>1</v>
      </c>
      <c r="E70" s="99" t="s">
        <v>1216</v>
      </c>
      <c r="F70" s="100" t="s">
        <v>1650</v>
      </c>
      <c r="G70" s="98">
        <f>1*G51</f>
        <v>181000000</v>
      </c>
      <c r="H70" s="98">
        <f t="shared" ref="H70:V70" si="7">1*H51</f>
        <v>0</v>
      </c>
      <c r="I70" s="98">
        <f t="shared" si="7"/>
        <v>0</v>
      </c>
      <c r="J70" s="98">
        <f t="shared" si="7"/>
        <v>0</v>
      </c>
      <c r="K70" s="98">
        <f t="shared" si="7"/>
        <v>0</v>
      </c>
      <c r="L70" s="98">
        <f t="shared" si="7"/>
        <v>-535736348</v>
      </c>
      <c r="M70" s="98">
        <f t="shared" si="7"/>
        <v>399262500</v>
      </c>
      <c r="N70" s="98">
        <f t="shared" si="7"/>
        <v>0</v>
      </c>
      <c r="O70" s="98">
        <f t="shared" si="7"/>
        <v>0</v>
      </c>
      <c r="P70" s="98">
        <f t="shared" si="7"/>
        <v>0</v>
      </c>
      <c r="Q70" s="98">
        <f t="shared" si="7"/>
        <v>0</v>
      </c>
      <c r="R70" s="98">
        <f t="shared" si="7"/>
        <v>0</v>
      </c>
      <c r="S70" s="98">
        <f t="shared" si="7"/>
        <v>0</v>
      </c>
      <c r="T70" s="98">
        <f t="shared" si="7"/>
        <v>0</v>
      </c>
      <c r="U70" s="98">
        <f t="shared" si="7"/>
        <v>0</v>
      </c>
      <c r="V70" s="98">
        <f t="shared" si="7"/>
        <v>0</v>
      </c>
      <c r="W70" s="98">
        <f>1*O70+1*P70+1*Q70+1*R70+1*S70+1*T70+1*U70+1*V70</f>
        <v>0</v>
      </c>
      <c r="X70" s="98">
        <f t="shared" ref="X70:X71" si="8">1*G70+1*H70-1*I70+1*J70+1*K70+1*L70+1*M70+1*N70+1*W70</f>
        <v>44526152</v>
      </c>
      <c r="Y70" s="11"/>
      <c r="Z70" s="87"/>
    </row>
    <row r="71" spans="1:26" ht="30">
      <c r="A71" s="87" t="s">
        <v>1177</v>
      </c>
      <c r="B71" s="87"/>
      <c r="C71" s="87"/>
      <c r="D71" s="23">
        <v>2</v>
      </c>
      <c r="E71" s="72" t="s">
        <v>1217</v>
      </c>
      <c r="F71" s="73" t="s">
        <v>1651</v>
      </c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98">
        <f>1*O71+1*P71+1*Q71+1*R71+1*S71+1*T71+1*U71+1*V71</f>
        <v>0</v>
      </c>
      <c r="X71" s="98">
        <f t="shared" si="8"/>
        <v>0</v>
      </c>
      <c r="Y71" s="11"/>
      <c r="Z71" s="87"/>
    </row>
    <row r="72" spans="1:26">
      <c r="A72" s="87" t="s">
        <v>1178</v>
      </c>
      <c r="B72" s="87"/>
      <c r="C72" s="87"/>
      <c r="D72" s="95">
        <v>3</v>
      </c>
      <c r="E72" s="99" t="s">
        <v>1218</v>
      </c>
      <c r="F72" s="100" t="s">
        <v>1652</v>
      </c>
      <c r="G72" s="98">
        <f t="shared" ref="G72:V72" si="9">1*G70+1*G71</f>
        <v>181000000</v>
      </c>
      <c r="H72" s="98">
        <f t="shared" si="9"/>
        <v>0</v>
      </c>
      <c r="I72" s="98">
        <f t="shared" si="9"/>
        <v>0</v>
      </c>
      <c r="J72" s="98">
        <f t="shared" si="9"/>
        <v>0</v>
      </c>
      <c r="K72" s="98">
        <f t="shared" si="9"/>
        <v>0</v>
      </c>
      <c r="L72" s="98">
        <f t="shared" si="9"/>
        <v>-535736348</v>
      </c>
      <c r="M72" s="98">
        <f t="shared" si="9"/>
        <v>399262500</v>
      </c>
      <c r="N72" s="98">
        <f t="shared" si="9"/>
        <v>0</v>
      </c>
      <c r="O72" s="98">
        <f t="shared" si="9"/>
        <v>0</v>
      </c>
      <c r="P72" s="98">
        <f t="shared" si="9"/>
        <v>0</v>
      </c>
      <c r="Q72" s="98">
        <f t="shared" si="9"/>
        <v>0</v>
      </c>
      <c r="R72" s="98">
        <f t="shared" si="9"/>
        <v>0</v>
      </c>
      <c r="S72" s="98">
        <f t="shared" si="9"/>
        <v>0</v>
      </c>
      <c r="T72" s="98">
        <f t="shared" si="9"/>
        <v>0</v>
      </c>
      <c r="U72" s="98">
        <f t="shared" si="9"/>
        <v>0</v>
      </c>
      <c r="V72" s="98">
        <f t="shared" si="9"/>
        <v>0</v>
      </c>
      <c r="W72" s="98">
        <f>1*W70+1*W71</f>
        <v>0</v>
      </c>
      <c r="X72" s="98">
        <f>1*X70+1*X71</f>
        <v>44526152</v>
      </c>
      <c r="Y72" s="11"/>
      <c r="Z72" s="87"/>
    </row>
    <row r="73" spans="1:26">
      <c r="A73" s="88" t="s">
        <v>1938</v>
      </c>
      <c r="B73" s="87"/>
      <c r="C73" s="87"/>
      <c r="D73" s="124">
        <v>4</v>
      </c>
      <c r="E73" s="140" t="s">
        <v>1883</v>
      </c>
      <c r="F73" s="141" t="s">
        <v>1884</v>
      </c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1"/>
      <c r="Z73" s="87"/>
    </row>
    <row r="74" spans="1:26">
      <c r="A74" s="88" t="s">
        <v>1939</v>
      </c>
      <c r="B74" s="87"/>
      <c r="C74" s="87"/>
      <c r="D74" s="124">
        <v>5</v>
      </c>
      <c r="E74" s="125" t="s">
        <v>1885</v>
      </c>
      <c r="F74" s="142" t="s">
        <v>1886</v>
      </c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1"/>
      <c r="Z74" s="87"/>
    </row>
    <row r="75" spans="1:26">
      <c r="A75" s="87" t="s">
        <v>784</v>
      </c>
      <c r="B75" s="87"/>
      <c r="C75" s="87"/>
      <c r="D75" s="23">
        <v>6</v>
      </c>
      <c r="E75" s="14" t="s">
        <v>834</v>
      </c>
      <c r="F75" s="31" t="s">
        <v>1502</v>
      </c>
      <c r="G75" s="63"/>
      <c r="H75" s="63"/>
      <c r="I75" s="63"/>
      <c r="J75" s="63"/>
      <c r="K75" s="63"/>
      <c r="L75" s="63">
        <v>88286957</v>
      </c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98">
        <f t="shared" ref="W75:W76" si="10">1*O75+1*P75+1*Q75+1*R75+1*S75+1*T75+1*U75+1*V75</f>
        <v>0</v>
      </c>
      <c r="X75" s="98">
        <f t="shared" ref="X75:X76" si="11">1*G75+1*H75-1*I75+1*J75+1*K75+1*L75+1*M75+1*N75+1*W75</f>
        <v>88286957</v>
      </c>
      <c r="Y75" s="11"/>
      <c r="Z75" s="87"/>
    </row>
    <row r="76" spans="1:26">
      <c r="A76" s="87" t="s">
        <v>1179</v>
      </c>
      <c r="B76" s="87"/>
      <c r="C76" s="87"/>
      <c r="D76" s="23">
        <v>7</v>
      </c>
      <c r="E76" s="14" t="s">
        <v>1219</v>
      </c>
      <c r="F76" s="31" t="s">
        <v>1653</v>
      </c>
      <c r="G76" s="63"/>
      <c r="H76" s="63"/>
      <c r="I76" s="63"/>
      <c r="J76" s="63"/>
      <c r="K76" s="63"/>
      <c r="L76" s="63">
        <v>-2809136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98">
        <f t="shared" si="10"/>
        <v>0</v>
      </c>
      <c r="X76" s="98">
        <f t="shared" si="11"/>
        <v>-2809136</v>
      </c>
      <c r="Y76" s="11"/>
      <c r="Z76" s="87"/>
    </row>
    <row r="77" spans="1:26">
      <c r="A77" s="87" t="s">
        <v>888</v>
      </c>
      <c r="B77" s="87"/>
      <c r="C77" s="87"/>
      <c r="D77" s="95">
        <v>8</v>
      </c>
      <c r="E77" s="101" t="s">
        <v>913</v>
      </c>
      <c r="F77" s="102" t="s">
        <v>1538</v>
      </c>
      <c r="G77" s="98">
        <f t="shared" ref="G77:V77" si="12">1*G75+1*G76</f>
        <v>0</v>
      </c>
      <c r="H77" s="98">
        <f t="shared" si="12"/>
        <v>0</v>
      </c>
      <c r="I77" s="98">
        <f t="shared" si="12"/>
        <v>0</v>
      </c>
      <c r="J77" s="98">
        <f t="shared" si="12"/>
        <v>0</v>
      </c>
      <c r="K77" s="98">
        <f t="shared" si="12"/>
        <v>0</v>
      </c>
      <c r="L77" s="98">
        <f t="shared" si="12"/>
        <v>85477821</v>
      </c>
      <c r="M77" s="98">
        <f t="shared" si="12"/>
        <v>0</v>
      </c>
      <c r="N77" s="98">
        <f t="shared" si="12"/>
        <v>0</v>
      </c>
      <c r="O77" s="98">
        <f t="shared" si="12"/>
        <v>0</v>
      </c>
      <c r="P77" s="98">
        <f t="shared" si="12"/>
        <v>0</v>
      </c>
      <c r="Q77" s="98">
        <f t="shared" si="12"/>
        <v>0</v>
      </c>
      <c r="R77" s="98">
        <f t="shared" si="12"/>
        <v>0</v>
      </c>
      <c r="S77" s="98">
        <f t="shared" si="12"/>
        <v>0</v>
      </c>
      <c r="T77" s="98">
        <f t="shared" si="12"/>
        <v>0</v>
      </c>
      <c r="U77" s="98">
        <f t="shared" si="12"/>
        <v>0</v>
      </c>
      <c r="V77" s="98">
        <f t="shared" si="12"/>
        <v>0</v>
      </c>
      <c r="W77" s="98">
        <f>1*W75+1*W76</f>
        <v>0</v>
      </c>
      <c r="X77" s="98">
        <f>1*X75+1*X76</f>
        <v>85477821</v>
      </c>
      <c r="Y77" s="11"/>
      <c r="Z77" s="87"/>
    </row>
    <row r="78" spans="1:26">
      <c r="A78" s="87" t="s">
        <v>1180</v>
      </c>
      <c r="B78" s="87"/>
      <c r="C78" s="87"/>
      <c r="D78" s="23">
        <v>9</v>
      </c>
      <c r="E78" s="75" t="s">
        <v>1294</v>
      </c>
      <c r="F78" s="32" t="s">
        <v>1654</v>
      </c>
      <c r="G78" s="63"/>
      <c r="H78" s="63"/>
      <c r="I78" s="63"/>
      <c r="J78" s="63"/>
      <c r="K78" s="63"/>
      <c r="L78" s="63">
        <v>-250397</v>
      </c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98">
        <f t="shared" ref="W78:W94" si="13">1*O78+1*P78+1*Q78+1*R78+1*S78+1*T78+1*U78+1*V78</f>
        <v>0</v>
      </c>
      <c r="X78" s="98">
        <f t="shared" ref="X78:X94" si="14">1*G78+1*H78-1*I78+1*J78+1*K78+1*L78+1*M78+1*N78+1*W78</f>
        <v>-250397</v>
      </c>
      <c r="Y78" s="11"/>
      <c r="Z78" s="87"/>
    </row>
    <row r="79" spans="1:26">
      <c r="A79" s="87" t="s">
        <v>1181</v>
      </c>
      <c r="B79" s="87"/>
      <c r="C79" s="87"/>
      <c r="D79" s="23">
        <v>10</v>
      </c>
      <c r="E79" s="75" t="s">
        <v>1295</v>
      </c>
      <c r="F79" s="32" t="s">
        <v>1655</v>
      </c>
      <c r="G79" s="63"/>
      <c r="H79" s="63"/>
      <c r="I79" s="63"/>
      <c r="J79" s="63">
        <v>250397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98">
        <f t="shared" si="13"/>
        <v>0</v>
      </c>
      <c r="X79" s="98">
        <f t="shared" si="14"/>
        <v>250397</v>
      </c>
      <c r="Y79" s="11"/>
      <c r="Z79" s="87"/>
    </row>
    <row r="80" spans="1:26">
      <c r="A80" s="87" t="s">
        <v>1182</v>
      </c>
      <c r="B80" s="87"/>
      <c r="C80" s="87"/>
      <c r="D80" s="23">
        <v>11</v>
      </c>
      <c r="E80" s="75" t="s">
        <v>1296</v>
      </c>
      <c r="F80" s="32" t="s">
        <v>1656</v>
      </c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98">
        <f t="shared" si="13"/>
        <v>0</v>
      </c>
      <c r="X80" s="98">
        <f t="shared" si="14"/>
        <v>0</v>
      </c>
      <c r="Y80" s="11"/>
      <c r="Z80" s="87"/>
    </row>
    <row r="81" spans="1:26">
      <c r="A81" s="87" t="s">
        <v>1183</v>
      </c>
      <c r="B81" s="87"/>
      <c r="C81" s="87"/>
      <c r="D81" s="23">
        <v>12</v>
      </c>
      <c r="E81" s="18" t="s">
        <v>1220</v>
      </c>
      <c r="F81" s="32" t="s">
        <v>1657</v>
      </c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98">
        <f t="shared" si="13"/>
        <v>0</v>
      </c>
      <c r="X81" s="98">
        <f t="shared" si="14"/>
        <v>0</v>
      </c>
      <c r="Y81" s="11"/>
      <c r="Z81" s="87"/>
    </row>
    <row r="82" spans="1:26">
      <c r="A82" s="87" t="s">
        <v>1184</v>
      </c>
      <c r="B82" s="87"/>
      <c r="C82" s="87"/>
      <c r="D82" s="23">
        <v>13</v>
      </c>
      <c r="E82" s="18" t="s">
        <v>1221</v>
      </c>
      <c r="F82" s="32" t="s">
        <v>1658</v>
      </c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98">
        <f t="shared" si="13"/>
        <v>0</v>
      </c>
      <c r="X82" s="98">
        <f t="shared" si="14"/>
        <v>0</v>
      </c>
      <c r="Y82" s="11"/>
      <c r="Z82" s="87"/>
    </row>
    <row r="83" spans="1:26">
      <c r="A83" s="87" t="s">
        <v>1185</v>
      </c>
      <c r="B83" s="87"/>
      <c r="C83" s="87"/>
      <c r="D83" s="23">
        <v>14</v>
      </c>
      <c r="E83" s="18" t="s">
        <v>1222</v>
      </c>
      <c r="F83" s="32" t="s">
        <v>1659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98">
        <f t="shared" si="13"/>
        <v>0</v>
      </c>
      <c r="X83" s="98">
        <f t="shared" si="14"/>
        <v>0</v>
      </c>
      <c r="Y83" s="11"/>
      <c r="Z83" s="87"/>
    </row>
    <row r="84" spans="1:26">
      <c r="A84" s="87" t="s">
        <v>1186</v>
      </c>
      <c r="B84" s="87"/>
      <c r="C84" s="87"/>
      <c r="D84" s="23">
        <v>15</v>
      </c>
      <c r="E84" s="18" t="s">
        <v>1223</v>
      </c>
      <c r="F84" s="32" t="s">
        <v>1660</v>
      </c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98">
        <f t="shared" si="13"/>
        <v>0</v>
      </c>
      <c r="X84" s="98">
        <f t="shared" si="14"/>
        <v>0</v>
      </c>
      <c r="Y84" s="11"/>
      <c r="Z84" s="87"/>
    </row>
    <row r="85" spans="1:26">
      <c r="A85" s="87" t="s">
        <v>1187</v>
      </c>
      <c r="B85" s="87"/>
      <c r="C85" s="87"/>
      <c r="D85" s="23">
        <v>16</v>
      </c>
      <c r="E85" s="18" t="s">
        <v>1224</v>
      </c>
      <c r="F85" s="32" t="s">
        <v>1661</v>
      </c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98">
        <f t="shared" si="13"/>
        <v>0</v>
      </c>
      <c r="X85" s="98">
        <f t="shared" si="14"/>
        <v>0</v>
      </c>
      <c r="Y85" s="11"/>
      <c r="Z85" s="87"/>
    </row>
    <row r="86" spans="1:26">
      <c r="A86" s="87" t="s">
        <v>1188</v>
      </c>
      <c r="B86" s="87"/>
      <c r="C86" s="87"/>
      <c r="D86" s="23">
        <v>17</v>
      </c>
      <c r="E86" s="18" t="s">
        <v>1225</v>
      </c>
      <c r="F86" s="32" t="s">
        <v>1662</v>
      </c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98">
        <f t="shared" si="13"/>
        <v>0</v>
      </c>
      <c r="X86" s="98">
        <f t="shared" si="14"/>
        <v>0</v>
      </c>
      <c r="Y86" s="11"/>
      <c r="Z86" s="87"/>
    </row>
    <row r="87" spans="1:26">
      <c r="A87" s="87" t="s">
        <v>1678</v>
      </c>
      <c r="B87" s="87"/>
      <c r="C87" s="87"/>
      <c r="D87" s="23">
        <v>18</v>
      </c>
      <c r="E87" s="18" t="s">
        <v>1226</v>
      </c>
      <c r="F87" s="32" t="s">
        <v>1663</v>
      </c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98">
        <f t="shared" si="13"/>
        <v>0</v>
      </c>
      <c r="X87" s="98">
        <f t="shared" si="14"/>
        <v>0</v>
      </c>
      <c r="Y87" s="11"/>
      <c r="Z87" s="87"/>
    </row>
    <row r="88" spans="1:26">
      <c r="A88" s="87" t="s">
        <v>1189</v>
      </c>
      <c r="B88" s="87"/>
      <c r="C88" s="87"/>
      <c r="D88" s="23">
        <v>19</v>
      </c>
      <c r="E88" s="18" t="s">
        <v>1227</v>
      </c>
      <c r="F88" s="32" t="s">
        <v>1664</v>
      </c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98">
        <f t="shared" si="13"/>
        <v>0</v>
      </c>
      <c r="X88" s="98">
        <f t="shared" si="14"/>
        <v>0</v>
      </c>
      <c r="Y88" s="11"/>
      <c r="Z88" s="87"/>
    </row>
    <row r="89" spans="1:26">
      <c r="A89" s="87" t="s">
        <v>1190</v>
      </c>
      <c r="B89" s="87"/>
      <c r="C89" s="87"/>
      <c r="D89" s="23">
        <v>20</v>
      </c>
      <c r="E89" s="18" t="s">
        <v>1297</v>
      </c>
      <c r="F89" s="32" t="s">
        <v>1665</v>
      </c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98">
        <f t="shared" si="13"/>
        <v>0</v>
      </c>
      <c r="X89" s="98">
        <f t="shared" si="14"/>
        <v>0</v>
      </c>
      <c r="Y89" s="11"/>
      <c r="Z89" s="87"/>
    </row>
    <row r="90" spans="1:26">
      <c r="A90" s="87" t="s">
        <v>1191</v>
      </c>
      <c r="B90" s="87"/>
      <c r="C90" s="87"/>
      <c r="D90" s="23">
        <v>21</v>
      </c>
      <c r="E90" s="18" t="s">
        <v>1228</v>
      </c>
      <c r="F90" s="32" t="s">
        <v>1666</v>
      </c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98">
        <f t="shared" si="13"/>
        <v>0</v>
      </c>
      <c r="X90" s="98">
        <f t="shared" si="14"/>
        <v>0</v>
      </c>
      <c r="Y90" s="11"/>
      <c r="Z90" s="87"/>
    </row>
    <row r="91" spans="1:26" ht="30">
      <c r="A91" s="87" t="s">
        <v>1192</v>
      </c>
      <c r="B91" s="87"/>
      <c r="C91" s="87"/>
      <c r="D91" s="23">
        <v>22</v>
      </c>
      <c r="E91" s="18" t="s">
        <v>1229</v>
      </c>
      <c r="F91" s="32" t="s">
        <v>1667</v>
      </c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98">
        <f t="shared" si="13"/>
        <v>0</v>
      </c>
      <c r="X91" s="98">
        <f t="shared" si="14"/>
        <v>0</v>
      </c>
      <c r="Y91" s="11"/>
      <c r="Z91" s="87"/>
    </row>
    <row r="92" spans="1:26">
      <c r="A92" s="87" t="s">
        <v>1193</v>
      </c>
      <c r="B92" s="87"/>
      <c r="C92" s="87"/>
      <c r="D92" s="23">
        <v>23</v>
      </c>
      <c r="E92" s="18" t="s">
        <v>1230</v>
      </c>
      <c r="F92" s="32" t="s">
        <v>1668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98">
        <f t="shared" si="13"/>
        <v>0</v>
      </c>
      <c r="X92" s="98">
        <f t="shared" si="14"/>
        <v>0</v>
      </c>
      <c r="Y92" s="11"/>
      <c r="Z92" s="87"/>
    </row>
    <row r="93" spans="1:26">
      <c r="A93" s="87" t="s">
        <v>1194</v>
      </c>
      <c r="B93" s="87"/>
      <c r="C93" s="87"/>
      <c r="D93" s="23">
        <v>24</v>
      </c>
      <c r="E93" s="18" t="s">
        <v>1231</v>
      </c>
      <c r="F93" s="32" t="s">
        <v>1669</v>
      </c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98">
        <f t="shared" si="13"/>
        <v>0</v>
      </c>
      <c r="X93" s="98">
        <f t="shared" si="14"/>
        <v>0</v>
      </c>
      <c r="Y93" s="11"/>
      <c r="Z93" s="87"/>
    </row>
    <row r="94" spans="1:26">
      <c r="A94" s="87" t="s">
        <v>1197</v>
      </c>
      <c r="B94" s="87"/>
      <c r="C94" s="87"/>
      <c r="D94" s="23">
        <v>25</v>
      </c>
      <c r="E94" s="18" t="s">
        <v>1234</v>
      </c>
      <c r="F94" s="32" t="s">
        <v>1670</v>
      </c>
      <c r="G94" s="63"/>
      <c r="H94" s="63"/>
      <c r="I94" s="63"/>
      <c r="J94" s="63"/>
      <c r="K94" s="63"/>
      <c r="L94" s="63"/>
      <c r="M94" s="63">
        <v>53500000</v>
      </c>
      <c r="N94" s="63"/>
      <c r="O94" s="63"/>
      <c r="P94" s="63"/>
      <c r="Q94" s="63"/>
      <c r="R94" s="63"/>
      <c r="S94" s="63"/>
      <c r="T94" s="63"/>
      <c r="U94" s="63"/>
      <c r="V94" s="63"/>
      <c r="W94" s="98">
        <f t="shared" si="13"/>
        <v>0</v>
      </c>
      <c r="X94" s="98">
        <f t="shared" si="14"/>
        <v>53500000</v>
      </c>
      <c r="Y94" s="11"/>
      <c r="Z94" s="87"/>
    </row>
    <row r="95" spans="1:26">
      <c r="A95" s="87" t="s">
        <v>1198</v>
      </c>
      <c r="B95" s="87"/>
      <c r="C95" s="87"/>
      <c r="D95" s="95">
        <v>26</v>
      </c>
      <c r="E95" s="96" t="s">
        <v>1235</v>
      </c>
      <c r="F95" s="97" t="s">
        <v>1671</v>
      </c>
      <c r="G95" s="98">
        <f>1*G77+1*G78+1*G79+1*G80+1*G81+1*G82+-1*G83+-1*G84+1*G85+-1*G86+1*G87+1*G88+1*G89+-1*G90+1*G91+-1*G92+-1*G93+1*G94</f>
        <v>0</v>
      </c>
      <c r="H95" s="98">
        <f t="shared" ref="H95:X95" si="15">1*H77+1*H78+1*H79+1*H80+1*H81+1*H82+-1*H83+-1*H84+1*H85+-1*H86+1*H87+1*H88+1*H89+-1*H90+1*H91+-1*H92+-1*H93+1*H94</f>
        <v>0</v>
      </c>
      <c r="I95" s="98">
        <f t="shared" si="15"/>
        <v>0</v>
      </c>
      <c r="J95" s="98">
        <f t="shared" si="15"/>
        <v>250397</v>
      </c>
      <c r="K95" s="98">
        <f t="shared" si="15"/>
        <v>0</v>
      </c>
      <c r="L95" s="98">
        <f t="shared" si="15"/>
        <v>85227424</v>
      </c>
      <c r="M95" s="98">
        <f t="shared" si="15"/>
        <v>53500000</v>
      </c>
      <c r="N95" s="98">
        <f t="shared" si="15"/>
        <v>0</v>
      </c>
      <c r="O95" s="98">
        <f t="shared" si="15"/>
        <v>0</v>
      </c>
      <c r="P95" s="98">
        <f t="shared" si="15"/>
        <v>0</v>
      </c>
      <c r="Q95" s="98">
        <f t="shared" si="15"/>
        <v>0</v>
      </c>
      <c r="R95" s="98">
        <f t="shared" si="15"/>
        <v>0</v>
      </c>
      <c r="S95" s="98">
        <f t="shared" si="15"/>
        <v>0</v>
      </c>
      <c r="T95" s="98">
        <f t="shared" si="15"/>
        <v>0</v>
      </c>
      <c r="U95" s="98">
        <f t="shared" si="15"/>
        <v>0</v>
      </c>
      <c r="V95" s="98">
        <f t="shared" si="15"/>
        <v>0</v>
      </c>
      <c r="W95" s="98">
        <f t="shared" si="15"/>
        <v>0</v>
      </c>
      <c r="X95" s="98">
        <f t="shared" si="15"/>
        <v>138977821</v>
      </c>
      <c r="Y95" s="11"/>
      <c r="Z95" s="87"/>
    </row>
    <row r="96" spans="1:26">
      <c r="A96" s="87" t="s">
        <v>1199</v>
      </c>
      <c r="B96" s="87"/>
      <c r="C96" s="87"/>
      <c r="D96" s="101">
        <v>27</v>
      </c>
      <c r="E96" s="96" t="s">
        <v>1236</v>
      </c>
      <c r="F96" s="97" t="s">
        <v>1672</v>
      </c>
      <c r="G96" s="98">
        <f>1*G72+1*G95</f>
        <v>181000000</v>
      </c>
      <c r="H96" s="98">
        <f t="shared" ref="H96:V96" si="16">1*H72+1*H95</f>
        <v>0</v>
      </c>
      <c r="I96" s="98">
        <f t="shared" si="16"/>
        <v>0</v>
      </c>
      <c r="J96" s="98">
        <f t="shared" si="16"/>
        <v>250397</v>
      </c>
      <c r="K96" s="98">
        <f t="shared" si="16"/>
        <v>0</v>
      </c>
      <c r="L96" s="98">
        <f t="shared" si="16"/>
        <v>-450508924</v>
      </c>
      <c r="M96" s="98">
        <f t="shared" si="16"/>
        <v>452762500</v>
      </c>
      <c r="N96" s="98">
        <f t="shared" si="16"/>
        <v>0</v>
      </c>
      <c r="O96" s="98">
        <f t="shared" si="16"/>
        <v>0</v>
      </c>
      <c r="P96" s="98">
        <f t="shared" si="16"/>
        <v>0</v>
      </c>
      <c r="Q96" s="98">
        <f t="shared" si="16"/>
        <v>0</v>
      </c>
      <c r="R96" s="98">
        <f t="shared" si="16"/>
        <v>0</v>
      </c>
      <c r="S96" s="98">
        <f t="shared" si="16"/>
        <v>0</v>
      </c>
      <c r="T96" s="98">
        <f t="shared" si="16"/>
        <v>0</v>
      </c>
      <c r="U96" s="98">
        <f t="shared" si="16"/>
        <v>0</v>
      </c>
      <c r="V96" s="98">
        <f t="shared" si="16"/>
        <v>0</v>
      </c>
      <c r="W96" s="98">
        <f>1*O96+1*P96+1*Q96+1*R96+1*S96+1*T96+1*U96+1*V96</f>
        <v>0</v>
      </c>
      <c r="X96" s="98">
        <f>1*G96+1*H96-1*I96+1*J96+1*K96+1*L96+1*M96+1*N96+1*W96</f>
        <v>183503973</v>
      </c>
      <c r="Y96" s="11"/>
      <c r="Z96" s="87"/>
    </row>
    <row r="97" spans="1:26" hidden="1">
      <c r="A97" s="87"/>
      <c r="B97" s="87"/>
      <c r="C97" s="87" t="s">
        <v>358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87"/>
    </row>
    <row r="98" spans="1:26" hidden="1">
      <c r="A98" s="87"/>
      <c r="B98" s="87"/>
      <c r="C98" s="87" t="s">
        <v>361</v>
      </c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 t="s">
        <v>362</v>
      </c>
    </row>
    <row r="100" spans="1:26" hidden="1"/>
    <row r="101" spans="1:26" hidden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7" t="s">
        <v>362</v>
      </c>
    </row>
    <row r="102" spans="1:26" hidden="1"/>
    <row r="103" spans="1:26" hidden="1"/>
    <row r="104" spans="1:26" hidden="1"/>
    <row r="105" spans="1:26" hidden="1"/>
    <row r="106" spans="1:26" hidden="1"/>
    <row r="107" spans="1:26" hidden="1">
      <c r="A107" s="87"/>
      <c r="B107" s="87"/>
      <c r="C107" s="87" t="s">
        <v>1941</v>
      </c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idden="1">
      <c r="A109" s="87"/>
      <c r="B109" s="87"/>
      <c r="C109" s="87"/>
      <c r="D109" s="87"/>
      <c r="E109" s="87"/>
      <c r="F109" s="87"/>
      <c r="G109" s="87" t="s">
        <v>1200</v>
      </c>
      <c r="H109" s="87" t="s">
        <v>1201</v>
      </c>
      <c r="I109" s="87" t="s">
        <v>1202</v>
      </c>
      <c r="J109" s="87" t="s">
        <v>1203</v>
      </c>
      <c r="K109" s="87" t="s">
        <v>1204</v>
      </c>
      <c r="L109" s="87" t="s">
        <v>1205</v>
      </c>
      <c r="M109" s="87" t="s">
        <v>1206</v>
      </c>
      <c r="N109" s="87" t="s">
        <v>1207</v>
      </c>
      <c r="O109" s="87" t="s">
        <v>1209</v>
      </c>
      <c r="P109" s="87" t="s">
        <v>1210</v>
      </c>
      <c r="Q109" s="87" t="s">
        <v>1211</v>
      </c>
      <c r="R109" s="87" t="s">
        <v>1212</v>
      </c>
      <c r="S109" s="87" t="s">
        <v>1293</v>
      </c>
      <c r="T109" s="87" t="s">
        <v>1213</v>
      </c>
      <c r="U109" s="87" t="s">
        <v>1214</v>
      </c>
      <c r="V109" s="87" t="s">
        <v>1215</v>
      </c>
      <c r="W109" s="87" t="s">
        <v>1208</v>
      </c>
      <c r="X109" s="87"/>
      <c r="Y109" s="87"/>
      <c r="Z109" s="87"/>
    </row>
    <row r="110" spans="1:26" hidden="1">
      <c r="A110" s="87"/>
      <c r="B110" s="87"/>
      <c r="C110" s="87" t="s">
        <v>359</v>
      </c>
      <c r="D110" s="87" t="s">
        <v>1269</v>
      </c>
      <c r="E110" s="87" t="s">
        <v>1244</v>
      </c>
      <c r="F110" s="87" t="s">
        <v>1247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 t="s">
        <v>358</v>
      </c>
      <c r="Z110" s="87" t="s">
        <v>360</v>
      </c>
    </row>
    <row r="111" spans="1:26" hidden="1">
      <c r="A111" s="87"/>
      <c r="B111" s="87"/>
      <c r="C111" s="87" t="s">
        <v>457</v>
      </c>
      <c r="D111" s="13" t="s">
        <v>1268</v>
      </c>
      <c r="E111" s="13"/>
      <c r="F111" s="13"/>
      <c r="G111" s="19" t="str">
        <f>StartUp!$D$8</f>
        <v>01-Jan-2023</v>
      </c>
      <c r="H111" s="19" t="str">
        <f>StartUp!$D$8</f>
        <v>01-Jan-2023</v>
      </c>
      <c r="I111" s="19" t="str">
        <f>StartUp!$D$8</f>
        <v>01-Jan-2023</v>
      </c>
      <c r="J111" s="19" t="str">
        <f>StartUp!$D$8</f>
        <v>01-Jan-2023</v>
      </c>
      <c r="K111" s="19" t="str">
        <f>StartUp!$D$8</f>
        <v>01-Jan-2023</v>
      </c>
      <c r="L111" s="19" t="str">
        <f>StartUp!$D$8</f>
        <v>01-Jan-2023</v>
      </c>
      <c r="M111" s="19" t="str">
        <f>StartUp!$D$8</f>
        <v>01-Jan-2023</v>
      </c>
      <c r="N111" s="19" t="str">
        <f>StartUp!$D$8</f>
        <v>01-Jan-2023</v>
      </c>
      <c r="O111" s="19" t="str">
        <f>StartUp!$D$8</f>
        <v>01-Jan-2023</v>
      </c>
      <c r="P111" s="19" t="str">
        <f>StartUp!$D$8</f>
        <v>01-Jan-2023</v>
      </c>
      <c r="Q111" s="19" t="str">
        <f>StartUp!$D$8</f>
        <v>01-Jan-2023</v>
      </c>
      <c r="R111" s="19" t="str">
        <f>StartUp!$D$8</f>
        <v>01-Jan-2023</v>
      </c>
      <c r="S111" s="19" t="str">
        <f>StartUp!$D$8</f>
        <v>01-Jan-2023</v>
      </c>
      <c r="T111" s="19" t="str">
        <f>StartUp!$D$8</f>
        <v>01-Jan-2023</v>
      </c>
      <c r="U111" s="19" t="str">
        <f>StartUp!$D$8</f>
        <v>01-Jan-2023</v>
      </c>
      <c r="V111" s="19" t="str">
        <f>StartUp!$D$8</f>
        <v>01-Jan-2023</v>
      </c>
      <c r="W111" s="19" t="str">
        <f>StartUp!$D$8</f>
        <v>01-Jan-2023</v>
      </c>
      <c r="X111" s="19" t="str">
        <f>StartUp!$D$8</f>
        <v>01-Jan-2023</v>
      </c>
      <c r="Y111" s="11"/>
      <c r="Z111" s="87"/>
    </row>
    <row r="112" spans="1:26" hidden="1">
      <c r="A112" s="87"/>
      <c r="B112" s="87"/>
      <c r="C112" s="87" t="s">
        <v>458</v>
      </c>
      <c r="D112" s="13" t="s">
        <v>1268</v>
      </c>
      <c r="E112" s="13"/>
      <c r="F112" s="13"/>
      <c r="G112" s="19" t="str">
        <f>StartUp!$D$9</f>
        <v>31-Dec-2023</v>
      </c>
      <c r="H112" s="19" t="str">
        <f>StartUp!$D$9</f>
        <v>31-Dec-2023</v>
      </c>
      <c r="I112" s="19" t="str">
        <f>StartUp!$D$9</f>
        <v>31-Dec-2023</v>
      </c>
      <c r="J112" s="19" t="str">
        <f>StartUp!$D$9</f>
        <v>31-Dec-2023</v>
      </c>
      <c r="K112" s="19" t="str">
        <f>StartUp!$D$9</f>
        <v>31-Dec-2023</v>
      </c>
      <c r="L112" s="19" t="str">
        <f>StartUp!$D$9</f>
        <v>31-Dec-2023</v>
      </c>
      <c r="M112" s="19" t="str">
        <f>StartUp!$D$9</f>
        <v>31-Dec-2023</v>
      </c>
      <c r="N112" s="19" t="str">
        <f>StartUp!$D$9</f>
        <v>31-Dec-2023</v>
      </c>
      <c r="O112" s="19" t="str">
        <f>StartUp!$D$9</f>
        <v>31-Dec-2023</v>
      </c>
      <c r="P112" s="19" t="str">
        <f>StartUp!$D$9</f>
        <v>31-Dec-2023</v>
      </c>
      <c r="Q112" s="19" t="str">
        <f>StartUp!$D$9</f>
        <v>31-Dec-2023</v>
      </c>
      <c r="R112" s="19" t="str">
        <f>StartUp!$D$9</f>
        <v>31-Dec-2023</v>
      </c>
      <c r="S112" s="19" t="str">
        <f>StartUp!$D$9</f>
        <v>31-Dec-2023</v>
      </c>
      <c r="T112" s="19" t="str">
        <f>StartUp!$D$9</f>
        <v>31-Dec-2023</v>
      </c>
      <c r="U112" s="19" t="str">
        <f>StartUp!$D$9</f>
        <v>31-Dec-2023</v>
      </c>
      <c r="V112" s="19" t="str">
        <f>StartUp!$D$9</f>
        <v>31-Dec-2023</v>
      </c>
      <c r="W112" s="19" t="str">
        <f>StartUp!$D$9</f>
        <v>31-Dec-2023</v>
      </c>
      <c r="X112" s="19" t="str">
        <f>StartUp!$D$9</f>
        <v>31-Dec-2023</v>
      </c>
      <c r="Y112" s="11"/>
      <c r="Z112" s="87"/>
    </row>
    <row r="113" spans="1:26" ht="37.5" hidden="1" customHeight="1">
      <c r="A113" s="87"/>
      <c r="B113" s="87" t="s">
        <v>1237</v>
      </c>
      <c r="C113" s="87" t="s">
        <v>1244</v>
      </c>
      <c r="D113" s="190" t="s">
        <v>1268</v>
      </c>
      <c r="E113" s="92" t="str">
        <f>MID(StartUp!$O$9,7,11)</f>
        <v>2023</v>
      </c>
      <c r="F113" s="92" t="str">
        <f>MID(StartUp!$O$9,7,11)</f>
        <v>2023</v>
      </c>
      <c r="G113" s="190" t="s">
        <v>658</v>
      </c>
      <c r="H113" s="190" t="s">
        <v>659</v>
      </c>
      <c r="I113" s="190" t="s">
        <v>660</v>
      </c>
      <c r="J113" s="190" t="s">
        <v>661</v>
      </c>
      <c r="K113" s="190" t="s">
        <v>662</v>
      </c>
      <c r="L113" s="190" t="s">
        <v>663</v>
      </c>
      <c r="M113" s="190" t="s">
        <v>664</v>
      </c>
      <c r="N113" s="190" t="s">
        <v>665</v>
      </c>
      <c r="O113" s="190" t="s">
        <v>666</v>
      </c>
      <c r="P113" s="190" t="s">
        <v>667</v>
      </c>
      <c r="Q113" s="190" t="s">
        <v>668</v>
      </c>
      <c r="R113" s="190" t="s">
        <v>669</v>
      </c>
      <c r="S113" s="190" t="s">
        <v>670</v>
      </c>
      <c r="T113" s="190" t="s">
        <v>671</v>
      </c>
      <c r="U113" s="190" t="s">
        <v>672</v>
      </c>
      <c r="V113" s="190" t="s">
        <v>673</v>
      </c>
      <c r="W113" s="190" t="s">
        <v>674</v>
      </c>
      <c r="X113" s="190" t="s">
        <v>675</v>
      </c>
      <c r="Y113" s="11"/>
      <c r="Z113" s="87"/>
    </row>
    <row r="114" spans="1:26" ht="37.5" hidden="1" customHeight="1">
      <c r="A114" s="87"/>
      <c r="B114" s="87"/>
      <c r="C114" s="87" t="s">
        <v>1244</v>
      </c>
      <c r="D114" s="191"/>
      <c r="E114" s="92" t="s">
        <v>1266</v>
      </c>
      <c r="F114" s="92" t="s">
        <v>1699</v>
      </c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1"/>
      <c r="Z114" s="87"/>
    </row>
    <row r="115" spans="1:26" ht="37.5" hidden="1" customHeight="1">
      <c r="A115" s="87"/>
      <c r="B115" s="87"/>
      <c r="C115" s="87" t="s">
        <v>1247</v>
      </c>
      <c r="D115" s="190" t="s">
        <v>1268</v>
      </c>
      <c r="E115" s="92" t="str">
        <f>MID(StartUp!$O$9,7,11)</f>
        <v>2023</v>
      </c>
      <c r="F115" s="92" t="str">
        <f>MID(StartUp!$O$9,7,11)</f>
        <v>2023</v>
      </c>
      <c r="G115" s="190" t="s">
        <v>1425</v>
      </c>
      <c r="H115" s="190" t="s">
        <v>1426</v>
      </c>
      <c r="I115" s="190" t="s">
        <v>1427</v>
      </c>
      <c r="J115" s="190" t="s">
        <v>1428</v>
      </c>
      <c r="K115" s="190" t="s">
        <v>1429</v>
      </c>
      <c r="L115" s="190" t="s">
        <v>1430</v>
      </c>
      <c r="M115" s="190" t="s">
        <v>1431</v>
      </c>
      <c r="N115" s="190" t="s">
        <v>1432</v>
      </c>
      <c r="O115" s="190" t="s">
        <v>1673</v>
      </c>
      <c r="P115" s="190" t="s">
        <v>1434</v>
      </c>
      <c r="Q115" s="190" t="s">
        <v>1435</v>
      </c>
      <c r="R115" s="190" t="s">
        <v>1436</v>
      </c>
      <c r="S115" s="190" t="s">
        <v>1437</v>
      </c>
      <c r="T115" s="190" t="s">
        <v>1438</v>
      </c>
      <c r="U115" s="190" t="s">
        <v>1439</v>
      </c>
      <c r="V115" s="190" t="s">
        <v>1440</v>
      </c>
      <c r="W115" s="190" t="s">
        <v>1441</v>
      </c>
      <c r="X115" s="190" t="s">
        <v>1677</v>
      </c>
      <c r="Y115" s="11"/>
      <c r="Z115" s="87"/>
    </row>
    <row r="116" spans="1:26" ht="37.5" hidden="1" customHeight="1">
      <c r="A116" s="87"/>
      <c r="B116" s="87" t="s">
        <v>1237</v>
      </c>
      <c r="C116" s="87" t="s">
        <v>1247</v>
      </c>
      <c r="D116" s="191"/>
      <c r="E116" s="92" t="s">
        <v>1266</v>
      </c>
      <c r="F116" s="92" t="s">
        <v>1699</v>
      </c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1"/>
      <c r="Z116" s="87"/>
    </row>
    <row r="117" spans="1:26" hidden="1">
      <c r="A117" s="87"/>
      <c r="B117" s="87"/>
      <c r="C117" s="87" t="s">
        <v>358</v>
      </c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87"/>
    </row>
    <row r="118" spans="1:26" hidden="1">
      <c r="A118" s="87" t="s">
        <v>1176</v>
      </c>
      <c r="B118" s="87"/>
      <c r="C118" s="87"/>
      <c r="D118" s="76">
        <v>1</v>
      </c>
      <c r="E118" s="77" t="s">
        <v>1216</v>
      </c>
      <c r="F118" s="78" t="s">
        <v>1650</v>
      </c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98">
        <f>1*O118+1*P118+1*Q118+1*R118+1*S118+1*T118+1*U118+1*V118</f>
        <v>0</v>
      </c>
      <c r="X118" s="98">
        <f t="shared" ref="X118:X119" si="17">1*G118+1*H118-1*I118+1*J118+1*K118+1*L118+1*M118+1*N118+1*W118</f>
        <v>0</v>
      </c>
      <c r="Y118" s="11"/>
      <c r="Z118" s="87"/>
    </row>
    <row r="119" spans="1:26" ht="30" hidden="1">
      <c r="A119" s="87" t="s">
        <v>1177</v>
      </c>
      <c r="B119" s="87"/>
      <c r="C119" s="87"/>
      <c r="D119" s="23">
        <v>2</v>
      </c>
      <c r="E119" s="72" t="s">
        <v>1217</v>
      </c>
      <c r="F119" s="73" t="s">
        <v>1651</v>
      </c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98">
        <f>1*O119+1*P119+1*Q119+1*R119+1*S119+1*T119+1*U119+1*V119</f>
        <v>0</v>
      </c>
      <c r="X119" s="98">
        <f t="shared" si="17"/>
        <v>0</v>
      </c>
      <c r="Y119" s="11"/>
      <c r="Z119" s="87"/>
    </row>
    <row r="120" spans="1:26" hidden="1">
      <c r="A120" s="87" t="s">
        <v>1178</v>
      </c>
      <c r="B120" s="87"/>
      <c r="C120" s="87"/>
      <c r="D120" s="95">
        <v>3</v>
      </c>
      <c r="E120" s="99" t="s">
        <v>1218</v>
      </c>
      <c r="F120" s="100" t="s">
        <v>1652</v>
      </c>
      <c r="G120" s="98">
        <f t="shared" ref="G120:V120" si="18">1*G118+1*G119</f>
        <v>0</v>
      </c>
      <c r="H120" s="98">
        <f t="shared" si="18"/>
        <v>0</v>
      </c>
      <c r="I120" s="98">
        <f t="shared" si="18"/>
        <v>0</v>
      </c>
      <c r="J120" s="98">
        <f t="shared" si="18"/>
        <v>0</v>
      </c>
      <c r="K120" s="98">
        <f t="shared" si="18"/>
        <v>0</v>
      </c>
      <c r="L120" s="98">
        <f t="shared" si="18"/>
        <v>0</v>
      </c>
      <c r="M120" s="98">
        <f t="shared" si="18"/>
        <v>0</v>
      </c>
      <c r="N120" s="98">
        <f t="shared" si="18"/>
        <v>0</v>
      </c>
      <c r="O120" s="98">
        <f t="shared" si="18"/>
        <v>0</v>
      </c>
      <c r="P120" s="98">
        <f t="shared" si="18"/>
        <v>0</v>
      </c>
      <c r="Q120" s="98">
        <f t="shared" si="18"/>
        <v>0</v>
      </c>
      <c r="R120" s="98">
        <f t="shared" si="18"/>
        <v>0</v>
      </c>
      <c r="S120" s="98">
        <f t="shared" si="18"/>
        <v>0</v>
      </c>
      <c r="T120" s="98">
        <f t="shared" si="18"/>
        <v>0</v>
      </c>
      <c r="U120" s="98">
        <f t="shared" si="18"/>
        <v>0</v>
      </c>
      <c r="V120" s="98">
        <f t="shared" si="18"/>
        <v>0</v>
      </c>
      <c r="W120" s="98">
        <f>1*W118+1*W119</f>
        <v>0</v>
      </c>
      <c r="X120" s="98">
        <f>1*X118+1*X119</f>
        <v>0</v>
      </c>
      <c r="Y120" s="11"/>
      <c r="Z120" s="87"/>
    </row>
    <row r="121" spans="1:26" hidden="1">
      <c r="A121" s="88" t="s">
        <v>1938</v>
      </c>
      <c r="B121" s="87"/>
      <c r="C121" s="87"/>
      <c r="D121" s="124">
        <v>4</v>
      </c>
      <c r="E121" s="140" t="s">
        <v>1883</v>
      </c>
      <c r="F121" s="141" t="s">
        <v>1884</v>
      </c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1"/>
      <c r="Z121" s="87"/>
    </row>
    <row r="122" spans="1:26" hidden="1">
      <c r="A122" s="88" t="s">
        <v>1939</v>
      </c>
      <c r="B122" s="87"/>
      <c r="C122" s="87"/>
      <c r="D122" s="124">
        <v>5</v>
      </c>
      <c r="E122" s="125" t="s">
        <v>1885</v>
      </c>
      <c r="F122" s="142" t="s">
        <v>1886</v>
      </c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1"/>
      <c r="Z122" s="87"/>
    </row>
    <row r="123" spans="1:26" hidden="1">
      <c r="A123" s="87" t="s">
        <v>784</v>
      </c>
      <c r="B123" s="87"/>
      <c r="C123" s="87"/>
      <c r="D123" s="23">
        <v>6</v>
      </c>
      <c r="E123" s="14" t="s">
        <v>834</v>
      </c>
      <c r="F123" s="31" t="s">
        <v>1502</v>
      </c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98">
        <f t="shared" ref="W123:W124" si="19">1*O123+1*P123+1*Q123+1*R123+1*S123+1*T123+1*U123+1*V123</f>
        <v>0</v>
      </c>
      <c r="X123" s="98">
        <f t="shared" ref="X123:X124" si="20">1*G123+1*H123-1*I123+1*J123+1*K123+1*L123+1*M123+1*N123+1*W123</f>
        <v>0</v>
      </c>
      <c r="Y123" s="11"/>
      <c r="Z123" s="87"/>
    </row>
    <row r="124" spans="1:26" hidden="1">
      <c r="A124" s="87" t="s">
        <v>1179</v>
      </c>
      <c r="B124" s="87"/>
      <c r="C124" s="87"/>
      <c r="D124" s="23">
        <v>7</v>
      </c>
      <c r="E124" s="14" t="s">
        <v>1219</v>
      </c>
      <c r="F124" s="31" t="s">
        <v>1653</v>
      </c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98">
        <f t="shared" si="19"/>
        <v>0</v>
      </c>
      <c r="X124" s="98">
        <f t="shared" si="20"/>
        <v>0</v>
      </c>
      <c r="Y124" s="11"/>
      <c r="Z124" s="87"/>
    </row>
    <row r="125" spans="1:26" hidden="1">
      <c r="A125" s="87" t="s">
        <v>888</v>
      </c>
      <c r="B125" s="87"/>
      <c r="C125" s="87"/>
      <c r="D125" s="95">
        <v>8</v>
      </c>
      <c r="E125" s="101" t="s">
        <v>913</v>
      </c>
      <c r="F125" s="102" t="s">
        <v>1538</v>
      </c>
      <c r="G125" s="98">
        <f t="shared" ref="G125:V125" si="21">1*G123+1*G124</f>
        <v>0</v>
      </c>
      <c r="H125" s="98">
        <f t="shared" si="21"/>
        <v>0</v>
      </c>
      <c r="I125" s="98">
        <f t="shared" si="21"/>
        <v>0</v>
      </c>
      <c r="J125" s="98">
        <f t="shared" si="21"/>
        <v>0</v>
      </c>
      <c r="K125" s="98">
        <f t="shared" si="21"/>
        <v>0</v>
      </c>
      <c r="L125" s="98">
        <f t="shared" si="21"/>
        <v>0</v>
      </c>
      <c r="M125" s="98">
        <f t="shared" si="21"/>
        <v>0</v>
      </c>
      <c r="N125" s="98">
        <f t="shared" si="21"/>
        <v>0</v>
      </c>
      <c r="O125" s="98">
        <f t="shared" si="21"/>
        <v>0</v>
      </c>
      <c r="P125" s="98">
        <f t="shared" si="21"/>
        <v>0</v>
      </c>
      <c r="Q125" s="98">
        <f t="shared" si="21"/>
        <v>0</v>
      </c>
      <c r="R125" s="98">
        <f t="shared" si="21"/>
        <v>0</v>
      </c>
      <c r="S125" s="98">
        <f t="shared" si="21"/>
        <v>0</v>
      </c>
      <c r="T125" s="98">
        <f t="shared" si="21"/>
        <v>0</v>
      </c>
      <c r="U125" s="98">
        <f t="shared" si="21"/>
        <v>0</v>
      </c>
      <c r="V125" s="98">
        <f t="shared" si="21"/>
        <v>0</v>
      </c>
      <c r="W125" s="98">
        <f>1*W123+1*W124</f>
        <v>0</v>
      </c>
      <c r="X125" s="98">
        <f>1*X123+1*X124</f>
        <v>0</v>
      </c>
      <c r="Y125" s="11"/>
      <c r="Z125" s="87"/>
    </row>
    <row r="126" spans="1:26" hidden="1">
      <c r="A126" s="87" t="s">
        <v>1180</v>
      </c>
      <c r="B126" s="87"/>
      <c r="C126" s="87"/>
      <c r="D126" s="23">
        <v>9</v>
      </c>
      <c r="E126" s="75" t="s">
        <v>1294</v>
      </c>
      <c r="F126" s="32" t="s">
        <v>1654</v>
      </c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98">
        <f t="shared" ref="W126:W142" si="22">1*O126+1*P126+1*Q126+1*R126+1*S126+1*T126+1*U126+1*V126</f>
        <v>0</v>
      </c>
      <c r="X126" s="98">
        <f t="shared" ref="X126:X142" si="23">1*G126+1*H126-1*I126+1*J126+1*K126+1*L126+1*M126+1*N126+1*W126</f>
        <v>0</v>
      </c>
      <c r="Y126" s="11"/>
      <c r="Z126" s="87"/>
    </row>
    <row r="127" spans="1:26" hidden="1">
      <c r="A127" s="87" t="s">
        <v>1181</v>
      </c>
      <c r="B127" s="87"/>
      <c r="C127" s="87"/>
      <c r="D127" s="23">
        <v>10</v>
      </c>
      <c r="E127" s="75" t="s">
        <v>1295</v>
      </c>
      <c r="F127" s="32" t="s">
        <v>1655</v>
      </c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98">
        <f t="shared" si="22"/>
        <v>0</v>
      </c>
      <c r="X127" s="98">
        <f t="shared" si="23"/>
        <v>0</v>
      </c>
      <c r="Y127" s="11"/>
      <c r="Z127" s="87"/>
    </row>
    <row r="128" spans="1:26" hidden="1">
      <c r="A128" s="87" t="s">
        <v>1182</v>
      </c>
      <c r="B128" s="87"/>
      <c r="C128" s="87"/>
      <c r="D128" s="23">
        <v>11</v>
      </c>
      <c r="E128" s="75" t="s">
        <v>1296</v>
      </c>
      <c r="F128" s="32" t="s">
        <v>1656</v>
      </c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98">
        <f t="shared" si="22"/>
        <v>0</v>
      </c>
      <c r="X128" s="98">
        <f t="shared" si="23"/>
        <v>0</v>
      </c>
      <c r="Y128" s="11"/>
      <c r="Z128" s="87"/>
    </row>
    <row r="129" spans="1:26" hidden="1">
      <c r="A129" s="87" t="s">
        <v>1183</v>
      </c>
      <c r="B129" s="87"/>
      <c r="C129" s="87"/>
      <c r="D129" s="23">
        <v>12</v>
      </c>
      <c r="E129" s="18" t="s">
        <v>1220</v>
      </c>
      <c r="F129" s="32" t="s">
        <v>1657</v>
      </c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98">
        <f t="shared" si="22"/>
        <v>0</v>
      </c>
      <c r="X129" s="98">
        <f t="shared" si="23"/>
        <v>0</v>
      </c>
      <c r="Y129" s="11"/>
      <c r="Z129" s="87"/>
    </row>
    <row r="130" spans="1:26" hidden="1">
      <c r="A130" s="87" t="s">
        <v>1184</v>
      </c>
      <c r="B130" s="87"/>
      <c r="C130" s="87"/>
      <c r="D130" s="23">
        <v>13</v>
      </c>
      <c r="E130" s="18" t="s">
        <v>1221</v>
      </c>
      <c r="F130" s="32" t="s">
        <v>1658</v>
      </c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98">
        <f t="shared" si="22"/>
        <v>0</v>
      </c>
      <c r="X130" s="98">
        <f t="shared" si="23"/>
        <v>0</v>
      </c>
      <c r="Y130" s="11"/>
      <c r="Z130" s="87"/>
    </row>
    <row r="131" spans="1:26" hidden="1">
      <c r="A131" s="87" t="s">
        <v>1185</v>
      </c>
      <c r="B131" s="87"/>
      <c r="C131" s="87"/>
      <c r="D131" s="23">
        <v>14</v>
      </c>
      <c r="E131" s="18" t="s">
        <v>1222</v>
      </c>
      <c r="F131" s="32" t="s">
        <v>1659</v>
      </c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98">
        <f t="shared" si="22"/>
        <v>0</v>
      </c>
      <c r="X131" s="98">
        <f t="shared" si="23"/>
        <v>0</v>
      </c>
      <c r="Y131" s="11"/>
      <c r="Z131" s="87"/>
    </row>
    <row r="132" spans="1:26" hidden="1">
      <c r="A132" s="87" t="s">
        <v>1186</v>
      </c>
      <c r="B132" s="87"/>
      <c r="C132" s="87"/>
      <c r="D132" s="23">
        <v>15</v>
      </c>
      <c r="E132" s="18" t="s">
        <v>1223</v>
      </c>
      <c r="F132" s="32" t="s">
        <v>1660</v>
      </c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98">
        <f t="shared" si="22"/>
        <v>0</v>
      </c>
      <c r="X132" s="98">
        <f t="shared" si="23"/>
        <v>0</v>
      </c>
      <c r="Y132" s="11"/>
      <c r="Z132" s="87"/>
    </row>
    <row r="133" spans="1:26" hidden="1">
      <c r="A133" s="87" t="s">
        <v>1187</v>
      </c>
      <c r="B133" s="87"/>
      <c r="C133" s="87"/>
      <c r="D133" s="23">
        <v>16</v>
      </c>
      <c r="E133" s="18" t="s">
        <v>1224</v>
      </c>
      <c r="F133" s="32" t="s">
        <v>1661</v>
      </c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98">
        <f t="shared" si="22"/>
        <v>0</v>
      </c>
      <c r="X133" s="98">
        <f t="shared" si="23"/>
        <v>0</v>
      </c>
      <c r="Y133" s="11"/>
      <c r="Z133" s="87"/>
    </row>
    <row r="134" spans="1:26" hidden="1">
      <c r="A134" s="87" t="s">
        <v>1188</v>
      </c>
      <c r="B134" s="87"/>
      <c r="C134" s="87"/>
      <c r="D134" s="23">
        <v>17</v>
      </c>
      <c r="E134" s="18" t="s">
        <v>1225</v>
      </c>
      <c r="F134" s="32" t="s">
        <v>1662</v>
      </c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98">
        <f t="shared" si="22"/>
        <v>0</v>
      </c>
      <c r="X134" s="98">
        <f t="shared" si="23"/>
        <v>0</v>
      </c>
      <c r="Y134" s="11"/>
      <c r="Z134" s="87"/>
    </row>
    <row r="135" spans="1:26" hidden="1">
      <c r="A135" s="87" t="s">
        <v>1678</v>
      </c>
      <c r="B135" s="87"/>
      <c r="C135" s="87"/>
      <c r="D135" s="23">
        <v>18</v>
      </c>
      <c r="E135" s="18" t="s">
        <v>1226</v>
      </c>
      <c r="F135" s="32" t="s">
        <v>1663</v>
      </c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98">
        <f t="shared" si="22"/>
        <v>0</v>
      </c>
      <c r="X135" s="98">
        <f t="shared" si="23"/>
        <v>0</v>
      </c>
      <c r="Y135" s="11"/>
      <c r="Z135" s="87"/>
    </row>
    <row r="136" spans="1:26" hidden="1">
      <c r="A136" s="87" t="s">
        <v>1189</v>
      </c>
      <c r="B136" s="87"/>
      <c r="C136" s="87"/>
      <c r="D136" s="23">
        <v>19</v>
      </c>
      <c r="E136" s="18" t="s">
        <v>1227</v>
      </c>
      <c r="F136" s="32" t="s">
        <v>1664</v>
      </c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98">
        <f t="shared" si="22"/>
        <v>0</v>
      </c>
      <c r="X136" s="98">
        <f t="shared" si="23"/>
        <v>0</v>
      </c>
      <c r="Y136" s="11"/>
      <c r="Z136" s="87"/>
    </row>
    <row r="137" spans="1:26" hidden="1">
      <c r="A137" s="87" t="s">
        <v>1190</v>
      </c>
      <c r="B137" s="87"/>
      <c r="C137" s="87"/>
      <c r="D137" s="23">
        <v>20</v>
      </c>
      <c r="E137" s="18" t="s">
        <v>1297</v>
      </c>
      <c r="F137" s="32" t="s">
        <v>1665</v>
      </c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98">
        <f t="shared" si="22"/>
        <v>0</v>
      </c>
      <c r="X137" s="98">
        <f t="shared" si="23"/>
        <v>0</v>
      </c>
      <c r="Y137" s="11"/>
      <c r="Z137" s="87"/>
    </row>
    <row r="138" spans="1:26" hidden="1">
      <c r="A138" s="87" t="s">
        <v>1191</v>
      </c>
      <c r="B138" s="87"/>
      <c r="C138" s="87"/>
      <c r="D138" s="23">
        <v>21</v>
      </c>
      <c r="E138" s="18" t="s">
        <v>1228</v>
      </c>
      <c r="F138" s="32" t="s">
        <v>1666</v>
      </c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98">
        <f t="shared" si="22"/>
        <v>0</v>
      </c>
      <c r="X138" s="98">
        <f t="shared" si="23"/>
        <v>0</v>
      </c>
      <c r="Y138" s="11"/>
      <c r="Z138" s="87"/>
    </row>
    <row r="139" spans="1:26" ht="30" hidden="1">
      <c r="A139" s="87" t="s">
        <v>1192</v>
      </c>
      <c r="B139" s="87"/>
      <c r="C139" s="87"/>
      <c r="D139" s="23">
        <v>22</v>
      </c>
      <c r="E139" s="18" t="s">
        <v>1229</v>
      </c>
      <c r="F139" s="32" t="s">
        <v>1667</v>
      </c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98">
        <f t="shared" si="22"/>
        <v>0</v>
      </c>
      <c r="X139" s="98">
        <f t="shared" si="23"/>
        <v>0</v>
      </c>
      <c r="Y139" s="11"/>
      <c r="Z139" s="87"/>
    </row>
    <row r="140" spans="1:26" hidden="1">
      <c r="A140" s="87" t="s">
        <v>1193</v>
      </c>
      <c r="B140" s="87"/>
      <c r="C140" s="87"/>
      <c r="D140" s="23">
        <v>23</v>
      </c>
      <c r="E140" s="18" t="s">
        <v>1230</v>
      </c>
      <c r="F140" s="32" t="s">
        <v>1668</v>
      </c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98">
        <f t="shared" si="22"/>
        <v>0</v>
      </c>
      <c r="X140" s="98">
        <f t="shared" si="23"/>
        <v>0</v>
      </c>
      <c r="Y140" s="11"/>
      <c r="Z140" s="87"/>
    </row>
    <row r="141" spans="1:26" hidden="1">
      <c r="A141" s="87" t="s">
        <v>1194</v>
      </c>
      <c r="B141" s="87"/>
      <c r="C141" s="87"/>
      <c r="D141" s="23">
        <v>24</v>
      </c>
      <c r="E141" s="18" t="s">
        <v>1231</v>
      </c>
      <c r="F141" s="32" t="s">
        <v>1669</v>
      </c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98">
        <f t="shared" si="22"/>
        <v>0</v>
      </c>
      <c r="X141" s="98">
        <f t="shared" si="23"/>
        <v>0</v>
      </c>
      <c r="Y141" s="11"/>
      <c r="Z141" s="87"/>
    </row>
    <row r="142" spans="1:26" hidden="1">
      <c r="A142" s="87" t="s">
        <v>1197</v>
      </c>
      <c r="B142" s="87"/>
      <c r="C142" s="87"/>
      <c r="D142" s="23">
        <v>25</v>
      </c>
      <c r="E142" s="18" t="s">
        <v>1234</v>
      </c>
      <c r="F142" s="32" t="s">
        <v>1670</v>
      </c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98">
        <f t="shared" si="22"/>
        <v>0</v>
      </c>
      <c r="X142" s="98">
        <f t="shared" si="23"/>
        <v>0</v>
      </c>
      <c r="Y142" s="11"/>
      <c r="Z142" s="87"/>
    </row>
    <row r="143" spans="1:26" hidden="1">
      <c r="A143" s="87" t="s">
        <v>1198</v>
      </c>
      <c r="B143" s="87"/>
      <c r="C143" s="87"/>
      <c r="D143" s="95">
        <v>26</v>
      </c>
      <c r="E143" s="96" t="s">
        <v>1235</v>
      </c>
      <c r="F143" s="97" t="s">
        <v>1671</v>
      </c>
      <c r="G143" s="98">
        <f>1*G125+1*G126+1*G127+1*G128+1*G129+1*G130+-1*G131+-1*G132+1*G133+-1*G134+1*G135+1*G136+1*G137+-1*G138+1*G139+-1*G140+-1*G141+1*G142</f>
        <v>0</v>
      </c>
      <c r="H143" s="98">
        <f t="shared" ref="H143:X143" si="24">1*H125+1*H126+1*H127+1*H128+1*H129+1*H130+-1*H131+-1*H132+1*H133+-1*H134+1*H135+1*H136+1*H137+-1*H138+1*H139+-1*H140+-1*H141+1*H142</f>
        <v>0</v>
      </c>
      <c r="I143" s="98">
        <f t="shared" si="24"/>
        <v>0</v>
      </c>
      <c r="J143" s="98">
        <f t="shared" si="24"/>
        <v>0</v>
      </c>
      <c r="K143" s="98">
        <f t="shared" si="24"/>
        <v>0</v>
      </c>
      <c r="L143" s="98">
        <f t="shared" si="24"/>
        <v>0</v>
      </c>
      <c r="M143" s="98">
        <f t="shared" si="24"/>
        <v>0</v>
      </c>
      <c r="N143" s="98">
        <f t="shared" si="24"/>
        <v>0</v>
      </c>
      <c r="O143" s="98">
        <f t="shared" si="24"/>
        <v>0</v>
      </c>
      <c r="P143" s="98">
        <f t="shared" si="24"/>
        <v>0</v>
      </c>
      <c r="Q143" s="98">
        <f t="shared" si="24"/>
        <v>0</v>
      </c>
      <c r="R143" s="98">
        <f t="shared" si="24"/>
        <v>0</v>
      </c>
      <c r="S143" s="98">
        <f t="shared" si="24"/>
        <v>0</v>
      </c>
      <c r="T143" s="98">
        <f t="shared" si="24"/>
        <v>0</v>
      </c>
      <c r="U143" s="98">
        <f t="shared" si="24"/>
        <v>0</v>
      </c>
      <c r="V143" s="98">
        <f t="shared" si="24"/>
        <v>0</v>
      </c>
      <c r="W143" s="98">
        <f t="shared" si="24"/>
        <v>0</v>
      </c>
      <c r="X143" s="98">
        <f t="shared" si="24"/>
        <v>0</v>
      </c>
      <c r="Y143" s="11"/>
      <c r="Z143" s="87"/>
    </row>
    <row r="144" spans="1:26" hidden="1">
      <c r="A144" s="87" t="s">
        <v>1199</v>
      </c>
      <c r="B144" s="87"/>
      <c r="C144" s="87"/>
      <c r="D144" s="101">
        <v>27</v>
      </c>
      <c r="E144" s="96" t="s">
        <v>1236</v>
      </c>
      <c r="F144" s="97" t="s">
        <v>1672</v>
      </c>
      <c r="G144" s="98">
        <f>1*G120+1*G143</f>
        <v>0</v>
      </c>
      <c r="H144" s="98">
        <f t="shared" ref="H144:V144" si="25">1*H120+1*H143</f>
        <v>0</v>
      </c>
      <c r="I144" s="98">
        <f t="shared" si="25"/>
        <v>0</v>
      </c>
      <c r="J144" s="98">
        <f t="shared" si="25"/>
        <v>0</v>
      </c>
      <c r="K144" s="98">
        <f t="shared" si="25"/>
        <v>0</v>
      </c>
      <c r="L144" s="98">
        <f t="shared" si="25"/>
        <v>0</v>
      </c>
      <c r="M144" s="98">
        <f t="shared" si="25"/>
        <v>0</v>
      </c>
      <c r="N144" s="98">
        <f t="shared" si="25"/>
        <v>0</v>
      </c>
      <c r="O144" s="98">
        <f t="shared" si="25"/>
        <v>0</v>
      </c>
      <c r="P144" s="98">
        <f t="shared" si="25"/>
        <v>0</v>
      </c>
      <c r="Q144" s="98">
        <f t="shared" si="25"/>
        <v>0</v>
      </c>
      <c r="R144" s="98">
        <f t="shared" si="25"/>
        <v>0</v>
      </c>
      <c r="S144" s="98">
        <f t="shared" si="25"/>
        <v>0</v>
      </c>
      <c r="T144" s="98">
        <f t="shared" si="25"/>
        <v>0</v>
      </c>
      <c r="U144" s="98">
        <f t="shared" si="25"/>
        <v>0</v>
      </c>
      <c r="V144" s="98">
        <f t="shared" si="25"/>
        <v>0</v>
      </c>
      <c r="W144" s="98">
        <f>1*O144+1*P144+1*Q144+1*R144+1*S144+1*T144+1*U144+1*V144</f>
        <v>0</v>
      </c>
      <c r="X144" s="98">
        <f>1*G144+1*H144-1*I144+1*J144+1*K144+1*L144+1*M144+1*N144+1*W144</f>
        <v>0</v>
      </c>
      <c r="Y144" s="11"/>
      <c r="Z144" s="87"/>
    </row>
    <row r="145" spans="1:26">
      <c r="A145" s="87"/>
      <c r="B145" s="87"/>
      <c r="C145" s="87" t="s">
        <v>358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87"/>
    </row>
    <row r="146" spans="1:26">
      <c r="A146" s="87"/>
      <c r="B146" s="87"/>
      <c r="C146" s="87" t="s">
        <v>361</v>
      </c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 t="s">
        <v>362</v>
      </c>
    </row>
  </sheetData>
  <sheetProtection algorithmName="SHA-512" hashValue="+jBRbUL0VabEgDBz4RRezF2Lua5/eLA0jXNC5Q6Om04IEO8Kc9h5kc2LcK1bAJrUGE41XXBB5GviYKoQBBqNIg==" saltValue="q//1HHMlTXn8xVhi1ICbjA==" spinCount="100000" sheet="1" objects="1" scenarios="1"/>
  <mergeCells count="116">
    <mergeCell ref="W115:W116"/>
    <mergeCell ref="X115:X116"/>
    <mergeCell ref="R115:R116"/>
    <mergeCell ref="S115:S116"/>
    <mergeCell ref="T115:T116"/>
    <mergeCell ref="U115:U116"/>
    <mergeCell ref="V115:V116"/>
    <mergeCell ref="U113:U114"/>
    <mergeCell ref="V113:V114"/>
    <mergeCell ref="W113:W114"/>
    <mergeCell ref="X113:X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P113:P114"/>
    <mergeCell ref="Q113:Q114"/>
    <mergeCell ref="R113:R114"/>
    <mergeCell ref="S113:S114"/>
    <mergeCell ref="T113:T114"/>
    <mergeCell ref="K113:K114"/>
    <mergeCell ref="L113:L114"/>
    <mergeCell ref="M113:M114"/>
    <mergeCell ref="N113:N114"/>
    <mergeCell ref="O113:O114"/>
    <mergeCell ref="O67:O68"/>
    <mergeCell ref="D113:D114"/>
    <mergeCell ref="G113:G114"/>
    <mergeCell ref="H113:H114"/>
    <mergeCell ref="I113:I114"/>
    <mergeCell ref="J113:J114"/>
    <mergeCell ref="D65:D66"/>
    <mergeCell ref="D67:D68"/>
    <mergeCell ref="U65:U66"/>
    <mergeCell ref="G67:G68"/>
    <mergeCell ref="H67:H68"/>
    <mergeCell ref="I67:I68"/>
    <mergeCell ref="J67:J68"/>
    <mergeCell ref="K67:K68"/>
    <mergeCell ref="L67:L68"/>
    <mergeCell ref="M67:M68"/>
    <mergeCell ref="N67:N68"/>
    <mergeCell ref="P67:P68"/>
    <mergeCell ref="Q67:Q68"/>
    <mergeCell ref="R67:R68"/>
    <mergeCell ref="S67:S68"/>
    <mergeCell ref="H65:H66"/>
    <mergeCell ref="I65:I66"/>
    <mergeCell ref="J65:J66"/>
    <mergeCell ref="D20:D21"/>
    <mergeCell ref="D22:D23"/>
    <mergeCell ref="T20:T21"/>
    <mergeCell ref="U20:U21"/>
    <mergeCell ref="H22:H23"/>
    <mergeCell ref="I22:I23"/>
    <mergeCell ref="J22:J23"/>
    <mergeCell ref="K22:K23"/>
    <mergeCell ref="L22:L23"/>
    <mergeCell ref="M22:M23"/>
    <mergeCell ref="O20:O21"/>
    <mergeCell ref="P20:P21"/>
    <mergeCell ref="Q20:Q21"/>
    <mergeCell ref="R20:R21"/>
    <mergeCell ref="N20:N21"/>
    <mergeCell ref="G65:G66"/>
    <mergeCell ref="R22:R23"/>
    <mergeCell ref="W22:W23"/>
    <mergeCell ref="O22:O23"/>
    <mergeCell ref="P22:P23"/>
    <mergeCell ref="Q22:Q23"/>
    <mergeCell ref="S22:S23"/>
    <mergeCell ref="T22:T23"/>
    <mergeCell ref="U22:U23"/>
    <mergeCell ref="V22:V23"/>
    <mergeCell ref="N22:N23"/>
    <mergeCell ref="K65:K66"/>
    <mergeCell ref="L65:L66"/>
    <mergeCell ref="M65:M66"/>
    <mergeCell ref="N65:N66"/>
    <mergeCell ref="W65:W66"/>
    <mergeCell ref="O65:O66"/>
    <mergeCell ref="P65:P66"/>
    <mergeCell ref="Q65:Q66"/>
    <mergeCell ref="R65:R66"/>
    <mergeCell ref="V65:V66"/>
    <mergeCell ref="X20:X21"/>
    <mergeCell ref="X22:X23"/>
    <mergeCell ref="X65:X66"/>
    <mergeCell ref="X67:X68"/>
    <mergeCell ref="S20:S21"/>
    <mergeCell ref="V20:V21"/>
    <mergeCell ref="S65:S66"/>
    <mergeCell ref="T65:T66"/>
    <mergeCell ref="W20:W21"/>
    <mergeCell ref="W67:W68"/>
    <mergeCell ref="T67:T68"/>
    <mergeCell ref="U67:U68"/>
    <mergeCell ref="V67:V68"/>
    <mergeCell ref="E1:J1"/>
    <mergeCell ref="G20:G21"/>
    <mergeCell ref="H20:H21"/>
    <mergeCell ref="I20:I21"/>
    <mergeCell ref="J20:J21"/>
    <mergeCell ref="G22:G23"/>
    <mergeCell ref="K20:K21"/>
    <mergeCell ref="L20:L21"/>
    <mergeCell ref="M20:M2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5:X96 E78:E80 G70:X72 G30:X51 G25:X27 G123:X144 E126:E128 G118:X120" xr:uid="{00000000-0002-0000-1500-000000000000}">
      <formula1>-999999999999999</formula1>
      <formula2>999999999999999</formula2>
    </dataValidation>
  </dataValidations>
  <hyperlinks>
    <hyperlink ref="A28" r:id="rId1" xr:uid="{00000000-0004-0000-1500-000000000000}"/>
    <hyperlink ref="A29" r:id="rId2" xr:uid="{00000000-0004-0000-1500-000001000000}"/>
    <hyperlink ref="A73" r:id="rId3" xr:uid="{00000000-0004-0000-1500-000002000000}"/>
    <hyperlink ref="A74" r:id="rId4" xr:uid="{00000000-0004-0000-1500-000003000000}"/>
    <hyperlink ref="A121" r:id="rId5" xr:uid="{00000000-0004-0000-1500-000004000000}"/>
    <hyperlink ref="A122" r:id="rId6" xr:uid="{00000000-0004-0000-1500-000005000000}"/>
  </hyperlinks>
  <pageMargins left="0.7" right="0.7" top="0.75" bottom="0.75" header="0.3" footer="0.3"/>
  <pageSetup orientation="portrait" r:id="rId7"/>
  <headerFooter>
    <oddFooter>&amp;L&amp;"Calibri,Regular"&amp;10</oddFooter>
    <evenFooter>&amp;L&amp;"Calibri,Regular"&amp;10</evenFooter>
    <firstFooter>&amp;L&amp;"Calibri,Regular"&amp;10</firstFooter>
  </headerFooter>
  <drawing r:id="rId8"/>
  <legacyDrawing r:id="rId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>
    <pageSetUpPr autoPageBreaks="0"/>
  </sheetPr>
  <dimension ref="A1:AB151"/>
  <sheetViews>
    <sheetView showGridLines="0" rightToLeft="1" topLeftCell="D1" workbookViewId="0">
      <selection activeCell="G25" sqref="G25"/>
    </sheetView>
  </sheetViews>
  <sheetFormatPr defaultRowHeight="15"/>
  <cols>
    <col min="1" max="1" width="9" hidden="1" customWidth="1"/>
    <col min="2" max="2" width="10.7109375" hidden="1" customWidth="1"/>
    <col min="3" max="3" width="21.140625" hidden="1" customWidth="1"/>
    <col min="4" max="4" width="10.7109375" customWidth="1"/>
    <col min="5" max="5" width="60.7109375" customWidth="1"/>
    <col min="6" max="6" width="60.7109375" hidden="1" customWidth="1"/>
    <col min="7" max="26" width="20.7109375" customWidth="1"/>
  </cols>
  <sheetData>
    <row r="1" spans="1:28" ht="27.95" customHeight="1">
      <c r="A1" s="10" t="s">
        <v>1238</v>
      </c>
      <c r="D1" s="22"/>
      <c r="E1" s="184"/>
      <c r="F1" s="184"/>
      <c r="G1" s="184"/>
      <c r="H1" s="184"/>
      <c r="I1" s="185"/>
    </row>
    <row r="8" spans="1:28" hidden="1"/>
    <row r="9" spans="1:28" hidden="1"/>
    <row r="10" spans="1:28" hidden="1"/>
    <row r="11" spans="1:28" hidden="1"/>
    <row r="12" spans="1:28" hidden="1"/>
    <row r="13" spans="1:28" hidden="1"/>
    <row r="14" spans="1:28" hidden="1">
      <c r="A14" s="87"/>
      <c r="B14" s="87"/>
      <c r="C14" s="87" t="s">
        <v>1239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 hidden="1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 hidden="1">
      <c r="A16" s="87"/>
      <c r="B16" s="87"/>
      <c r="C16" s="87"/>
      <c r="D16" s="87"/>
      <c r="E16" s="87"/>
      <c r="F16" s="87"/>
      <c r="G16" s="87" t="s">
        <v>1200</v>
      </c>
      <c r="H16" s="87" t="s">
        <v>1201</v>
      </c>
      <c r="I16" s="87" t="s">
        <v>1202</v>
      </c>
      <c r="J16" s="87" t="s">
        <v>1203</v>
      </c>
      <c r="K16" s="87" t="s">
        <v>1204</v>
      </c>
      <c r="L16" s="87" t="s">
        <v>1205</v>
      </c>
      <c r="M16" s="87" t="s">
        <v>1206</v>
      </c>
      <c r="N16" s="87" t="s">
        <v>1207</v>
      </c>
      <c r="O16" s="87" t="s">
        <v>1209</v>
      </c>
      <c r="P16" s="87" t="s">
        <v>1210</v>
      </c>
      <c r="Q16" s="87" t="s">
        <v>1211</v>
      </c>
      <c r="R16" s="87" t="s">
        <v>1212</v>
      </c>
      <c r="S16" s="87" t="s">
        <v>1293</v>
      </c>
      <c r="T16" s="87" t="s">
        <v>1213</v>
      </c>
      <c r="U16" s="87" t="s">
        <v>1214</v>
      </c>
      <c r="V16" s="87" t="s">
        <v>1215</v>
      </c>
      <c r="W16" s="87" t="s">
        <v>1208</v>
      </c>
      <c r="X16" s="87" t="s">
        <v>1241</v>
      </c>
      <c r="Y16" s="87" t="s">
        <v>1242</v>
      </c>
      <c r="Z16" s="87"/>
      <c r="AA16" s="87"/>
      <c r="AB16" s="87"/>
    </row>
    <row r="17" spans="1:28" hidden="1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 t="s">
        <v>358</v>
      </c>
      <c r="AB17" s="87" t="s">
        <v>360</v>
      </c>
    </row>
    <row r="18" spans="1:28" hidden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StartUp!$D$10</f>
        <v>01-Jan-2022</v>
      </c>
      <c r="H18" s="19" t="str">
        <f>StartUp!$D$10</f>
        <v>01-Jan-2022</v>
      </c>
      <c r="I18" s="19" t="str">
        <f>StartUp!$D$10</f>
        <v>01-Jan-2022</v>
      </c>
      <c r="J18" s="19" t="str">
        <f>StartUp!$D$10</f>
        <v>01-Jan-2022</v>
      </c>
      <c r="K18" s="19" t="str">
        <f>StartUp!$D$10</f>
        <v>01-Jan-2022</v>
      </c>
      <c r="L18" s="19" t="str">
        <f>StartUp!$D$10</f>
        <v>01-Jan-2022</v>
      </c>
      <c r="M18" s="19" t="str">
        <f>StartUp!$D$10</f>
        <v>01-Jan-2022</v>
      </c>
      <c r="N18" s="19" t="str">
        <f>StartUp!$D$10</f>
        <v>01-Jan-2022</v>
      </c>
      <c r="O18" s="19" t="str">
        <f>StartUp!$D$10</f>
        <v>01-Jan-2022</v>
      </c>
      <c r="P18" s="19" t="str">
        <f>StartUp!$D$10</f>
        <v>01-Jan-2022</v>
      </c>
      <c r="Q18" s="19" t="str">
        <f>StartUp!$D$10</f>
        <v>01-Jan-2022</v>
      </c>
      <c r="R18" s="19" t="str">
        <f>StartUp!$D$10</f>
        <v>01-Jan-2022</v>
      </c>
      <c r="S18" s="19" t="str">
        <f>StartUp!$D$10</f>
        <v>01-Jan-2022</v>
      </c>
      <c r="T18" s="19" t="str">
        <f>StartUp!$D$10</f>
        <v>01-Jan-2022</v>
      </c>
      <c r="U18" s="19" t="str">
        <f>StartUp!$D$10</f>
        <v>01-Jan-2022</v>
      </c>
      <c r="V18" s="19" t="str">
        <f>StartUp!$D$10</f>
        <v>01-Jan-2022</v>
      </c>
      <c r="W18" s="19" t="str">
        <f>StartUp!$D$10</f>
        <v>01-Jan-2022</v>
      </c>
      <c r="X18" s="19" t="str">
        <f>StartUp!$D$10</f>
        <v>01-Jan-2022</v>
      </c>
      <c r="Y18" s="19" t="str">
        <f>StartUp!$D$10</f>
        <v>01-Jan-2022</v>
      </c>
      <c r="Z18" s="19" t="str">
        <f>StartUp!$D$10</f>
        <v>01-Jan-2022</v>
      </c>
      <c r="AA18" s="11"/>
      <c r="AB18" s="87"/>
    </row>
    <row r="19" spans="1:28" hidden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StartUp!$D$11</f>
        <v>31-Dec-2022</v>
      </c>
      <c r="H19" s="19" t="str">
        <f>StartUp!$D$11</f>
        <v>31-Dec-2022</v>
      </c>
      <c r="I19" s="19" t="str">
        <f>StartUp!$D$11</f>
        <v>31-Dec-2022</v>
      </c>
      <c r="J19" s="19" t="str">
        <f>StartUp!$D$11</f>
        <v>31-Dec-2022</v>
      </c>
      <c r="K19" s="19" t="str">
        <f>StartUp!$D$11</f>
        <v>31-Dec-2022</v>
      </c>
      <c r="L19" s="19" t="str">
        <f>StartUp!$D$11</f>
        <v>31-Dec-2022</v>
      </c>
      <c r="M19" s="19" t="str">
        <f>StartUp!$D$11</f>
        <v>31-Dec-2022</v>
      </c>
      <c r="N19" s="19" t="str">
        <f>StartUp!$D$11</f>
        <v>31-Dec-2022</v>
      </c>
      <c r="O19" s="19" t="str">
        <f>StartUp!$D$11</f>
        <v>31-Dec-2022</v>
      </c>
      <c r="P19" s="19" t="str">
        <f>StartUp!$D$11</f>
        <v>31-Dec-2022</v>
      </c>
      <c r="Q19" s="19" t="str">
        <f>StartUp!$D$11</f>
        <v>31-Dec-2022</v>
      </c>
      <c r="R19" s="19" t="str">
        <f>StartUp!$D$11</f>
        <v>31-Dec-2022</v>
      </c>
      <c r="S19" s="19" t="str">
        <f>StartUp!$D$11</f>
        <v>31-Dec-2022</v>
      </c>
      <c r="T19" s="19" t="str">
        <f>StartUp!$D$11</f>
        <v>31-Dec-2022</v>
      </c>
      <c r="U19" s="19" t="str">
        <f>StartUp!$D$11</f>
        <v>31-Dec-2022</v>
      </c>
      <c r="V19" s="19" t="str">
        <f>StartUp!$D$11</f>
        <v>31-Dec-2022</v>
      </c>
      <c r="W19" s="19" t="str">
        <f>StartUp!$D$11</f>
        <v>31-Dec-2022</v>
      </c>
      <c r="X19" s="19" t="str">
        <f>StartUp!$D$11</f>
        <v>31-Dec-2022</v>
      </c>
      <c r="Y19" s="19" t="str">
        <f>StartUp!$D$11</f>
        <v>31-Dec-2022</v>
      </c>
      <c r="Z19" s="19" t="str">
        <f>StartUp!$D$11</f>
        <v>31-Dec-2022</v>
      </c>
      <c r="AA19" s="11"/>
      <c r="AB19" s="87"/>
    </row>
    <row r="20" spans="1:28" ht="37.5" customHeight="1">
      <c r="A20" s="87"/>
      <c r="B20" s="87" t="s">
        <v>1237</v>
      </c>
      <c r="C20" s="87" t="s">
        <v>1244</v>
      </c>
      <c r="D20" s="190" t="s">
        <v>1268</v>
      </c>
      <c r="E20" s="92" t="str">
        <f>MID(StartUp!$O$11,7,11)</f>
        <v>2022</v>
      </c>
      <c r="F20" s="92" t="str">
        <f>MID(StartUp!$O$11,7,11)</f>
        <v>2022</v>
      </c>
      <c r="G20" s="190" t="s">
        <v>658</v>
      </c>
      <c r="H20" s="190" t="s">
        <v>659</v>
      </c>
      <c r="I20" s="190" t="s">
        <v>660</v>
      </c>
      <c r="J20" s="190" t="s">
        <v>661</v>
      </c>
      <c r="K20" s="190" t="s">
        <v>662</v>
      </c>
      <c r="L20" s="190" t="s">
        <v>663</v>
      </c>
      <c r="M20" s="190" t="s">
        <v>664</v>
      </c>
      <c r="N20" s="190" t="s">
        <v>665</v>
      </c>
      <c r="O20" s="190" t="s">
        <v>666</v>
      </c>
      <c r="P20" s="190" t="s">
        <v>667</v>
      </c>
      <c r="Q20" s="190" t="s">
        <v>668</v>
      </c>
      <c r="R20" s="190" t="s">
        <v>669</v>
      </c>
      <c r="S20" s="190" t="s">
        <v>670</v>
      </c>
      <c r="T20" s="190" t="s">
        <v>671</v>
      </c>
      <c r="U20" s="190" t="s">
        <v>672</v>
      </c>
      <c r="V20" s="190" t="s">
        <v>673</v>
      </c>
      <c r="W20" s="190" t="s">
        <v>674</v>
      </c>
      <c r="X20" s="190" t="s">
        <v>681</v>
      </c>
      <c r="Y20" s="190" t="s">
        <v>682</v>
      </c>
      <c r="Z20" s="190" t="s">
        <v>675</v>
      </c>
      <c r="AA20" s="11"/>
      <c r="AB20" s="87"/>
    </row>
    <row r="21" spans="1:28" ht="37.5" customHeight="1">
      <c r="A21" s="87"/>
      <c r="B21" s="87"/>
      <c r="C21" s="87" t="s">
        <v>1244</v>
      </c>
      <c r="D21" s="191"/>
      <c r="E21" s="92" t="s">
        <v>1267</v>
      </c>
      <c r="F21" s="92" t="s">
        <v>1698</v>
      </c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1"/>
      <c r="AB21" s="87"/>
    </row>
    <row r="22" spans="1:28" ht="37.5" hidden="1" customHeight="1">
      <c r="A22" s="87"/>
      <c r="B22" s="87"/>
      <c r="C22" s="87" t="s">
        <v>1247</v>
      </c>
      <c r="D22" s="190" t="s">
        <v>1268</v>
      </c>
      <c r="E22" s="92" t="str">
        <f>MID(StartUp!$O$11,7,11)</f>
        <v>2022</v>
      </c>
      <c r="F22" s="92" t="str">
        <f>MID(StartUp!$O$11,7,11)</f>
        <v>2022</v>
      </c>
      <c r="G22" s="190" t="s">
        <v>1425</v>
      </c>
      <c r="H22" s="190" t="s">
        <v>1426</v>
      </c>
      <c r="I22" s="190" t="s">
        <v>1427</v>
      </c>
      <c r="J22" s="190" t="s">
        <v>1428</v>
      </c>
      <c r="K22" s="190" t="s">
        <v>1429</v>
      </c>
      <c r="L22" s="190" t="s">
        <v>1430</v>
      </c>
      <c r="M22" s="190" t="s">
        <v>1431</v>
      </c>
      <c r="N22" s="190" t="s">
        <v>1432</v>
      </c>
      <c r="O22" s="190" t="s">
        <v>1673</v>
      </c>
      <c r="P22" s="190" t="s">
        <v>1434</v>
      </c>
      <c r="Q22" s="190" t="s">
        <v>1435</v>
      </c>
      <c r="R22" s="190" t="s">
        <v>1436</v>
      </c>
      <c r="S22" s="190" t="s">
        <v>1437</v>
      </c>
      <c r="T22" s="190" t="s">
        <v>1438</v>
      </c>
      <c r="U22" s="190" t="s">
        <v>1439</v>
      </c>
      <c r="V22" s="190" t="s">
        <v>1440</v>
      </c>
      <c r="W22" s="190" t="s">
        <v>1441</v>
      </c>
      <c r="X22" s="190" t="s">
        <v>1444</v>
      </c>
      <c r="Y22" s="190" t="s">
        <v>1445</v>
      </c>
      <c r="Z22" s="190" t="s">
        <v>1442</v>
      </c>
      <c r="AA22" s="11"/>
      <c r="AB22" s="87"/>
    </row>
    <row r="23" spans="1:28" ht="37.5" hidden="1" customHeight="1">
      <c r="A23" s="87"/>
      <c r="B23" s="87" t="s">
        <v>1237</v>
      </c>
      <c r="C23" s="87" t="s">
        <v>1247</v>
      </c>
      <c r="D23" s="191"/>
      <c r="E23" s="92" t="s">
        <v>1267</v>
      </c>
      <c r="F23" s="92" t="s">
        <v>1698</v>
      </c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1"/>
      <c r="AB23" s="87"/>
    </row>
    <row r="24" spans="1:28" hidden="1">
      <c r="A24" s="87"/>
      <c r="B24" s="87"/>
      <c r="C24" s="87" t="s">
        <v>358</v>
      </c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87"/>
    </row>
    <row r="25" spans="1:28">
      <c r="A25" s="87" t="s">
        <v>1176</v>
      </c>
      <c r="B25" s="87"/>
      <c r="C25" s="87"/>
      <c r="D25" s="23">
        <v>1</v>
      </c>
      <c r="E25" s="72" t="s">
        <v>1216</v>
      </c>
      <c r="F25" s="73" t="s">
        <v>1650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98">
        <f>1*O25+1*P25+1*Q25+1*R25+1*S25+1*T25+1*U25+1*V25</f>
        <v>0</v>
      </c>
      <c r="X25" s="98">
        <f>1*G25+1*H25-1*I25+1*J25+1*K25+1*L25+1*M25+1*N25+1*W25</f>
        <v>0</v>
      </c>
      <c r="Y25" s="63"/>
      <c r="Z25" s="98">
        <f>1*X25+1*Y25</f>
        <v>0</v>
      </c>
      <c r="AA25" s="11"/>
      <c r="AB25" s="87"/>
    </row>
    <row r="26" spans="1:28" ht="30">
      <c r="A26" s="87" t="s">
        <v>1177</v>
      </c>
      <c r="B26" s="87"/>
      <c r="C26" s="87"/>
      <c r="D26" s="23">
        <v>2</v>
      </c>
      <c r="E26" s="72" t="s">
        <v>1217</v>
      </c>
      <c r="F26" s="73" t="s">
        <v>1651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98">
        <f>1*O26+1*P26+1*Q26+1*R26+1*S26+1*T26+1*U26+1*V26</f>
        <v>0</v>
      </c>
      <c r="X26" s="98">
        <f>1*G26+1*H26-1*I26+1*J26+1*K26+1*L26+1*M26+1*N26+1*W26</f>
        <v>0</v>
      </c>
      <c r="Y26" s="63"/>
      <c r="Z26" s="98">
        <f>1*X26+1*Y26</f>
        <v>0</v>
      </c>
      <c r="AA26" s="11"/>
      <c r="AB26" s="87"/>
    </row>
    <row r="27" spans="1:28">
      <c r="A27" s="87" t="s">
        <v>1178</v>
      </c>
      <c r="B27" s="87"/>
      <c r="C27" s="87"/>
      <c r="D27" s="95">
        <v>3</v>
      </c>
      <c r="E27" s="99" t="s">
        <v>1218</v>
      </c>
      <c r="F27" s="100" t="s">
        <v>1652</v>
      </c>
      <c r="G27" s="98">
        <f t="shared" ref="G27:Y27" si="0">1*G25+1*G26</f>
        <v>0</v>
      </c>
      <c r="H27" s="98">
        <f t="shared" si="0"/>
        <v>0</v>
      </c>
      <c r="I27" s="98">
        <f t="shared" si="0"/>
        <v>0</v>
      </c>
      <c r="J27" s="98">
        <f t="shared" si="0"/>
        <v>0</v>
      </c>
      <c r="K27" s="98">
        <f t="shared" si="0"/>
        <v>0</v>
      </c>
      <c r="L27" s="98">
        <f t="shared" si="0"/>
        <v>0</v>
      </c>
      <c r="M27" s="98">
        <f t="shared" si="0"/>
        <v>0</v>
      </c>
      <c r="N27" s="98">
        <f t="shared" si="0"/>
        <v>0</v>
      </c>
      <c r="O27" s="98">
        <f t="shared" si="0"/>
        <v>0</v>
      </c>
      <c r="P27" s="98">
        <f t="shared" si="0"/>
        <v>0</v>
      </c>
      <c r="Q27" s="98">
        <f t="shared" si="0"/>
        <v>0</v>
      </c>
      <c r="R27" s="98">
        <f t="shared" si="0"/>
        <v>0</v>
      </c>
      <c r="S27" s="98">
        <f t="shared" si="0"/>
        <v>0</v>
      </c>
      <c r="T27" s="98">
        <f t="shared" si="0"/>
        <v>0</v>
      </c>
      <c r="U27" s="98">
        <f t="shared" si="0"/>
        <v>0</v>
      </c>
      <c r="V27" s="98">
        <f t="shared" si="0"/>
        <v>0</v>
      </c>
      <c r="W27" s="98">
        <f>1*W25+1*W26</f>
        <v>0</v>
      </c>
      <c r="X27" s="98">
        <f t="shared" ref="X27" si="1">1*X25+1*X26</f>
        <v>0</v>
      </c>
      <c r="Y27" s="98">
        <f t="shared" si="0"/>
        <v>0</v>
      </c>
      <c r="Z27" s="98">
        <f t="shared" ref="Z27" si="2">1*Z25+1*Z26</f>
        <v>0</v>
      </c>
      <c r="AA27" s="11"/>
      <c r="AB27" s="87"/>
    </row>
    <row r="28" spans="1:28">
      <c r="A28" s="88" t="s">
        <v>1938</v>
      </c>
      <c r="B28" s="87"/>
      <c r="C28" s="87"/>
      <c r="D28" s="124">
        <v>4</v>
      </c>
      <c r="E28" s="140" t="s">
        <v>1883</v>
      </c>
      <c r="F28" s="141" t="s">
        <v>1884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1"/>
      <c r="AB28" s="87"/>
    </row>
    <row r="29" spans="1:28">
      <c r="A29" s="88" t="s">
        <v>1939</v>
      </c>
      <c r="B29" s="87"/>
      <c r="C29" s="87"/>
      <c r="D29" s="124">
        <v>5</v>
      </c>
      <c r="E29" s="125" t="s">
        <v>1885</v>
      </c>
      <c r="F29" s="142" t="s">
        <v>1886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1"/>
      <c r="AB29" s="87"/>
    </row>
    <row r="30" spans="1:28">
      <c r="A30" s="87" t="s">
        <v>784</v>
      </c>
      <c r="B30" s="87"/>
      <c r="C30" s="87"/>
      <c r="D30" s="23">
        <v>6</v>
      </c>
      <c r="E30" s="14" t="s">
        <v>834</v>
      </c>
      <c r="F30" s="31" t="s">
        <v>1502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98">
        <f>1*O30+1*P30+1*Q30+1*R30+1*S30+1*T30+1*U30+1*V30</f>
        <v>0</v>
      </c>
      <c r="X30" s="98">
        <f>1*G30+1*H30-1*I30+1*J30+1*K30+1*L30+1*M30+1*N30+1*W30</f>
        <v>0</v>
      </c>
      <c r="Y30" s="63"/>
      <c r="Z30" s="98">
        <f>1*X30+1*Y30</f>
        <v>0</v>
      </c>
      <c r="AA30" s="11"/>
      <c r="AB30" s="87"/>
    </row>
    <row r="31" spans="1:28">
      <c r="A31" s="87" t="s">
        <v>1179</v>
      </c>
      <c r="B31" s="87"/>
      <c r="C31" s="87"/>
      <c r="D31" s="23">
        <v>7</v>
      </c>
      <c r="E31" s="14" t="s">
        <v>1219</v>
      </c>
      <c r="F31" s="31" t="s">
        <v>1653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98">
        <f>1*O31+1*P31+1*Q31+1*R31+1*S31+1*T31+1*U31+1*V31</f>
        <v>0</v>
      </c>
      <c r="X31" s="98">
        <f>1*G31+1*H31-1*I31+1*J31+1*K31+1*L31+1*M31+1*N31+1*W31</f>
        <v>0</v>
      </c>
      <c r="Y31" s="63"/>
      <c r="Z31" s="98">
        <f>1*X31+1*Y31</f>
        <v>0</v>
      </c>
      <c r="AA31" s="11"/>
      <c r="AB31" s="87"/>
    </row>
    <row r="32" spans="1:28">
      <c r="A32" s="87" t="s">
        <v>888</v>
      </c>
      <c r="B32" s="87"/>
      <c r="C32" s="87"/>
      <c r="D32" s="95">
        <v>8</v>
      </c>
      <c r="E32" s="101" t="s">
        <v>913</v>
      </c>
      <c r="F32" s="102" t="s">
        <v>1538</v>
      </c>
      <c r="G32" s="98">
        <f t="shared" ref="G32:Y32" si="3">1*G30+1*G31</f>
        <v>0</v>
      </c>
      <c r="H32" s="98">
        <f t="shared" si="3"/>
        <v>0</v>
      </c>
      <c r="I32" s="98">
        <f t="shared" si="3"/>
        <v>0</v>
      </c>
      <c r="J32" s="98">
        <f t="shared" si="3"/>
        <v>0</v>
      </c>
      <c r="K32" s="98">
        <f t="shared" si="3"/>
        <v>0</v>
      </c>
      <c r="L32" s="98">
        <f t="shared" si="3"/>
        <v>0</v>
      </c>
      <c r="M32" s="98">
        <f t="shared" si="3"/>
        <v>0</v>
      </c>
      <c r="N32" s="98">
        <f t="shared" si="3"/>
        <v>0</v>
      </c>
      <c r="O32" s="98">
        <f t="shared" si="3"/>
        <v>0</v>
      </c>
      <c r="P32" s="98">
        <f t="shared" si="3"/>
        <v>0</v>
      </c>
      <c r="Q32" s="98">
        <f t="shared" si="3"/>
        <v>0</v>
      </c>
      <c r="R32" s="98">
        <f t="shared" si="3"/>
        <v>0</v>
      </c>
      <c r="S32" s="98">
        <f t="shared" si="3"/>
        <v>0</v>
      </c>
      <c r="T32" s="98">
        <f t="shared" si="3"/>
        <v>0</v>
      </c>
      <c r="U32" s="98">
        <f t="shared" si="3"/>
        <v>0</v>
      </c>
      <c r="V32" s="98">
        <f t="shared" si="3"/>
        <v>0</v>
      </c>
      <c r="W32" s="98">
        <f>1*W30+1*W31</f>
        <v>0</v>
      </c>
      <c r="X32" s="98">
        <f t="shared" ref="X32" si="4">1*X30+1*X31</f>
        <v>0</v>
      </c>
      <c r="Y32" s="98">
        <f t="shared" si="3"/>
        <v>0</v>
      </c>
      <c r="Z32" s="98">
        <f t="shared" ref="Z32" si="5">1*Z30+1*Z31</f>
        <v>0</v>
      </c>
      <c r="AA32" s="11"/>
      <c r="AB32" s="87"/>
    </row>
    <row r="33" spans="1:28">
      <c r="A33" s="87" t="s">
        <v>1180</v>
      </c>
      <c r="B33" s="87"/>
      <c r="C33" s="87"/>
      <c r="D33" s="23">
        <v>9</v>
      </c>
      <c r="E33" s="75" t="s">
        <v>1294</v>
      </c>
      <c r="F33" s="32" t="s">
        <v>1654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98">
        <f t="shared" ref="W33:W52" si="6">1*O33+1*P33+1*Q33+1*R33+1*S33+1*T33+1*U33+1*V33</f>
        <v>0</v>
      </c>
      <c r="X33" s="98">
        <f t="shared" ref="X33:X52" si="7">1*G33+1*H33-1*I33+1*J33+1*K33+1*L33+1*M33+1*N33+1*W33</f>
        <v>0</v>
      </c>
      <c r="Y33" s="63"/>
      <c r="Z33" s="98">
        <f t="shared" ref="Z33:Z52" si="8">1*X33+1*Y33</f>
        <v>0</v>
      </c>
      <c r="AA33" s="11"/>
      <c r="AB33" s="87"/>
    </row>
    <row r="34" spans="1:28">
      <c r="A34" s="87" t="s">
        <v>1181</v>
      </c>
      <c r="B34" s="87"/>
      <c r="C34" s="87"/>
      <c r="D34" s="23">
        <v>10</v>
      </c>
      <c r="E34" s="75" t="s">
        <v>1295</v>
      </c>
      <c r="F34" s="32" t="s">
        <v>1655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98">
        <f t="shared" si="6"/>
        <v>0</v>
      </c>
      <c r="X34" s="98">
        <f t="shared" si="7"/>
        <v>0</v>
      </c>
      <c r="Y34" s="63"/>
      <c r="Z34" s="98">
        <f t="shared" si="8"/>
        <v>0</v>
      </c>
      <c r="AA34" s="11"/>
      <c r="AB34" s="87"/>
    </row>
    <row r="35" spans="1:28">
      <c r="A35" s="87" t="s">
        <v>1182</v>
      </c>
      <c r="B35" s="87"/>
      <c r="C35" s="87"/>
      <c r="D35" s="23">
        <v>11</v>
      </c>
      <c r="E35" s="75" t="s">
        <v>1296</v>
      </c>
      <c r="F35" s="32" t="s">
        <v>1656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98">
        <f t="shared" si="6"/>
        <v>0</v>
      </c>
      <c r="X35" s="98">
        <f t="shared" si="7"/>
        <v>0</v>
      </c>
      <c r="Y35" s="63"/>
      <c r="Z35" s="98">
        <f t="shared" si="8"/>
        <v>0</v>
      </c>
      <c r="AA35" s="11"/>
      <c r="AB35" s="87"/>
    </row>
    <row r="36" spans="1:28">
      <c r="A36" s="87" t="s">
        <v>1183</v>
      </c>
      <c r="B36" s="87"/>
      <c r="C36" s="87"/>
      <c r="D36" s="23">
        <v>12</v>
      </c>
      <c r="E36" s="18" t="s">
        <v>1220</v>
      </c>
      <c r="F36" s="32" t="s">
        <v>1657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98">
        <f t="shared" si="6"/>
        <v>0</v>
      </c>
      <c r="X36" s="98">
        <f t="shared" si="7"/>
        <v>0</v>
      </c>
      <c r="Y36" s="63"/>
      <c r="Z36" s="98">
        <f t="shared" si="8"/>
        <v>0</v>
      </c>
      <c r="AA36" s="11"/>
      <c r="AB36" s="87"/>
    </row>
    <row r="37" spans="1:28">
      <c r="A37" s="87" t="s">
        <v>1184</v>
      </c>
      <c r="B37" s="87"/>
      <c r="C37" s="87"/>
      <c r="D37" s="23">
        <v>13</v>
      </c>
      <c r="E37" s="18" t="s">
        <v>1221</v>
      </c>
      <c r="F37" s="32" t="s">
        <v>1658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98">
        <f t="shared" si="6"/>
        <v>0</v>
      </c>
      <c r="X37" s="98">
        <f t="shared" si="7"/>
        <v>0</v>
      </c>
      <c r="Y37" s="63"/>
      <c r="Z37" s="98">
        <f t="shared" si="8"/>
        <v>0</v>
      </c>
      <c r="AA37" s="11"/>
      <c r="AB37" s="87"/>
    </row>
    <row r="38" spans="1:28">
      <c r="A38" s="87" t="s">
        <v>1185</v>
      </c>
      <c r="B38" s="87"/>
      <c r="C38" s="87"/>
      <c r="D38" s="23">
        <v>14</v>
      </c>
      <c r="E38" s="18" t="s">
        <v>1222</v>
      </c>
      <c r="F38" s="32" t="s">
        <v>1659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98">
        <f t="shared" si="6"/>
        <v>0</v>
      </c>
      <c r="X38" s="98">
        <f t="shared" si="7"/>
        <v>0</v>
      </c>
      <c r="Y38" s="63"/>
      <c r="Z38" s="98">
        <f t="shared" si="8"/>
        <v>0</v>
      </c>
      <c r="AA38" s="11"/>
      <c r="AB38" s="87"/>
    </row>
    <row r="39" spans="1:28">
      <c r="A39" s="87" t="s">
        <v>1186</v>
      </c>
      <c r="B39" s="87"/>
      <c r="C39" s="87"/>
      <c r="D39" s="23">
        <v>15</v>
      </c>
      <c r="E39" s="18" t="s">
        <v>1223</v>
      </c>
      <c r="F39" s="32" t="s">
        <v>1660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98">
        <f t="shared" si="6"/>
        <v>0</v>
      </c>
      <c r="X39" s="98">
        <f t="shared" si="7"/>
        <v>0</v>
      </c>
      <c r="Y39" s="63"/>
      <c r="Z39" s="98">
        <f t="shared" si="8"/>
        <v>0</v>
      </c>
      <c r="AA39" s="11"/>
      <c r="AB39" s="87"/>
    </row>
    <row r="40" spans="1:28">
      <c r="A40" s="87" t="s">
        <v>1187</v>
      </c>
      <c r="B40" s="87"/>
      <c r="C40" s="87"/>
      <c r="D40" s="23">
        <v>16</v>
      </c>
      <c r="E40" s="18" t="s">
        <v>1224</v>
      </c>
      <c r="F40" s="32" t="s">
        <v>1661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98">
        <f t="shared" si="6"/>
        <v>0</v>
      </c>
      <c r="X40" s="98">
        <f t="shared" si="7"/>
        <v>0</v>
      </c>
      <c r="Y40" s="63"/>
      <c r="Z40" s="98">
        <f t="shared" si="8"/>
        <v>0</v>
      </c>
      <c r="AA40" s="11"/>
      <c r="AB40" s="87"/>
    </row>
    <row r="41" spans="1:28">
      <c r="A41" s="87" t="s">
        <v>1188</v>
      </c>
      <c r="B41" s="87"/>
      <c r="C41" s="87"/>
      <c r="D41" s="23">
        <v>17</v>
      </c>
      <c r="E41" s="18" t="s">
        <v>1225</v>
      </c>
      <c r="F41" s="32" t="s">
        <v>1662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98">
        <f t="shared" si="6"/>
        <v>0</v>
      </c>
      <c r="X41" s="98">
        <f t="shared" si="7"/>
        <v>0</v>
      </c>
      <c r="Y41" s="63"/>
      <c r="Z41" s="98">
        <f t="shared" si="8"/>
        <v>0</v>
      </c>
      <c r="AA41" s="11"/>
      <c r="AB41" s="87"/>
    </row>
    <row r="42" spans="1:28">
      <c r="A42" s="87" t="s">
        <v>1678</v>
      </c>
      <c r="B42" s="87"/>
      <c r="C42" s="87"/>
      <c r="D42" s="23">
        <v>18</v>
      </c>
      <c r="E42" s="18" t="s">
        <v>1226</v>
      </c>
      <c r="F42" s="32" t="s">
        <v>1663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98">
        <f t="shared" si="6"/>
        <v>0</v>
      </c>
      <c r="X42" s="98">
        <f t="shared" si="7"/>
        <v>0</v>
      </c>
      <c r="Y42" s="63"/>
      <c r="Z42" s="98">
        <f t="shared" si="8"/>
        <v>0</v>
      </c>
      <c r="AA42" s="11"/>
      <c r="AB42" s="87"/>
    </row>
    <row r="43" spans="1:28">
      <c r="A43" s="87" t="s">
        <v>1189</v>
      </c>
      <c r="B43" s="87"/>
      <c r="C43" s="87"/>
      <c r="D43" s="23">
        <v>19</v>
      </c>
      <c r="E43" s="18" t="s">
        <v>1227</v>
      </c>
      <c r="F43" s="32" t="s">
        <v>1664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98">
        <f t="shared" si="6"/>
        <v>0</v>
      </c>
      <c r="X43" s="98">
        <f t="shared" si="7"/>
        <v>0</v>
      </c>
      <c r="Y43" s="63"/>
      <c r="Z43" s="98">
        <f t="shared" si="8"/>
        <v>0</v>
      </c>
      <c r="AA43" s="11"/>
      <c r="AB43" s="87"/>
    </row>
    <row r="44" spans="1:28">
      <c r="A44" s="87" t="s">
        <v>1190</v>
      </c>
      <c r="B44" s="87"/>
      <c r="C44" s="87"/>
      <c r="D44" s="23">
        <v>20</v>
      </c>
      <c r="E44" s="18" t="s">
        <v>1297</v>
      </c>
      <c r="F44" s="32" t="s">
        <v>1665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98">
        <f t="shared" si="6"/>
        <v>0</v>
      </c>
      <c r="X44" s="98">
        <f t="shared" si="7"/>
        <v>0</v>
      </c>
      <c r="Y44" s="63"/>
      <c r="Z44" s="98">
        <f t="shared" si="8"/>
        <v>0</v>
      </c>
      <c r="AA44" s="11"/>
      <c r="AB44" s="87"/>
    </row>
    <row r="45" spans="1:28">
      <c r="A45" s="87" t="s">
        <v>1191</v>
      </c>
      <c r="B45" s="87"/>
      <c r="C45" s="87"/>
      <c r="D45" s="23">
        <v>21</v>
      </c>
      <c r="E45" s="18" t="s">
        <v>1228</v>
      </c>
      <c r="F45" s="32" t="s">
        <v>1666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98">
        <f t="shared" si="6"/>
        <v>0</v>
      </c>
      <c r="X45" s="98">
        <f t="shared" si="7"/>
        <v>0</v>
      </c>
      <c r="Y45" s="63"/>
      <c r="Z45" s="98">
        <f t="shared" si="8"/>
        <v>0</v>
      </c>
      <c r="AA45" s="11"/>
      <c r="AB45" s="87"/>
    </row>
    <row r="46" spans="1:28" ht="30">
      <c r="A46" s="87" t="s">
        <v>1192</v>
      </c>
      <c r="B46" s="87"/>
      <c r="C46" s="87"/>
      <c r="D46" s="23">
        <v>22</v>
      </c>
      <c r="E46" s="18" t="s">
        <v>1229</v>
      </c>
      <c r="F46" s="32" t="s">
        <v>1667</v>
      </c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98">
        <f t="shared" si="6"/>
        <v>0</v>
      </c>
      <c r="X46" s="98">
        <f t="shared" si="7"/>
        <v>0</v>
      </c>
      <c r="Y46" s="63"/>
      <c r="Z46" s="98">
        <f t="shared" si="8"/>
        <v>0</v>
      </c>
      <c r="AA46" s="11"/>
      <c r="AB46" s="87"/>
    </row>
    <row r="47" spans="1:28">
      <c r="A47" s="87" t="s">
        <v>1193</v>
      </c>
      <c r="B47" s="87"/>
      <c r="C47" s="87"/>
      <c r="D47" s="23">
        <v>23</v>
      </c>
      <c r="E47" s="18" t="s">
        <v>1230</v>
      </c>
      <c r="F47" s="32" t="s">
        <v>1668</v>
      </c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98">
        <f t="shared" si="6"/>
        <v>0</v>
      </c>
      <c r="X47" s="98">
        <f t="shared" si="7"/>
        <v>0</v>
      </c>
      <c r="Y47" s="63"/>
      <c r="Z47" s="98">
        <f t="shared" si="8"/>
        <v>0</v>
      </c>
      <c r="AA47" s="11"/>
      <c r="AB47" s="87"/>
    </row>
    <row r="48" spans="1:28">
      <c r="A48" s="87" t="s">
        <v>1194</v>
      </c>
      <c r="B48" s="87"/>
      <c r="C48" s="87"/>
      <c r="D48" s="23">
        <v>24</v>
      </c>
      <c r="E48" s="18" t="s">
        <v>1231</v>
      </c>
      <c r="F48" s="32" t="s">
        <v>1669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98">
        <f t="shared" si="6"/>
        <v>0</v>
      </c>
      <c r="X48" s="98">
        <f t="shared" si="7"/>
        <v>0</v>
      </c>
      <c r="Y48" s="63"/>
      <c r="Z48" s="98">
        <f t="shared" si="8"/>
        <v>0</v>
      </c>
      <c r="AA48" s="11"/>
      <c r="AB48" s="87"/>
    </row>
    <row r="49" spans="1:28">
      <c r="A49" s="89" t="s">
        <v>1195</v>
      </c>
      <c r="B49" s="87"/>
      <c r="C49" s="87"/>
      <c r="D49" s="23">
        <v>25</v>
      </c>
      <c r="E49" s="18" t="s">
        <v>1232</v>
      </c>
      <c r="F49" s="32" t="s">
        <v>1674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98">
        <f t="shared" ref="W49:W50" si="9">1*O49+1*P49+1*Q49+1*R49+1*S49+1*T49+1*U49+1*V49</f>
        <v>0</v>
      </c>
      <c r="X49" s="98">
        <f t="shared" ref="X49:X50" si="10">1*G49+1*H49-1*I49+1*J49+1*K49+1*L49+1*M49+1*N49+1*W49</f>
        <v>0</v>
      </c>
      <c r="Y49" s="63"/>
      <c r="Z49" s="98">
        <f t="shared" ref="Z49:Z50" si="11">1*X49+1*Y49</f>
        <v>0</v>
      </c>
      <c r="AA49" s="11"/>
      <c r="AB49" s="87"/>
    </row>
    <row r="50" spans="1:28">
      <c r="A50" s="89" t="s">
        <v>1196</v>
      </c>
      <c r="B50" s="87"/>
      <c r="C50" s="87"/>
      <c r="D50" s="23">
        <v>26</v>
      </c>
      <c r="E50" s="18" t="s">
        <v>1233</v>
      </c>
      <c r="F50" s="32" t="s">
        <v>1675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98">
        <f t="shared" si="9"/>
        <v>0</v>
      </c>
      <c r="X50" s="98">
        <f t="shared" si="10"/>
        <v>0</v>
      </c>
      <c r="Y50" s="63"/>
      <c r="Z50" s="98">
        <f t="shared" si="11"/>
        <v>0</v>
      </c>
      <c r="AA50" s="11"/>
      <c r="AB50" s="87"/>
    </row>
    <row r="51" spans="1:28">
      <c r="A51" s="87" t="s">
        <v>1240</v>
      </c>
      <c r="B51" s="87"/>
      <c r="C51" s="87"/>
      <c r="D51" s="23">
        <v>27</v>
      </c>
      <c r="E51" s="18" t="s">
        <v>1243</v>
      </c>
      <c r="F51" s="32" t="s">
        <v>1676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98">
        <f t="shared" si="6"/>
        <v>0</v>
      </c>
      <c r="X51" s="98">
        <f t="shared" si="7"/>
        <v>0</v>
      </c>
      <c r="Y51" s="63"/>
      <c r="Z51" s="98">
        <f t="shared" si="8"/>
        <v>0</v>
      </c>
      <c r="AA51" s="11"/>
      <c r="AB51" s="87"/>
    </row>
    <row r="52" spans="1:28">
      <c r="A52" s="87" t="s">
        <v>1197</v>
      </c>
      <c r="B52" s="87"/>
      <c r="C52" s="87"/>
      <c r="D52" s="23">
        <v>28</v>
      </c>
      <c r="E52" s="18" t="s">
        <v>1234</v>
      </c>
      <c r="F52" s="32" t="s">
        <v>1670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98">
        <f t="shared" si="6"/>
        <v>0</v>
      </c>
      <c r="X52" s="98">
        <f t="shared" si="7"/>
        <v>0</v>
      </c>
      <c r="Y52" s="63"/>
      <c r="Z52" s="98">
        <f t="shared" si="8"/>
        <v>0</v>
      </c>
      <c r="AA52" s="11"/>
      <c r="AB52" s="87"/>
    </row>
    <row r="53" spans="1:28">
      <c r="A53" s="87" t="s">
        <v>1198</v>
      </c>
      <c r="B53" s="87"/>
      <c r="C53" s="87"/>
      <c r="D53" s="95">
        <v>29</v>
      </c>
      <c r="E53" s="96" t="s">
        <v>1235</v>
      </c>
      <c r="F53" s="97" t="s">
        <v>1671</v>
      </c>
      <c r="G53" s="98">
        <f>1*G32+1*G33+1*G34+1*G35+1*G36+1*G37+-1*G38+-1*G39+1*G40+-1*G41+1*G42+1*G43+1*G44+-1*G45+1*G46+-1*G47+-1*G48+1*G49+1*G50+1*G51+1*G52</f>
        <v>0</v>
      </c>
      <c r="H53" s="98">
        <f>1*H32+1*H33+1*H34+1*H35+1*H36+1*H37+-1*H38+-1*H39+1*H40+-1*H41+1*H42+1*H43+1*H44+-1*H45+1*H46+-1*H47+-1*H48+1*H49+1*H50+1*H51+1*H52</f>
        <v>0</v>
      </c>
      <c r="I53" s="98">
        <f>1*I32+1*I33+1*I34+1*I35+1*I36+1*I37+-1*I38+-1*I39+1*I40+-1*I41+1*I42+1*I43+1*I44+-1*I45+1*I46+-1*I47+-1*I48+1*I49+1*I50+1*I51+1*I52</f>
        <v>0</v>
      </c>
      <c r="J53" s="98">
        <f>1*J32+1*J33+1*J34+1*J35+1*J36+1*J37+-1*J38+-1*J39+1*J40+-1*J41+1*J42+1*J43+1*J44+-1*J45+1*J46+-1*J47+-1*J48+1*J49+1*J50+1*J51+1*J52</f>
        <v>0</v>
      </c>
      <c r="K53" s="98">
        <f t="shared" ref="K53:Z53" si="12">1*K32+1*K33+1*K34+1*K35+1*K36+1*K37+-1*K38+-1*K39+1*K40+-1*K41+1*K42+1*K43+1*K44+-1*K45+1*K46+-1*K47+-1*K48+1*K49+1*K50+1*K51+1*K52</f>
        <v>0</v>
      </c>
      <c r="L53" s="98">
        <f t="shared" si="12"/>
        <v>0</v>
      </c>
      <c r="M53" s="98">
        <f t="shared" si="12"/>
        <v>0</v>
      </c>
      <c r="N53" s="98">
        <f t="shared" si="12"/>
        <v>0</v>
      </c>
      <c r="O53" s="98">
        <f t="shared" si="12"/>
        <v>0</v>
      </c>
      <c r="P53" s="98">
        <f t="shared" si="12"/>
        <v>0</v>
      </c>
      <c r="Q53" s="98">
        <f t="shared" si="12"/>
        <v>0</v>
      </c>
      <c r="R53" s="98">
        <f t="shared" si="12"/>
        <v>0</v>
      </c>
      <c r="S53" s="98">
        <f t="shared" si="12"/>
        <v>0</v>
      </c>
      <c r="T53" s="98">
        <f t="shared" si="12"/>
        <v>0</v>
      </c>
      <c r="U53" s="98">
        <f t="shared" si="12"/>
        <v>0</v>
      </c>
      <c r="V53" s="98">
        <f t="shared" si="12"/>
        <v>0</v>
      </c>
      <c r="W53" s="98">
        <f t="shared" si="12"/>
        <v>0</v>
      </c>
      <c r="X53" s="98">
        <f t="shared" si="12"/>
        <v>0</v>
      </c>
      <c r="Y53" s="98">
        <f t="shared" si="12"/>
        <v>0</v>
      </c>
      <c r="Z53" s="98">
        <f t="shared" si="12"/>
        <v>0</v>
      </c>
      <c r="AA53" s="11"/>
      <c r="AB53" s="87"/>
    </row>
    <row r="54" spans="1:28">
      <c r="A54" s="87" t="s">
        <v>1199</v>
      </c>
      <c r="B54" s="87"/>
      <c r="C54" s="87"/>
      <c r="D54" s="95">
        <v>30</v>
      </c>
      <c r="E54" s="96" t="s">
        <v>1236</v>
      </c>
      <c r="F54" s="97" t="s">
        <v>1672</v>
      </c>
      <c r="G54" s="98">
        <f>1*G27+1*G53</f>
        <v>0</v>
      </c>
      <c r="H54" s="98">
        <f t="shared" ref="H54:V54" si="13">1*H27+1*H53</f>
        <v>0</v>
      </c>
      <c r="I54" s="98">
        <f t="shared" si="13"/>
        <v>0</v>
      </c>
      <c r="J54" s="98">
        <f t="shared" si="13"/>
        <v>0</v>
      </c>
      <c r="K54" s="98">
        <f t="shared" si="13"/>
        <v>0</v>
      </c>
      <c r="L54" s="98">
        <f t="shared" si="13"/>
        <v>0</v>
      </c>
      <c r="M54" s="98">
        <f t="shared" si="13"/>
        <v>0</v>
      </c>
      <c r="N54" s="98">
        <f t="shared" si="13"/>
        <v>0</v>
      </c>
      <c r="O54" s="98">
        <f t="shared" si="13"/>
        <v>0</v>
      </c>
      <c r="P54" s="98">
        <f t="shared" si="13"/>
        <v>0</v>
      </c>
      <c r="Q54" s="98">
        <f t="shared" si="13"/>
        <v>0</v>
      </c>
      <c r="R54" s="98">
        <f t="shared" si="13"/>
        <v>0</v>
      </c>
      <c r="S54" s="98">
        <f t="shared" si="13"/>
        <v>0</v>
      </c>
      <c r="T54" s="98">
        <f t="shared" si="13"/>
        <v>0</v>
      </c>
      <c r="U54" s="98">
        <f t="shared" si="13"/>
        <v>0</v>
      </c>
      <c r="V54" s="98">
        <f t="shared" si="13"/>
        <v>0</v>
      </c>
      <c r="W54" s="98">
        <f>1*O54+1*P54+1*Q54+1*R54+1*S54+1*T54+1*U54+1*V54</f>
        <v>0</v>
      </c>
      <c r="X54" s="98">
        <f>1*G54+1*H54-1*I54+1*J54+1*K54+1*L54+1*M54+1*N54+1*W54</f>
        <v>0</v>
      </c>
      <c r="Y54" s="98">
        <f t="shared" ref="Y54" si="14">1*Y27+1*Y53</f>
        <v>0</v>
      </c>
      <c r="Z54" s="98">
        <f>1*X54+1*Y54</f>
        <v>0</v>
      </c>
      <c r="AA54" s="11"/>
      <c r="AB54" s="87"/>
    </row>
    <row r="55" spans="1:28">
      <c r="A55" s="87"/>
      <c r="B55" s="87"/>
      <c r="C55" s="87" t="s">
        <v>358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87"/>
    </row>
    <row r="56" spans="1:28" hidden="1">
      <c r="A56" s="87"/>
      <c r="B56" s="87"/>
      <c r="C56" s="87" t="s">
        <v>361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 t="s">
        <v>362</v>
      </c>
    </row>
    <row r="57" spans="1:28" hidden="1"/>
    <row r="58" spans="1:28" hidden="1"/>
    <row r="59" spans="1:28" hidden="1"/>
    <row r="60" spans="1:28" hidden="1"/>
    <row r="61" spans="1:28" hidden="1">
      <c r="A61" s="87"/>
      <c r="B61" s="87"/>
      <c r="C61" s="87" t="s">
        <v>1274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 hidden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 hidden="1">
      <c r="A63" s="87"/>
      <c r="B63" s="87"/>
      <c r="C63" s="87"/>
      <c r="D63" s="87"/>
      <c r="E63" s="87"/>
      <c r="F63" s="87"/>
      <c r="G63" s="87" t="s">
        <v>1200</v>
      </c>
      <c r="H63" s="87" t="s">
        <v>1201</v>
      </c>
      <c r="I63" s="87" t="s">
        <v>1202</v>
      </c>
      <c r="J63" s="87" t="s">
        <v>1203</v>
      </c>
      <c r="K63" s="87" t="s">
        <v>1204</v>
      </c>
      <c r="L63" s="87" t="s">
        <v>1205</v>
      </c>
      <c r="M63" s="87" t="s">
        <v>1206</v>
      </c>
      <c r="N63" s="87" t="s">
        <v>1207</v>
      </c>
      <c r="O63" s="87" t="s">
        <v>1209</v>
      </c>
      <c r="P63" s="87" t="s">
        <v>1210</v>
      </c>
      <c r="Q63" s="87" t="s">
        <v>1211</v>
      </c>
      <c r="R63" s="87" t="s">
        <v>1212</v>
      </c>
      <c r="S63" s="87" t="s">
        <v>1293</v>
      </c>
      <c r="T63" s="87" t="s">
        <v>1213</v>
      </c>
      <c r="U63" s="87" t="s">
        <v>1214</v>
      </c>
      <c r="V63" s="87" t="s">
        <v>1215</v>
      </c>
      <c r="W63" s="87" t="s">
        <v>1208</v>
      </c>
      <c r="X63" s="87" t="s">
        <v>1241</v>
      </c>
      <c r="Y63" s="87" t="s">
        <v>1242</v>
      </c>
      <c r="Z63" s="87"/>
      <c r="AA63" s="87"/>
      <c r="AB63" s="87"/>
    </row>
    <row r="64" spans="1:28" hidden="1">
      <c r="A64" s="87"/>
      <c r="B64" s="87"/>
      <c r="C64" s="87" t="s">
        <v>359</v>
      </c>
      <c r="D64" s="87" t="s">
        <v>1269</v>
      </c>
      <c r="E64" s="87" t="s">
        <v>1244</v>
      </c>
      <c r="F64" s="87" t="s">
        <v>1247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 t="s">
        <v>358</v>
      </c>
      <c r="AB64" s="87" t="s">
        <v>360</v>
      </c>
    </row>
    <row r="65" spans="1:28" hidden="1">
      <c r="A65" s="87"/>
      <c r="B65" s="87"/>
      <c r="C65" s="87" t="s">
        <v>457</v>
      </c>
      <c r="D65" s="13" t="s">
        <v>1268</v>
      </c>
      <c r="E65" s="13"/>
      <c r="F65" s="13"/>
      <c r="G65" s="19" t="str">
        <f>StartUp!$D$8</f>
        <v>01-Jan-2023</v>
      </c>
      <c r="H65" s="19" t="str">
        <f>StartUp!$D$8</f>
        <v>01-Jan-2023</v>
      </c>
      <c r="I65" s="19" t="str">
        <f>StartUp!$D$8</f>
        <v>01-Jan-2023</v>
      </c>
      <c r="J65" s="19" t="str">
        <f>StartUp!$D$8</f>
        <v>01-Jan-2023</v>
      </c>
      <c r="K65" s="19" t="str">
        <f>StartUp!$D$8</f>
        <v>01-Jan-2023</v>
      </c>
      <c r="L65" s="19" t="str">
        <f>StartUp!$D$8</f>
        <v>01-Jan-2023</v>
      </c>
      <c r="M65" s="19" t="str">
        <f>StartUp!$D$8</f>
        <v>01-Jan-2023</v>
      </c>
      <c r="N65" s="19" t="str">
        <f>StartUp!$D$8</f>
        <v>01-Jan-2023</v>
      </c>
      <c r="O65" s="19" t="str">
        <f>StartUp!$D$8</f>
        <v>01-Jan-2023</v>
      </c>
      <c r="P65" s="19" t="str">
        <f>StartUp!$D$8</f>
        <v>01-Jan-2023</v>
      </c>
      <c r="Q65" s="19" t="str">
        <f>StartUp!$D$8</f>
        <v>01-Jan-2023</v>
      </c>
      <c r="R65" s="19" t="str">
        <f>StartUp!$D$8</f>
        <v>01-Jan-2023</v>
      </c>
      <c r="S65" s="19" t="str">
        <f>StartUp!$D$8</f>
        <v>01-Jan-2023</v>
      </c>
      <c r="T65" s="19" t="str">
        <f>StartUp!$D$8</f>
        <v>01-Jan-2023</v>
      </c>
      <c r="U65" s="19" t="str">
        <f>StartUp!$D$8</f>
        <v>01-Jan-2023</v>
      </c>
      <c r="V65" s="19" t="str">
        <f>StartUp!$D$8</f>
        <v>01-Jan-2023</v>
      </c>
      <c r="W65" s="19" t="str">
        <f>StartUp!$D$8</f>
        <v>01-Jan-2023</v>
      </c>
      <c r="X65" s="19" t="str">
        <f>StartUp!$D$8</f>
        <v>01-Jan-2023</v>
      </c>
      <c r="Y65" s="19" t="str">
        <f>StartUp!$D$8</f>
        <v>01-Jan-2023</v>
      </c>
      <c r="Z65" s="19" t="str">
        <f>StartUp!$D$8</f>
        <v>01-Jan-2023</v>
      </c>
      <c r="AA65" s="11"/>
      <c r="AB65" s="87"/>
    </row>
    <row r="66" spans="1:28" hidden="1">
      <c r="A66" s="87"/>
      <c r="B66" s="87"/>
      <c r="C66" s="87" t="s">
        <v>458</v>
      </c>
      <c r="D66" s="13" t="s">
        <v>1268</v>
      </c>
      <c r="E66" s="13"/>
      <c r="F66" s="13"/>
      <c r="G66" s="19" t="str">
        <f>StartUp!$D$9</f>
        <v>31-Dec-2023</v>
      </c>
      <c r="H66" s="19" t="str">
        <f>StartUp!$D$9</f>
        <v>31-Dec-2023</v>
      </c>
      <c r="I66" s="19" t="str">
        <f>StartUp!$D$9</f>
        <v>31-Dec-2023</v>
      </c>
      <c r="J66" s="19" t="str">
        <f>StartUp!$D$9</f>
        <v>31-Dec-2023</v>
      </c>
      <c r="K66" s="19" t="str">
        <f>StartUp!$D$9</f>
        <v>31-Dec-2023</v>
      </c>
      <c r="L66" s="19" t="str">
        <f>StartUp!$D$9</f>
        <v>31-Dec-2023</v>
      </c>
      <c r="M66" s="19" t="str">
        <f>StartUp!$D$9</f>
        <v>31-Dec-2023</v>
      </c>
      <c r="N66" s="19" t="str">
        <f>StartUp!$D$9</f>
        <v>31-Dec-2023</v>
      </c>
      <c r="O66" s="19" t="str">
        <f>StartUp!$D$9</f>
        <v>31-Dec-2023</v>
      </c>
      <c r="P66" s="19" t="str">
        <f>StartUp!$D$9</f>
        <v>31-Dec-2023</v>
      </c>
      <c r="Q66" s="19" t="str">
        <f>StartUp!$D$9</f>
        <v>31-Dec-2023</v>
      </c>
      <c r="R66" s="19" t="str">
        <f>StartUp!$D$9</f>
        <v>31-Dec-2023</v>
      </c>
      <c r="S66" s="19" t="str">
        <f>StartUp!$D$9</f>
        <v>31-Dec-2023</v>
      </c>
      <c r="T66" s="19" t="str">
        <f>StartUp!$D$9</f>
        <v>31-Dec-2023</v>
      </c>
      <c r="U66" s="19" t="str">
        <f>StartUp!$D$9</f>
        <v>31-Dec-2023</v>
      </c>
      <c r="V66" s="19" t="str">
        <f>StartUp!$D$9</f>
        <v>31-Dec-2023</v>
      </c>
      <c r="W66" s="19" t="str">
        <f>StartUp!$D$9</f>
        <v>31-Dec-2023</v>
      </c>
      <c r="X66" s="19" t="str">
        <f>StartUp!$D$9</f>
        <v>31-Dec-2023</v>
      </c>
      <c r="Y66" s="19" t="str">
        <f>StartUp!$D$9</f>
        <v>31-Dec-2023</v>
      </c>
      <c r="Z66" s="19" t="str">
        <f>StartUp!$D$9</f>
        <v>31-Dec-2023</v>
      </c>
      <c r="AA66" s="11"/>
      <c r="AB66" s="87"/>
    </row>
    <row r="67" spans="1:28" ht="37.5" customHeight="1">
      <c r="A67" s="87"/>
      <c r="B67" s="87" t="s">
        <v>1237</v>
      </c>
      <c r="C67" s="87" t="s">
        <v>1244</v>
      </c>
      <c r="D67" s="91" t="s">
        <v>1268</v>
      </c>
      <c r="E67" s="92" t="str">
        <f>MID(StartUp!$O$9,7,11)</f>
        <v>2023</v>
      </c>
      <c r="F67" s="92" t="str">
        <f>MID(StartUp!$O$9,7,11)</f>
        <v>2023</v>
      </c>
      <c r="G67" s="190" t="s">
        <v>658</v>
      </c>
      <c r="H67" s="190" t="s">
        <v>659</v>
      </c>
      <c r="I67" s="190" t="s">
        <v>660</v>
      </c>
      <c r="J67" s="190" t="s">
        <v>661</v>
      </c>
      <c r="K67" s="190" t="s">
        <v>662</v>
      </c>
      <c r="L67" s="190" t="s">
        <v>663</v>
      </c>
      <c r="M67" s="190" t="s">
        <v>664</v>
      </c>
      <c r="N67" s="190" t="s">
        <v>665</v>
      </c>
      <c r="O67" s="190" t="s">
        <v>666</v>
      </c>
      <c r="P67" s="190" t="s">
        <v>667</v>
      </c>
      <c r="Q67" s="190" t="s">
        <v>668</v>
      </c>
      <c r="R67" s="190" t="s">
        <v>669</v>
      </c>
      <c r="S67" s="190" t="s">
        <v>670</v>
      </c>
      <c r="T67" s="190" t="s">
        <v>671</v>
      </c>
      <c r="U67" s="190" t="s">
        <v>672</v>
      </c>
      <c r="V67" s="190" t="s">
        <v>673</v>
      </c>
      <c r="W67" s="190" t="s">
        <v>674</v>
      </c>
      <c r="X67" s="190" t="s">
        <v>681</v>
      </c>
      <c r="Y67" s="190" t="s">
        <v>682</v>
      </c>
      <c r="Z67" s="190" t="s">
        <v>675</v>
      </c>
      <c r="AA67" s="11"/>
      <c r="AB67" s="87"/>
    </row>
    <row r="68" spans="1:28" ht="37.5" customHeight="1">
      <c r="A68" s="87"/>
      <c r="B68" s="87"/>
      <c r="C68" s="87" t="s">
        <v>1244</v>
      </c>
      <c r="D68" s="91"/>
      <c r="E68" s="92" t="s">
        <v>1267</v>
      </c>
      <c r="F68" s="92" t="s">
        <v>1698</v>
      </c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1"/>
      <c r="AB68" s="87"/>
    </row>
    <row r="69" spans="1:28" ht="37.5" hidden="1" customHeight="1">
      <c r="A69" s="87"/>
      <c r="B69" s="87"/>
      <c r="C69" s="87" t="s">
        <v>1247</v>
      </c>
      <c r="D69" s="91"/>
      <c r="E69" s="92" t="str">
        <f>MID(StartUp!$O$9,7,11)</f>
        <v>2023</v>
      </c>
      <c r="F69" s="92" t="str">
        <f>MID(StartUp!$O$9,7,11)</f>
        <v>2023</v>
      </c>
      <c r="G69" s="190" t="s">
        <v>1425</v>
      </c>
      <c r="H69" s="190" t="s">
        <v>1426</v>
      </c>
      <c r="I69" s="190" t="s">
        <v>1427</v>
      </c>
      <c r="J69" s="190" t="s">
        <v>1428</v>
      </c>
      <c r="K69" s="190" t="s">
        <v>1429</v>
      </c>
      <c r="L69" s="190" t="s">
        <v>1430</v>
      </c>
      <c r="M69" s="190" t="s">
        <v>1431</v>
      </c>
      <c r="N69" s="190" t="s">
        <v>1432</v>
      </c>
      <c r="O69" s="190" t="s">
        <v>1673</v>
      </c>
      <c r="P69" s="190" t="s">
        <v>1434</v>
      </c>
      <c r="Q69" s="190" t="s">
        <v>1435</v>
      </c>
      <c r="R69" s="190" t="s">
        <v>1436</v>
      </c>
      <c r="S69" s="190" t="s">
        <v>1437</v>
      </c>
      <c r="T69" s="190" t="s">
        <v>1438</v>
      </c>
      <c r="U69" s="190" t="s">
        <v>1439</v>
      </c>
      <c r="V69" s="190" t="s">
        <v>1440</v>
      </c>
      <c r="W69" s="190" t="s">
        <v>1441</v>
      </c>
      <c r="X69" s="190" t="s">
        <v>1444</v>
      </c>
      <c r="Y69" s="190" t="s">
        <v>1445</v>
      </c>
      <c r="Z69" s="190" t="s">
        <v>1442</v>
      </c>
      <c r="AA69" s="11"/>
      <c r="AB69" s="87"/>
    </row>
    <row r="70" spans="1:28" ht="37.5" hidden="1" customHeight="1">
      <c r="A70" s="87"/>
      <c r="B70" s="87" t="s">
        <v>1237</v>
      </c>
      <c r="C70" s="87" t="s">
        <v>1247</v>
      </c>
      <c r="D70" s="171" t="s">
        <v>1268</v>
      </c>
      <c r="E70" s="92" t="s">
        <v>1267</v>
      </c>
      <c r="F70" s="92" t="s">
        <v>1698</v>
      </c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1"/>
      <c r="AB70" s="87"/>
    </row>
    <row r="71" spans="1:28" hidden="1">
      <c r="A71" s="87"/>
      <c r="B71" s="87"/>
      <c r="C71" s="87" t="s">
        <v>358</v>
      </c>
      <c r="D71" s="12"/>
      <c r="E71" s="12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87"/>
    </row>
    <row r="72" spans="1:28">
      <c r="A72" s="87" t="s">
        <v>1176</v>
      </c>
      <c r="B72" s="87"/>
      <c r="C72" s="87"/>
      <c r="D72" s="95">
        <v>1</v>
      </c>
      <c r="E72" s="99" t="s">
        <v>1216</v>
      </c>
      <c r="F72" s="100" t="s">
        <v>1650</v>
      </c>
      <c r="G72" s="98">
        <f>1*G54</f>
        <v>0</v>
      </c>
      <c r="H72" s="98">
        <f t="shared" ref="H72:V72" si="15">1*H54</f>
        <v>0</v>
      </c>
      <c r="I72" s="98">
        <f t="shared" si="15"/>
        <v>0</v>
      </c>
      <c r="J72" s="98">
        <f t="shared" si="15"/>
        <v>0</v>
      </c>
      <c r="K72" s="98">
        <f t="shared" si="15"/>
        <v>0</v>
      </c>
      <c r="L72" s="98">
        <f t="shared" si="15"/>
        <v>0</v>
      </c>
      <c r="M72" s="98">
        <f t="shared" si="15"/>
        <v>0</v>
      </c>
      <c r="N72" s="98">
        <f t="shared" si="15"/>
        <v>0</v>
      </c>
      <c r="O72" s="98">
        <f t="shared" si="15"/>
        <v>0</v>
      </c>
      <c r="P72" s="98">
        <f t="shared" si="15"/>
        <v>0</v>
      </c>
      <c r="Q72" s="98">
        <f t="shared" si="15"/>
        <v>0</v>
      </c>
      <c r="R72" s="98">
        <f t="shared" si="15"/>
        <v>0</v>
      </c>
      <c r="S72" s="98">
        <f t="shared" si="15"/>
        <v>0</v>
      </c>
      <c r="T72" s="98">
        <f t="shared" si="15"/>
        <v>0</v>
      </c>
      <c r="U72" s="98">
        <f t="shared" si="15"/>
        <v>0</v>
      </c>
      <c r="V72" s="98">
        <f t="shared" si="15"/>
        <v>0</v>
      </c>
      <c r="W72" s="98">
        <f>1*O72+1*P72+1*Q72+1*R72+1*S72+1*T72+1*U72+1*V72</f>
        <v>0</v>
      </c>
      <c r="X72" s="98">
        <f t="shared" ref="X72:X73" si="16">1*G72+1*H72-1*I72+1*J72+1*K72+1*L72+1*M72+1*N72+1*W72</f>
        <v>0</v>
      </c>
      <c r="Y72" s="98">
        <f t="shared" ref="Y72" si="17">1*Y54</f>
        <v>0</v>
      </c>
      <c r="Z72" s="98">
        <f>1*X72+1*Y72</f>
        <v>0</v>
      </c>
      <c r="AA72" s="11"/>
      <c r="AB72" s="87"/>
    </row>
    <row r="73" spans="1:28" ht="30">
      <c r="A73" s="87" t="s">
        <v>1177</v>
      </c>
      <c r="B73" s="87"/>
      <c r="C73" s="87"/>
      <c r="D73" s="23">
        <v>2</v>
      </c>
      <c r="E73" s="72" t="s">
        <v>1217</v>
      </c>
      <c r="F73" s="73" t="s">
        <v>1651</v>
      </c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98">
        <f>1*O73+1*P73+1*Q73+1*R73+1*S73+1*T73+1*U73+1*V73</f>
        <v>0</v>
      </c>
      <c r="X73" s="98">
        <f t="shared" si="16"/>
        <v>0</v>
      </c>
      <c r="Y73" s="63"/>
      <c r="Z73" s="98">
        <f>1*X73+1*Y73</f>
        <v>0</v>
      </c>
      <c r="AA73" s="11"/>
      <c r="AB73" s="87"/>
    </row>
    <row r="74" spans="1:28">
      <c r="A74" s="87" t="s">
        <v>1178</v>
      </c>
      <c r="B74" s="87"/>
      <c r="C74" s="87"/>
      <c r="D74" s="95">
        <v>3</v>
      </c>
      <c r="E74" s="99" t="s">
        <v>1218</v>
      </c>
      <c r="F74" s="100" t="s">
        <v>1652</v>
      </c>
      <c r="G74" s="98">
        <f t="shared" ref="G74:Y74" si="18">1*G72+1*G73</f>
        <v>0</v>
      </c>
      <c r="H74" s="98">
        <f t="shared" si="18"/>
        <v>0</v>
      </c>
      <c r="I74" s="98">
        <f t="shared" si="18"/>
        <v>0</v>
      </c>
      <c r="J74" s="98">
        <f t="shared" si="18"/>
        <v>0</v>
      </c>
      <c r="K74" s="98">
        <f t="shared" si="18"/>
        <v>0</v>
      </c>
      <c r="L74" s="98">
        <f t="shared" si="18"/>
        <v>0</v>
      </c>
      <c r="M74" s="98">
        <f t="shared" si="18"/>
        <v>0</v>
      </c>
      <c r="N74" s="98">
        <f t="shared" si="18"/>
        <v>0</v>
      </c>
      <c r="O74" s="98">
        <f t="shared" si="18"/>
        <v>0</v>
      </c>
      <c r="P74" s="98">
        <f t="shared" si="18"/>
        <v>0</v>
      </c>
      <c r="Q74" s="98">
        <f t="shared" si="18"/>
        <v>0</v>
      </c>
      <c r="R74" s="98">
        <f t="shared" si="18"/>
        <v>0</v>
      </c>
      <c r="S74" s="98">
        <f t="shared" si="18"/>
        <v>0</v>
      </c>
      <c r="T74" s="98">
        <f t="shared" si="18"/>
        <v>0</v>
      </c>
      <c r="U74" s="98">
        <f t="shared" si="18"/>
        <v>0</v>
      </c>
      <c r="V74" s="98">
        <f t="shared" si="18"/>
        <v>0</v>
      </c>
      <c r="W74" s="98">
        <f>1*W72+1*W73</f>
        <v>0</v>
      </c>
      <c r="X74" s="98">
        <f t="shared" ref="X74" si="19">1*X72+1*X73</f>
        <v>0</v>
      </c>
      <c r="Y74" s="98">
        <f t="shared" si="18"/>
        <v>0</v>
      </c>
      <c r="Z74" s="98">
        <f t="shared" ref="Z74" si="20">1*Z72+1*Z73</f>
        <v>0</v>
      </c>
      <c r="AA74" s="11"/>
      <c r="AB74" s="87"/>
    </row>
    <row r="75" spans="1:28">
      <c r="A75" s="88" t="s">
        <v>1938</v>
      </c>
      <c r="B75" s="87"/>
      <c r="C75" s="87"/>
      <c r="D75" s="124">
        <v>4</v>
      </c>
      <c r="E75" s="140" t="s">
        <v>1883</v>
      </c>
      <c r="F75" s="141" t="s">
        <v>1884</v>
      </c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1"/>
      <c r="AB75" s="87"/>
    </row>
    <row r="76" spans="1:28">
      <c r="A76" s="88" t="s">
        <v>1939</v>
      </c>
      <c r="B76" s="87"/>
      <c r="C76" s="87"/>
      <c r="D76" s="124">
        <v>5</v>
      </c>
      <c r="E76" s="125" t="s">
        <v>1885</v>
      </c>
      <c r="F76" s="142" t="s">
        <v>1886</v>
      </c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1"/>
      <c r="AB76" s="87"/>
    </row>
    <row r="77" spans="1:28">
      <c r="A77" s="87" t="s">
        <v>784</v>
      </c>
      <c r="B77" s="87"/>
      <c r="C77" s="87"/>
      <c r="D77" s="23">
        <v>6</v>
      </c>
      <c r="E77" s="14" t="s">
        <v>834</v>
      </c>
      <c r="F77" s="31" t="s">
        <v>1502</v>
      </c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98">
        <f>1*O77+1*P77+1*Q77+1*R77+1*S77+1*T77+1*U77+1*V77</f>
        <v>0</v>
      </c>
      <c r="X77" s="98">
        <f t="shared" ref="X77:X78" si="21">1*G77+1*H77-1*I77+1*J77+1*K77+1*L77+1*M77+1*N77+1*W77</f>
        <v>0</v>
      </c>
      <c r="Y77" s="63"/>
      <c r="Z77" s="98">
        <f>1*X77+1*Y77</f>
        <v>0</v>
      </c>
      <c r="AA77" s="11"/>
      <c r="AB77" s="87"/>
    </row>
    <row r="78" spans="1:28">
      <c r="A78" s="87" t="s">
        <v>1179</v>
      </c>
      <c r="B78" s="87"/>
      <c r="C78" s="87"/>
      <c r="D78" s="23">
        <v>7</v>
      </c>
      <c r="E78" s="14" t="s">
        <v>1219</v>
      </c>
      <c r="F78" s="31" t="s">
        <v>1653</v>
      </c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98">
        <f>1*O78+1*P78+1*Q78+1*R78+1*S78+1*T78+1*U78+1*V78</f>
        <v>0</v>
      </c>
      <c r="X78" s="98">
        <f t="shared" si="21"/>
        <v>0</v>
      </c>
      <c r="Y78" s="63"/>
      <c r="Z78" s="98">
        <f>1*X78+1*Y78</f>
        <v>0</v>
      </c>
      <c r="AA78" s="11"/>
      <c r="AB78" s="87"/>
    </row>
    <row r="79" spans="1:28">
      <c r="A79" s="87" t="s">
        <v>888</v>
      </c>
      <c r="B79" s="87"/>
      <c r="C79" s="87"/>
      <c r="D79" s="95">
        <v>8</v>
      </c>
      <c r="E79" s="101" t="s">
        <v>913</v>
      </c>
      <c r="F79" s="102" t="s">
        <v>1538</v>
      </c>
      <c r="G79" s="98">
        <f t="shared" ref="G79:Y79" si="22">1*G77+1*G78</f>
        <v>0</v>
      </c>
      <c r="H79" s="98">
        <f t="shared" si="22"/>
        <v>0</v>
      </c>
      <c r="I79" s="98">
        <f t="shared" si="22"/>
        <v>0</v>
      </c>
      <c r="J79" s="98">
        <f t="shared" si="22"/>
        <v>0</v>
      </c>
      <c r="K79" s="98">
        <f t="shared" si="22"/>
        <v>0</v>
      </c>
      <c r="L79" s="98">
        <f t="shared" si="22"/>
        <v>0</v>
      </c>
      <c r="M79" s="98">
        <f t="shared" si="22"/>
        <v>0</v>
      </c>
      <c r="N79" s="98">
        <f t="shared" si="22"/>
        <v>0</v>
      </c>
      <c r="O79" s="98">
        <f t="shared" si="22"/>
        <v>0</v>
      </c>
      <c r="P79" s="98">
        <f t="shared" si="22"/>
        <v>0</v>
      </c>
      <c r="Q79" s="98">
        <f t="shared" si="22"/>
        <v>0</v>
      </c>
      <c r="R79" s="98">
        <f t="shared" si="22"/>
        <v>0</v>
      </c>
      <c r="S79" s="98">
        <f t="shared" si="22"/>
        <v>0</v>
      </c>
      <c r="T79" s="98">
        <f t="shared" si="22"/>
        <v>0</v>
      </c>
      <c r="U79" s="98">
        <f t="shared" si="22"/>
        <v>0</v>
      </c>
      <c r="V79" s="98">
        <f t="shared" si="22"/>
        <v>0</v>
      </c>
      <c r="W79" s="98">
        <f>1*W77+1*W78</f>
        <v>0</v>
      </c>
      <c r="X79" s="98">
        <f t="shared" ref="X79" si="23">1*X77+1*X78</f>
        <v>0</v>
      </c>
      <c r="Y79" s="98">
        <f t="shared" si="22"/>
        <v>0</v>
      </c>
      <c r="Z79" s="98">
        <f t="shared" ref="Z79" si="24">1*Z77+1*Z78</f>
        <v>0</v>
      </c>
      <c r="AA79" s="11"/>
      <c r="AB79" s="87"/>
    </row>
    <row r="80" spans="1:28">
      <c r="A80" s="87" t="s">
        <v>1180</v>
      </c>
      <c r="B80" s="87"/>
      <c r="C80" s="87"/>
      <c r="D80" s="23">
        <v>9</v>
      </c>
      <c r="E80" s="75" t="s">
        <v>1294</v>
      </c>
      <c r="F80" s="32" t="s">
        <v>1654</v>
      </c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98">
        <f t="shared" ref="W80:W99" si="25">1*O80+1*P80+1*Q80+1*R80+1*S80+1*T80+1*U80+1*V80</f>
        <v>0</v>
      </c>
      <c r="X80" s="98">
        <f t="shared" ref="X80:X99" si="26">1*G80+1*H80-1*I80+1*J80+1*K80+1*L80+1*M80+1*N80+1*W80</f>
        <v>0</v>
      </c>
      <c r="Y80" s="63"/>
      <c r="Z80" s="98">
        <f t="shared" ref="Z80:Z99" si="27">1*X80+1*Y80</f>
        <v>0</v>
      </c>
      <c r="AA80" s="11"/>
      <c r="AB80" s="87"/>
    </row>
    <row r="81" spans="1:28">
      <c r="A81" s="87" t="s">
        <v>1181</v>
      </c>
      <c r="B81" s="87"/>
      <c r="C81" s="87"/>
      <c r="D81" s="23">
        <v>10</v>
      </c>
      <c r="E81" s="75" t="s">
        <v>1295</v>
      </c>
      <c r="F81" s="32" t="s">
        <v>1655</v>
      </c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98">
        <f t="shared" si="25"/>
        <v>0</v>
      </c>
      <c r="X81" s="98">
        <f t="shared" si="26"/>
        <v>0</v>
      </c>
      <c r="Y81" s="63"/>
      <c r="Z81" s="98">
        <f t="shared" si="27"/>
        <v>0</v>
      </c>
      <c r="AA81" s="11"/>
      <c r="AB81" s="87"/>
    </row>
    <row r="82" spans="1:28">
      <c r="A82" s="87" t="s">
        <v>1182</v>
      </c>
      <c r="B82" s="87"/>
      <c r="C82" s="87"/>
      <c r="D82" s="23">
        <v>11</v>
      </c>
      <c r="E82" s="75" t="s">
        <v>1296</v>
      </c>
      <c r="F82" s="32" t="s">
        <v>1656</v>
      </c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98">
        <f t="shared" si="25"/>
        <v>0</v>
      </c>
      <c r="X82" s="98">
        <f t="shared" si="26"/>
        <v>0</v>
      </c>
      <c r="Y82" s="63"/>
      <c r="Z82" s="98">
        <f t="shared" si="27"/>
        <v>0</v>
      </c>
      <c r="AA82" s="11"/>
      <c r="AB82" s="87"/>
    </row>
    <row r="83" spans="1:28">
      <c r="A83" s="87" t="s">
        <v>1183</v>
      </c>
      <c r="B83" s="87"/>
      <c r="C83" s="87"/>
      <c r="D83" s="23">
        <v>12</v>
      </c>
      <c r="E83" s="18" t="s">
        <v>1220</v>
      </c>
      <c r="F83" s="32" t="s">
        <v>1657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98">
        <f t="shared" si="25"/>
        <v>0</v>
      </c>
      <c r="X83" s="98">
        <f t="shared" si="26"/>
        <v>0</v>
      </c>
      <c r="Y83" s="63"/>
      <c r="Z83" s="98">
        <f t="shared" si="27"/>
        <v>0</v>
      </c>
      <c r="AA83" s="11"/>
      <c r="AB83" s="87"/>
    </row>
    <row r="84" spans="1:28">
      <c r="A84" s="87" t="s">
        <v>1184</v>
      </c>
      <c r="B84" s="87"/>
      <c r="C84" s="87"/>
      <c r="D84" s="23">
        <v>13</v>
      </c>
      <c r="E84" s="18" t="s">
        <v>1221</v>
      </c>
      <c r="F84" s="32" t="s">
        <v>1658</v>
      </c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98">
        <f t="shared" si="25"/>
        <v>0</v>
      </c>
      <c r="X84" s="98">
        <f t="shared" si="26"/>
        <v>0</v>
      </c>
      <c r="Y84" s="63"/>
      <c r="Z84" s="98">
        <f t="shared" si="27"/>
        <v>0</v>
      </c>
      <c r="AA84" s="11"/>
      <c r="AB84" s="87"/>
    </row>
    <row r="85" spans="1:28">
      <c r="A85" s="87" t="s">
        <v>1185</v>
      </c>
      <c r="B85" s="87"/>
      <c r="C85" s="87"/>
      <c r="D85" s="23">
        <v>14</v>
      </c>
      <c r="E85" s="18" t="s">
        <v>1222</v>
      </c>
      <c r="F85" s="32" t="s">
        <v>1659</v>
      </c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98">
        <f t="shared" si="25"/>
        <v>0</v>
      </c>
      <c r="X85" s="98">
        <f t="shared" si="26"/>
        <v>0</v>
      </c>
      <c r="Y85" s="63"/>
      <c r="Z85" s="98">
        <f t="shared" si="27"/>
        <v>0</v>
      </c>
      <c r="AA85" s="11"/>
      <c r="AB85" s="87"/>
    </row>
    <row r="86" spans="1:28">
      <c r="A86" s="87" t="s">
        <v>1186</v>
      </c>
      <c r="B86" s="87"/>
      <c r="C86" s="87"/>
      <c r="D86" s="23">
        <v>15</v>
      </c>
      <c r="E86" s="18" t="s">
        <v>1223</v>
      </c>
      <c r="F86" s="32" t="s">
        <v>1660</v>
      </c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98">
        <f t="shared" si="25"/>
        <v>0</v>
      </c>
      <c r="X86" s="98">
        <f t="shared" si="26"/>
        <v>0</v>
      </c>
      <c r="Y86" s="63"/>
      <c r="Z86" s="98">
        <f t="shared" si="27"/>
        <v>0</v>
      </c>
      <c r="AA86" s="11"/>
      <c r="AB86" s="87"/>
    </row>
    <row r="87" spans="1:28">
      <c r="A87" s="87" t="s">
        <v>1187</v>
      </c>
      <c r="B87" s="87"/>
      <c r="C87" s="87"/>
      <c r="D87" s="23">
        <v>16</v>
      </c>
      <c r="E87" s="18" t="s">
        <v>1224</v>
      </c>
      <c r="F87" s="32" t="s">
        <v>1661</v>
      </c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98">
        <f t="shared" si="25"/>
        <v>0</v>
      </c>
      <c r="X87" s="98">
        <f t="shared" si="26"/>
        <v>0</v>
      </c>
      <c r="Y87" s="63"/>
      <c r="Z87" s="98">
        <f t="shared" si="27"/>
        <v>0</v>
      </c>
      <c r="AA87" s="11"/>
      <c r="AB87" s="87"/>
    </row>
    <row r="88" spans="1:28">
      <c r="A88" s="87" t="s">
        <v>1188</v>
      </c>
      <c r="B88" s="87"/>
      <c r="C88" s="87"/>
      <c r="D88" s="23">
        <v>17</v>
      </c>
      <c r="E88" s="18" t="s">
        <v>1225</v>
      </c>
      <c r="F88" s="32" t="s">
        <v>1662</v>
      </c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98">
        <f t="shared" si="25"/>
        <v>0</v>
      </c>
      <c r="X88" s="98">
        <f t="shared" si="26"/>
        <v>0</v>
      </c>
      <c r="Y88" s="63"/>
      <c r="Z88" s="98">
        <f t="shared" si="27"/>
        <v>0</v>
      </c>
      <c r="AA88" s="11"/>
      <c r="AB88" s="87"/>
    </row>
    <row r="89" spans="1:28">
      <c r="A89" s="87" t="s">
        <v>1678</v>
      </c>
      <c r="B89" s="87"/>
      <c r="C89" s="87"/>
      <c r="D89" s="23">
        <v>18</v>
      </c>
      <c r="E89" s="18" t="s">
        <v>1226</v>
      </c>
      <c r="F89" s="32" t="s">
        <v>1663</v>
      </c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98">
        <f t="shared" si="25"/>
        <v>0</v>
      </c>
      <c r="X89" s="98">
        <f t="shared" si="26"/>
        <v>0</v>
      </c>
      <c r="Y89" s="63"/>
      <c r="Z89" s="98">
        <f t="shared" si="27"/>
        <v>0</v>
      </c>
      <c r="AA89" s="11"/>
      <c r="AB89" s="87"/>
    </row>
    <row r="90" spans="1:28">
      <c r="A90" s="87" t="s">
        <v>1189</v>
      </c>
      <c r="B90" s="87"/>
      <c r="C90" s="87"/>
      <c r="D90" s="23">
        <v>19</v>
      </c>
      <c r="E90" s="18" t="s">
        <v>1227</v>
      </c>
      <c r="F90" s="32" t="s">
        <v>1664</v>
      </c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98">
        <f t="shared" si="25"/>
        <v>0</v>
      </c>
      <c r="X90" s="98">
        <f t="shared" si="26"/>
        <v>0</v>
      </c>
      <c r="Y90" s="63"/>
      <c r="Z90" s="98">
        <f t="shared" si="27"/>
        <v>0</v>
      </c>
      <c r="AA90" s="11"/>
      <c r="AB90" s="87"/>
    </row>
    <row r="91" spans="1:28">
      <c r="A91" s="87" t="s">
        <v>1190</v>
      </c>
      <c r="B91" s="87"/>
      <c r="C91" s="87"/>
      <c r="D91" s="23">
        <v>20</v>
      </c>
      <c r="E91" s="75" t="s">
        <v>1297</v>
      </c>
      <c r="F91" s="32" t="s">
        <v>1665</v>
      </c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98">
        <f t="shared" si="25"/>
        <v>0</v>
      </c>
      <c r="X91" s="98">
        <f t="shared" si="26"/>
        <v>0</v>
      </c>
      <c r="Y91" s="63"/>
      <c r="Z91" s="98">
        <f t="shared" si="27"/>
        <v>0</v>
      </c>
      <c r="AA91" s="11"/>
      <c r="AB91" s="87"/>
    </row>
    <row r="92" spans="1:28">
      <c r="A92" s="87" t="s">
        <v>1191</v>
      </c>
      <c r="B92" s="87"/>
      <c r="C92" s="87"/>
      <c r="D92" s="23">
        <v>21</v>
      </c>
      <c r="E92" s="18" t="s">
        <v>1228</v>
      </c>
      <c r="F92" s="32" t="s">
        <v>1666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98">
        <f t="shared" si="25"/>
        <v>0</v>
      </c>
      <c r="X92" s="98">
        <f t="shared" si="26"/>
        <v>0</v>
      </c>
      <c r="Y92" s="63"/>
      <c r="Z92" s="98">
        <f t="shared" si="27"/>
        <v>0</v>
      </c>
      <c r="AA92" s="11"/>
      <c r="AB92" s="87"/>
    </row>
    <row r="93" spans="1:28" ht="30">
      <c r="A93" s="87" t="s">
        <v>1192</v>
      </c>
      <c r="B93" s="87"/>
      <c r="C93" s="87"/>
      <c r="D93" s="23">
        <v>22</v>
      </c>
      <c r="E93" s="18" t="s">
        <v>1229</v>
      </c>
      <c r="F93" s="32" t="s">
        <v>1667</v>
      </c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98">
        <f t="shared" si="25"/>
        <v>0</v>
      </c>
      <c r="X93" s="98">
        <f t="shared" si="26"/>
        <v>0</v>
      </c>
      <c r="Y93" s="63"/>
      <c r="Z93" s="98">
        <f t="shared" si="27"/>
        <v>0</v>
      </c>
      <c r="AA93" s="11"/>
      <c r="AB93" s="87"/>
    </row>
    <row r="94" spans="1:28">
      <c r="A94" s="87" t="s">
        <v>1193</v>
      </c>
      <c r="B94" s="87"/>
      <c r="C94" s="87"/>
      <c r="D94" s="23">
        <v>23</v>
      </c>
      <c r="E94" s="18" t="s">
        <v>1230</v>
      </c>
      <c r="F94" s="32" t="s">
        <v>1668</v>
      </c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98">
        <f t="shared" si="25"/>
        <v>0</v>
      </c>
      <c r="X94" s="98">
        <f t="shared" si="26"/>
        <v>0</v>
      </c>
      <c r="Y94" s="63"/>
      <c r="Z94" s="98">
        <f t="shared" si="27"/>
        <v>0</v>
      </c>
      <c r="AA94" s="11"/>
      <c r="AB94" s="87"/>
    </row>
    <row r="95" spans="1:28" ht="16.5" customHeight="1">
      <c r="A95" s="87" t="s">
        <v>1194</v>
      </c>
      <c r="B95" s="87"/>
      <c r="C95" s="87"/>
      <c r="D95" s="23">
        <v>24</v>
      </c>
      <c r="E95" s="18" t="s">
        <v>1231</v>
      </c>
      <c r="F95" s="32" t="s">
        <v>1669</v>
      </c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98">
        <f t="shared" si="25"/>
        <v>0</v>
      </c>
      <c r="X95" s="98">
        <f t="shared" si="26"/>
        <v>0</v>
      </c>
      <c r="Y95" s="63"/>
      <c r="Z95" s="98">
        <f t="shared" si="27"/>
        <v>0</v>
      </c>
      <c r="AA95" s="11"/>
      <c r="AB95" s="87"/>
    </row>
    <row r="96" spans="1:28">
      <c r="A96" s="89" t="s">
        <v>1195</v>
      </c>
      <c r="B96" s="87"/>
      <c r="C96" s="87"/>
      <c r="D96" s="23">
        <v>25</v>
      </c>
      <c r="E96" s="18" t="s">
        <v>1232</v>
      </c>
      <c r="F96" s="32" t="s">
        <v>1674</v>
      </c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98">
        <f t="shared" ref="W96:W97" si="28">1*O96+1*P96+1*Q96+1*R96+1*S96+1*T96+1*U96+1*V96</f>
        <v>0</v>
      </c>
      <c r="X96" s="98">
        <f t="shared" ref="X96:X97" si="29">1*G96+1*H96-1*I96+1*J96+1*K96+1*L96+1*M96+1*N96+1*W96</f>
        <v>0</v>
      </c>
      <c r="Y96" s="63"/>
      <c r="Z96" s="98">
        <f t="shared" ref="Z96:Z97" si="30">1*X96+1*Y96</f>
        <v>0</v>
      </c>
      <c r="AA96" s="11"/>
      <c r="AB96" s="87"/>
    </row>
    <row r="97" spans="1:28">
      <c r="A97" s="89" t="s">
        <v>1196</v>
      </c>
      <c r="B97" s="87"/>
      <c r="C97" s="87"/>
      <c r="D97" s="23">
        <v>26</v>
      </c>
      <c r="E97" s="18" t="s">
        <v>1233</v>
      </c>
      <c r="F97" s="32" t="s">
        <v>1675</v>
      </c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98">
        <f t="shared" si="28"/>
        <v>0</v>
      </c>
      <c r="X97" s="98">
        <f t="shared" si="29"/>
        <v>0</v>
      </c>
      <c r="Y97" s="63"/>
      <c r="Z97" s="98">
        <f t="shared" si="30"/>
        <v>0</v>
      </c>
      <c r="AA97" s="11"/>
      <c r="AB97" s="87"/>
    </row>
    <row r="98" spans="1:28">
      <c r="A98" s="87" t="s">
        <v>1240</v>
      </c>
      <c r="B98" s="87"/>
      <c r="C98" s="87"/>
      <c r="D98" s="23">
        <v>27</v>
      </c>
      <c r="E98" s="18" t="s">
        <v>1243</v>
      </c>
      <c r="F98" s="32" t="s">
        <v>1676</v>
      </c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98">
        <f t="shared" si="25"/>
        <v>0</v>
      </c>
      <c r="X98" s="98">
        <f t="shared" si="26"/>
        <v>0</v>
      </c>
      <c r="Y98" s="63"/>
      <c r="Z98" s="98">
        <f t="shared" si="27"/>
        <v>0</v>
      </c>
      <c r="AA98" s="11"/>
      <c r="AB98" s="87"/>
    </row>
    <row r="99" spans="1:28">
      <c r="A99" s="87" t="s">
        <v>1197</v>
      </c>
      <c r="B99" s="87"/>
      <c r="C99" s="87"/>
      <c r="D99" s="23">
        <v>28</v>
      </c>
      <c r="E99" s="18" t="s">
        <v>1234</v>
      </c>
      <c r="F99" s="32" t="s">
        <v>1670</v>
      </c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98">
        <f t="shared" si="25"/>
        <v>0</v>
      </c>
      <c r="X99" s="98">
        <f t="shared" si="26"/>
        <v>0</v>
      </c>
      <c r="Y99" s="63"/>
      <c r="Z99" s="98">
        <f t="shared" si="27"/>
        <v>0</v>
      </c>
      <c r="AA99" s="11"/>
      <c r="AB99" s="87"/>
    </row>
    <row r="100" spans="1:28">
      <c r="A100" s="87" t="s">
        <v>1198</v>
      </c>
      <c r="B100" s="87"/>
      <c r="C100" s="87"/>
      <c r="D100" s="95">
        <v>29</v>
      </c>
      <c r="E100" s="96" t="s">
        <v>1235</v>
      </c>
      <c r="F100" s="97" t="s">
        <v>1671</v>
      </c>
      <c r="G100" s="98">
        <f>1*G79+1*G80+1*G81+1*G82+1*G83+1*G84+-1*G85+-1*G86+1*G87+-1*G88+1*G89+1*G90+1*G91+-1*G92+1*G93+-1*G94+-1*G95+1*G96+1*G97+1*G98+1*G99</f>
        <v>0</v>
      </c>
      <c r="H100" s="98">
        <f t="shared" ref="H100:Z100" si="31">1*H79+1*H80+1*H81+1*H82+1*H83+1*H84+-1*H85+-1*H86+1*H87+-1*H88+1*H89+1*H90+1*H91+-1*H92+1*H93+-1*H94+-1*H95+1*H96+1*H97+1*H98+1*H99</f>
        <v>0</v>
      </c>
      <c r="I100" s="98">
        <f t="shared" si="31"/>
        <v>0</v>
      </c>
      <c r="J100" s="98">
        <f t="shared" si="31"/>
        <v>0</v>
      </c>
      <c r="K100" s="98">
        <f t="shared" si="31"/>
        <v>0</v>
      </c>
      <c r="L100" s="98">
        <f t="shared" si="31"/>
        <v>0</v>
      </c>
      <c r="M100" s="98">
        <f t="shared" si="31"/>
        <v>0</v>
      </c>
      <c r="N100" s="98">
        <f t="shared" si="31"/>
        <v>0</v>
      </c>
      <c r="O100" s="98">
        <f t="shared" si="31"/>
        <v>0</v>
      </c>
      <c r="P100" s="98">
        <f t="shared" si="31"/>
        <v>0</v>
      </c>
      <c r="Q100" s="98">
        <f t="shared" si="31"/>
        <v>0</v>
      </c>
      <c r="R100" s="98">
        <f t="shared" si="31"/>
        <v>0</v>
      </c>
      <c r="S100" s="98">
        <f t="shared" si="31"/>
        <v>0</v>
      </c>
      <c r="T100" s="98">
        <f t="shared" si="31"/>
        <v>0</v>
      </c>
      <c r="U100" s="98">
        <f t="shared" si="31"/>
        <v>0</v>
      </c>
      <c r="V100" s="98">
        <f t="shared" si="31"/>
        <v>0</v>
      </c>
      <c r="W100" s="98">
        <f t="shared" si="31"/>
        <v>0</v>
      </c>
      <c r="X100" s="98">
        <f t="shared" si="31"/>
        <v>0</v>
      </c>
      <c r="Y100" s="98">
        <f t="shared" si="31"/>
        <v>0</v>
      </c>
      <c r="Z100" s="98">
        <f t="shared" si="31"/>
        <v>0</v>
      </c>
      <c r="AA100" s="11"/>
      <c r="AB100" s="87"/>
    </row>
    <row r="101" spans="1:28">
      <c r="A101" s="87" t="s">
        <v>1199</v>
      </c>
      <c r="B101" s="87"/>
      <c r="C101" s="87"/>
      <c r="D101" s="95">
        <v>30</v>
      </c>
      <c r="E101" s="96" t="s">
        <v>1236</v>
      </c>
      <c r="F101" s="97" t="s">
        <v>1672</v>
      </c>
      <c r="G101" s="98">
        <f>1*G74+1*G100</f>
        <v>0</v>
      </c>
      <c r="H101" s="98">
        <f t="shared" ref="H101:V101" si="32">1*H74+1*H100</f>
        <v>0</v>
      </c>
      <c r="I101" s="98">
        <f t="shared" si="32"/>
        <v>0</v>
      </c>
      <c r="J101" s="98">
        <f t="shared" si="32"/>
        <v>0</v>
      </c>
      <c r="K101" s="98">
        <f t="shared" si="32"/>
        <v>0</v>
      </c>
      <c r="L101" s="98">
        <f t="shared" si="32"/>
        <v>0</v>
      </c>
      <c r="M101" s="98">
        <f t="shared" si="32"/>
        <v>0</v>
      </c>
      <c r="N101" s="98">
        <f t="shared" si="32"/>
        <v>0</v>
      </c>
      <c r="O101" s="98">
        <f t="shared" si="32"/>
        <v>0</v>
      </c>
      <c r="P101" s="98">
        <f t="shared" si="32"/>
        <v>0</v>
      </c>
      <c r="Q101" s="98">
        <f t="shared" si="32"/>
        <v>0</v>
      </c>
      <c r="R101" s="98">
        <f t="shared" si="32"/>
        <v>0</v>
      </c>
      <c r="S101" s="98">
        <f t="shared" si="32"/>
        <v>0</v>
      </c>
      <c r="T101" s="98">
        <f t="shared" si="32"/>
        <v>0</v>
      </c>
      <c r="U101" s="98">
        <f t="shared" si="32"/>
        <v>0</v>
      </c>
      <c r="V101" s="98">
        <f t="shared" si="32"/>
        <v>0</v>
      </c>
      <c r="W101" s="98">
        <f>1*O101+1*P101+1*Q101+1*R101+1*S101+1*T101+1*U101+1*V101</f>
        <v>0</v>
      </c>
      <c r="X101" s="98">
        <f t="shared" ref="X101" si="33">1*G101+1*H101-1*I101+1*J101+1*K101+1*L101+1*M101+1*N101+1*W101</f>
        <v>0</v>
      </c>
      <c r="Y101" s="98">
        <f t="shared" ref="Y101" si="34">1*Y74+1*Y100</f>
        <v>0</v>
      </c>
      <c r="Z101" s="98">
        <f>1*X101+1*Y101</f>
        <v>0</v>
      </c>
      <c r="AA101" s="11"/>
      <c r="AB101" s="87"/>
    </row>
    <row r="102" spans="1:28">
      <c r="A102" s="87"/>
      <c r="B102" s="87"/>
      <c r="C102" s="87" t="s">
        <v>358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87"/>
    </row>
    <row r="103" spans="1:28">
      <c r="A103" s="87"/>
      <c r="B103" s="87"/>
      <c r="C103" s="87" t="s">
        <v>361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 t="s">
        <v>362</v>
      </c>
    </row>
    <row r="104" spans="1:28" hidden="1"/>
    <row r="105" spans="1:28" hidden="1"/>
    <row r="106" spans="1:28" hidden="1"/>
    <row r="107" spans="1:28" hidden="1"/>
    <row r="108" spans="1:28" hidden="1"/>
    <row r="109" spans="1:28" hidden="1">
      <c r="A109" s="87"/>
      <c r="B109" s="87"/>
      <c r="C109" s="87" t="s">
        <v>1942</v>
      </c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 hidden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 hidden="1">
      <c r="A111" s="87"/>
      <c r="B111" s="87"/>
      <c r="C111" s="87"/>
      <c r="D111" s="87"/>
      <c r="E111" s="87"/>
      <c r="F111" s="87"/>
      <c r="G111" s="87" t="s">
        <v>1200</v>
      </c>
      <c r="H111" s="87" t="s">
        <v>1201</v>
      </c>
      <c r="I111" s="87" t="s">
        <v>1202</v>
      </c>
      <c r="J111" s="87" t="s">
        <v>1203</v>
      </c>
      <c r="K111" s="87" t="s">
        <v>1204</v>
      </c>
      <c r="L111" s="87" t="s">
        <v>1205</v>
      </c>
      <c r="M111" s="87" t="s">
        <v>1206</v>
      </c>
      <c r="N111" s="87" t="s">
        <v>1207</v>
      </c>
      <c r="O111" s="87" t="s">
        <v>1209</v>
      </c>
      <c r="P111" s="87" t="s">
        <v>1210</v>
      </c>
      <c r="Q111" s="87" t="s">
        <v>1211</v>
      </c>
      <c r="R111" s="87" t="s">
        <v>1212</v>
      </c>
      <c r="S111" s="87" t="s">
        <v>1293</v>
      </c>
      <c r="T111" s="87" t="s">
        <v>1213</v>
      </c>
      <c r="U111" s="87" t="s">
        <v>1214</v>
      </c>
      <c r="V111" s="87" t="s">
        <v>1215</v>
      </c>
      <c r="W111" s="87" t="s">
        <v>1208</v>
      </c>
      <c r="X111" s="87" t="s">
        <v>1241</v>
      </c>
      <c r="Y111" s="87" t="s">
        <v>1242</v>
      </c>
      <c r="Z111" s="87"/>
      <c r="AA111" s="87"/>
      <c r="AB111" s="87"/>
    </row>
    <row r="112" spans="1:28" hidden="1">
      <c r="A112" s="87"/>
      <c r="B112" s="87"/>
      <c r="C112" s="87" t="s">
        <v>359</v>
      </c>
      <c r="D112" s="87" t="s">
        <v>1269</v>
      </c>
      <c r="E112" s="87" t="s">
        <v>1244</v>
      </c>
      <c r="F112" s="87" t="s">
        <v>1247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 t="s">
        <v>358</v>
      </c>
      <c r="AB112" s="87" t="s">
        <v>360</v>
      </c>
    </row>
    <row r="113" spans="1:28" hidden="1">
      <c r="A113" s="87"/>
      <c r="B113" s="87"/>
      <c r="C113" s="87" t="s">
        <v>457</v>
      </c>
      <c r="D113" s="13" t="s">
        <v>1268</v>
      </c>
      <c r="E113" s="13"/>
      <c r="F113" s="13"/>
      <c r="G113" s="19" t="str">
        <f>StartUp!$D$8</f>
        <v>01-Jan-2023</v>
      </c>
      <c r="H113" s="19" t="str">
        <f>StartUp!$D$8</f>
        <v>01-Jan-2023</v>
      </c>
      <c r="I113" s="19" t="str">
        <f>StartUp!$D$8</f>
        <v>01-Jan-2023</v>
      </c>
      <c r="J113" s="19" t="str">
        <f>StartUp!$D$8</f>
        <v>01-Jan-2023</v>
      </c>
      <c r="K113" s="19" t="str">
        <f>StartUp!$D$8</f>
        <v>01-Jan-2023</v>
      </c>
      <c r="L113" s="19" t="str">
        <f>StartUp!$D$8</f>
        <v>01-Jan-2023</v>
      </c>
      <c r="M113" s="19" t="str">
        <f>StartUp!$D$8</f>
        <v>01-Jan-2023</v>
      </c>
      <c r="N113" s="19" t="str">
        <f>StartUp!$D$8</f>
        <v>01-Jan-2023</v>
      </c>
      <c r="O113" s="19" t="str">
        <f>StartUp!$D$8</f>
        <v>01-Jan-2023</v>
      </c>
      <c r="P113" s="19" t="str">
        <f>StartUp!$D$8</f>
        <v>01-Jan-2023</v>
      </c>
      <c r="Q113" s="19" t="str">
        <f>StartUp!$D$8</f>
        <v>01-Jan-2023</v>
      </c>
      <c r="R113" s="19" t="str">
        <f>StartUp!$D$8</f>
        <v>01-Jan-2023</v>
      </c>
      <c r="S113" s="19" t="str">
        <f>StartUp!$D$8</f>
        <v>01-Jan-2023</v>
      </c>
      <c r="T113" s="19" t="str">
        <f>StartUp!$D$8</f>
        <v>01-Jan-2023</v>
      </c>
      <c r="U113" s="19" t="str">
        <f>StartUp!$D$8</f>
        <v>01-Jan-2023</v>
      </c>
      <c r="V113" s="19" t="str">
        <f>StartUp!$D$8</f>
        <v>01-Jan-2023</v>
      </c>
      <c r="W113" s="19" t="str">
        <f>StartUp!$D$8</f>
        <v>01-Jan-2023</v>
      </c>
      <c r="X113" s="19" t="str">
        <f>StartUp!$D$8</f>
        <v>01-Jan-2023</v>
      </c>
      <c r="Y113" s="19" t="str">
        <f>StartUp!$D$8</f>
        <v>01-Jan-2023</v>
      </c>
      <c r="Z113" s="19" t="str">
        <f>StartUp!$D$8</f>
        <v>01-Jan-2023</v>
      </c>
      <c r="AA113" s="11"/>
      <c r="AB113" s="87"/>
    </row>
    <row r="114" spans="1:28" hidden="1">
      <c r="A114" s="87"/>
      <c r="B114" s="87"/>
      <c r="C114" s="87" t="s">
        <v>458</v>
      </c>
      <c r="D114" s="13" t="s">
        <v>1268</v>
      </c>
      <c r="E114" s="13"/>
      <c r="F114" s="13"/>
      <c r="G114" s="19" t="str">
        <f>StartUp!$D$9</f>
        <v>31-Dec-2023</v>
      </c>
      <c r="H114" s="19" t="str">
        <f>StartUp!$D$9</f>
        <v>31-Dec-2023</v>
      </c>
      <c r="I114" s="19" t="str">
        <f>StartUp!$D$9</f>
        <v>31-Dec-2023</v>
      </c>
      <c r="J114" s="19" t="str">
        <f>StartUp!$D$9</f>
        <v>31-Dec-2023</v>
      </c>
      <c r="K114" s="19" t="str">
        <f>StartUp!$D$9</f>
        <v>31-Dec-2023</v>
      </c>
      <c r="L114" s="19" t="str">
        <f>StartUp!$D$9</f>
        <v>31-Dec-2023</v>
      </c>
      <c r="M114" s="19" t="str">
        <f>StartUp!$D$9</f>
        <v>31-Dec-2023</v>
      </c>
      <c r="N114" s="19" t="str">
        <f>StartUp!$D$9</f>
        <v>31-Dec-2023</v>
      </c>
      <c r="O114" s="19" t="str">
        <f>StartUp!$D$9</f>
        <v>31-Dec-2023</v>
      </c>
      <c r="P114" s="19" t="str">
        <f>StartUp!$D$9</f>
        <v>31-Dec-2023</v>
      </c>
      <c r="Q114" s="19" t="str">
        <f>StartUp!$D$9</f>
        <v>31-Dec-2023</v>
      </c>
      <c r="R114" s="19" t="str">
        <f>StartUp!$D$9</f>
        <v>31-Dec-2023</v>
      </c>
      <c r="S114" s="19" t="str">
        <f>StartUp!$D$9</f>
        <v>31-Dec-2023</v>
      </c>
      <c r="T114" s="19" t="str">
        <f>StartUp!$D$9</f>
        <v>31-Dec-2023</v>
      </c>
      <c r="U114" s="19" t="str">
        <f>StartUp!$D$9</f>
        <v>31-Dec-2023</v>
      </c>
      <c r="V114" s="19" t="str">
        <f>StartUp!$D$9</f>
        <v>31-Dec-2023</v>
      </c>
      <c r="W114" s="19" t="str">
        <f>StartUp!$D$9</f>
        <v>31-Dec-2023</v>
      </c>
      <c r="X114" s="19" t="str">
        <f>StartUp!$D$9</f>
        <v>31-Dec-2023</v>
      </c>
      <c r="Y114" s="19" t="str">
        <f>StartUp!$D$9</f>
        <v>31-Dec-2023</v>
      </c>
      <c r="Z114" s="19" t="str">
        <f>StartUp!$D$9</f>
        <v>31-Dec-2023</v>
      </c>
      <c r="AA114" s="11"/>
      <c r="AB114" s="87"/>
    </row>
    <row r="115" spans="1:28" ht="37.5" customHeight="1">
      <c r="A115" s="87"/>
      <c r="B115" s="87" t="s">
        <v>1237</v>
      </c>
      <c r="C115" s="87" t="s">
        <v>1244</v>
      </c>
      <c r="D115" s="91" t="s">
        <v>1268</v>
      </c>
      <c r="E115" s="92" t="str">
        <f>MID(StartUp!$O$9,7,11)</f>
        <v>2023</v>
      </c>
      <c r="F115" s="92" t="str">
        <f>MID(StartUp!$O$9,7,11)</f>
        <v>2023</v>
      </c>
      <c r="G115" s="190" t="s">
        <v>658</v>
      </c>
      <c r="H115" s="190" t="s">
        <v>659</v>
      </c>
      <c r="I115" s="190" t="s">
        <v>660</v>
      </c>
      <c r="J115" s="190" t="s">
        <v>661</v>
      </c>
      <c r="K115" s="190" t="s">
        <v>662</v>
      </c>
      <c r="L115" s="190" t="s">
        <v>663</v>
      </c>
      <c r="M115" s="190" t="s">
        <v>664</v>
      </c>
      <c r="N115" s="190" t="s">
        <v>665</v>
      </c>
      <c r="O115" s="190" t="s">
        <v>666</v>
      </c>
      <c r="P115" s="190" t="s">
        <v>667</v>
      </c>
      <c r="Q115" s="190" t="s">
        <v>668</v>
      </c>
      <c r="R115" s="190" t="s">
        <v>669</v>
      </c>
      <c r="S115" s="190" t="s">
        <v>670</v>
      </c>
      <c r="T115" s="190" t="s">
        <v>671</v>
      </c>
      <c r="U115" s="190" t="s">
        <v>672</v>
      </c>
      <c r="V115" s="190" t="s">
        <v>673</v>
      </c>
      <c r="W115" s="190" t="s">
        <v>674</v>
      </c>
      <c r="X115" s="190" t="s">
        <v>681</v>
      </c>
      <c r="Y115" s="190" t="s">
        <v>682</v>
      </c>
      <c r="Z115" s="190" t="s">
        <v>675</v>
      </c>
      <c r="AA115" s="11"/>
      <c r="AB115" s="87"/>
    </row>
    <row r="116" spans="1:28" ht="37.5" customHeight="1">
      <c r="A116" s="87"/>
      <c r="B116" s="87"/>
      <c r="C116" s="87" t="s">
        <v>1244</v>
      </c>
      <c r="D116" s="91"/>
      <c r="E116" s="92" t="s">
        <v>1267</v>
      </c>
      <c r="F116" s="92" t="s">
        <v>1698</v>
      </c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1"/>
      <c r="AB116" s="87"/>
    </row>
    <row r="117" spans="1:28" ht="37.5" hidden="1" customHeight="1">
      <c r="A117" s="87"/>
      <c r="B117" s="87"/>
      <c r="C117" s="87" t="s">
        <v>1247</v>
      </c>
      <c r="D117" s="91" t="s">
        <v>1268</v>
      </c>
      <c r="E117" s="92" t="str">
        <f>MID(StartUp!$O$9,7,11)</f>
        <v>2023</v>
      </c>
      <c r="F117" s="92" t="str">
        <f>MID(StartUp!$O$9,7,11)</f>
        <v>2023</v>
      </c>
      <c r="G117" s="190" t="s">
        <v>1425</v>
      </c>
      <c r="H117" s="190" t="s">
        <v>1426</v>
      </c>
      <c r="I117" s="190" t="s">
        <v>1427</v>
      </c>
      <c r="J117" s="190" t="s">
        <v>1428</v>
      </c>
      <c r="K117" s="190" t="s">
        <v>1429</v>
      </c>
      <c r="L117" s="190" t="s">
        <v>1430</v>
      </c>
      <c r="M117" s="190" t="s">
        <v>1431</v>
      </c>
      <c r="N117" s="190" t="s">
        <v>1432</v>
      </c>
      <c r="O117" s="190" t="s">
        <v>1673</v>
      </c>
      <c r="P117" s="190" t="s">
        <v>1434</v>
      </c>
      <c r="Q117" s="190" t="s">
        <v>1435</v>
      </c>
      <c r="R117" s="190" t="s">
        <v>1436</v>
      </c>
      <c r="S117" s="190" t="s">
        <v>1437</v>
      </c>
      <c r="T117" s="190" t="s">
        <v>1438</v>
      </c>
      <c r="U117" s="190" t="s">
        <v>1439</v>
      </c>
      <c r="V117" s="190" t="s">
        <v>1440</v>
      </c>
      <c r="W117" s="190" t="s">
        <v>1441</v>
      </c>
      <c r="X117" s="190" t="s">
        <v>1444</v>
      </c>
      <c r="Y117" s="190" t="s">
        <v>1445</v>
      </c>
      <c r="Z117" s="190" t="s">
        <v>1442</v>
      </c>
      <c r="AA117" s="11"/>
      <c r="AB117" s="87"/>
    </row>
    <row r="118" spans="1:28" ht="37.5" hidden="1" customHeight="1">
      <c r="A118" s="87"/>
      <c r="B118" s="87" t="s">
        <v>1237</v>
      </c>
      <c r="C118" s="87" t="s">
        <v>1247</v>
      </c>
      <c r="D118" s="91"/>
      <c r="E118" s="92" t="s">
        <v>1267</v>
      </c>
      <c r="F118" s="92" t="s">
        <v>1698</v>
      </c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1"/>
      <c r="AB118" s="87"/>
    </row>
    <row r="119" spans="1:28" hidden="1">
      <c r="A119" s="87"/>
      <c r="B119" s="87"/>
      <c r="C119" s="87" t="s">
        <v>358</v>
      </c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87"/>
    </row>
    <row r="120" spans="1:28">
      <c r="A120" s="87" t="s">
        <v>1176</v>
      </c>
      <c r="B120" s="87"/>
      <c r="C120" s="87"/>
      <c r="D120" s="80">
        <v>1</v>
      </c>
      <c r="E120" s="81" t="s">
        <v>1216</v>
      </c>
      <c r="F120" s="74" t="s">
        <v>1650</v>
      </c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98">
        <f>1*O120+1*P120+1*Q120+1*R120+1*S120+1*T120+1*U120+1*V120</f>
        <v>0</v>
      </c>
      <c r="X120" s="98">
        <f t="shared" ref="X120:X121" si="35">1*G120+1*H120-1*I120+1*J120+1*K120+1*L120+1*M120+1*N120+1*W120</f>
        <v>0</v>
      </c>
      <c r="Y120" s="82"/>
      <c r="Z120" s="98">
        <f>1*X120+1*Y120</f>
        <v>0</v>
      </c>
      <c r="AA120" s="11"/>
      <c r="AB120" s="87"/>
    </row>
    <row r="121" spans="1:28" ht="30">
      <c r="A121" s="87" t="s">
        <v>1177</v>
      </c>
      <c r="B121" s="87"/>
      <c r="C121" s="87"/>
      <c r="D121" s="23">
        <v>2</v>
      </c>
      <c r="E121" s="72" t="s">
        <v>1217</v>
      </c>
      <c r="F121" s="73" t="s">
        <v>1651</v>
      </c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98">
        <f>1*O121+1*P121+1*Q121+1*R121+1*S121+1*T121+1*U121+1*V121</f>
        <v>0</v>
      </c>
      <c r="X121" s="98">
        <f t="shared" si="35"/>
        <v>0</v>
      </c>
      <c r="Y121" s="63"/>
      <c r="Z121" s="98">
        <f>1*X121+1*Y121</f>
        <v>0</v>
      </c>
      <c r="AA121" s="11"/>
      <c r="AB121" s="87"/>
    </row>
    <row r="122" spans="1:28">
      <c r="A122" s="87" t="s">
        <v>1178</v>
      </c>
      <c r="B122" s="87"/>
      <c r="C122" s="87"/>
      <c r="D122" s="95">
        <v>3</v>
      </c>
      <c r="E122" s="99" t="s">
        <v>1218</v>
      </c>
      <c r="F122" s="100" t="s">
        <v>1652</v>
      </c>
      <c r="G122" s="98">
        <f t="shared" ref="G122:V122" si="36">1*G120+1*G121</f>
        <v>0</v>
      </c>
      <c r="H122" s="98">
        <f t="shared" si="36"/>
        <v>0</v>
      </c>
      <c r="I122" s="98">
        <f t="shared" si="36"/>
        <v>0</v>
      </c>
      <c r="J122" s="98">
        <f t="shared" si="36"/>
        <v>0</v>
      </c>
      <c r="K122" s="98">
        <f t="shared" si="36"/>
        <v>0</v>
      </c>
      <c r="L122" s="98">
        <f t="shared" si="36"/>
        <v>0</v>
      </c>
      <c r="M122" s="98">
        <f t="shared" si="36"/>
        <v>0</v>
      </c>
      <c r="N122" s="98">
        <f t="shared" si="36"/>
        <v>0</v>
      </c>
      <c r="O122" s="98">
        <f t="shared" si="36"/>
        <v>0</v>
      </c>
      <c r="P122" s="98">
        <f t="shared" si="36"/>
        <v>0</v>
      </c>
      <c r="Q122" s="98">
        <f t="shared" si="36"/>
        <v>0</v>
      </c>
      <c r="R122" s="98">
        <f t="shared" si="36"/>
        <v>0</v>
      </c>
      <c r="S122" s="98">
        <f t="shared" si="36"/>
        <v>0</v>
      </c>
      <c r="T122" s="98">
        <f t="shared" si="36"/>
        <v>0</v>
      </c>
      <c r="U122" s="98">
        <f t="shared" si="36"/>
        <v>0</v>
      </c>
      <c r="V122" s="98">
        <f t="shared" si="36"/>
        <v>0</v>
      </c>
      <c r="W122" s="98">
        <f>1*W120+1*W121</f>
        <v>0</v>
      </c>
      <c r="X122" s="98">
        <f t="shared" ref="X122:Z122" si="37">1*X120+1*X121</f>
        <v>0</v>
      </c>
      <c r="Y122" s="98">
        <f t="shared" si="37"/>
        <v>0</v>
      </c>
      <c r="Z122" s="98">
        <f t="shared" si="37"/>
        <v>0</v>
      </c>
      <c r="AA122" s="11"/>
      <c r="AB122" s="87"/>
    </row>
    <row r="123" spans="1:28">
      <c r="A123" s="88" t="s">
        <v>1938</v>
      </c>
      <c r="B123" s="87"/>
      <c r="C123" s="87"/>
      <c r="D123" s="124">
        <v>4</v>
      </c>
      <c r="E123" s="140" t="s">
        <v>1883</v>
      </c>
      <c r="F123" s="141" t="s">
        <v>1884</v>
      </c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1"/>
      <c r="AB123" s="87"/>
    </row>
    <row r="124" spans="1:28">
      <c r="A124" s="88" t="s">
        <v>1939</v>
      </c>
      <c r="B124" s="87"/>
      <c r="C124" s="87"/>
      <c r="D124" s="124">
        <v>5</v>
      </c>
      <c r="E124" s="125" t="s">
        <v>1885</v>
      </c>
      <c r="F124" s="142" t="s">
        <v>1886</v>
      </c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1"/>
      <c r="AB124" s="87"/>
    </row>
    <row r="125" spans="1:28">
      <c r="A125" s="87" t="s">
        <v>784</v>
      </c>
      <c r="B125" s="87"/>
      <c r="C125" s="87"/>
      <c r="D125" s="23">
        <v>6</v>
      </c>
      <c r="E125" s="14" t="s">
        <v>834</v>
      </c>
      <c r="F125" s="31" t="s">
        <v>1502</v>
      </c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98">
        <f>1*O125+1*P125+1*Q125+1*R125+1*S125+1*T125+1*U125+1*V125</f>
        <v>0</v>
      </c>
      <c r="X125" s="98">
        <f t="shared" ref="X125:X126" si="38">1*G125+1*H125-1*I125+1*J125+1*K125+1*L125+1*M125+1*N125+1*W125</f>
        <v>0</v>
      </c>
      <c r="Y125" s="63"/>
      <c r="Z125" s="98">
        <f>1*X125+1*Y125</f>
        <v>0</v>
      </c>
      <c r="AA125" s="11"/>
      <c r="AB125" s="87"/>
    </row>
    <row r="126" spans="1:28">
      <c r="A126" s="87" t="s">
        <v>1179</v>
      </c>
      <c r="B126" s="87"/>
      <c r="C126" s="87"/>
      <c r="D126" s="23">
        <v>7</v>
      </c>
      <c r="E126" s="14" t="s">
        <v>1219</v>
      </c>
      <c r="F126" s="31" t="s">
        <v>1653</v>
      </c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98">
        <f>1*O126+1*P126+1*Q126+1*R126+1*S126+1*T126+1*U126+1*V126</f>
        <v>0</v>
      </c>
      <c r="X126" s="98">
        <f t="shared" si="38"/>
        <v>0</v>
      </c>
      <c r="Y126" s="63"/>
      <c r="Z126" s="98">
        <f>1*X126+1*Y126</f>
        <v>0</v>
      </c>
      <c r="AA126" s="11"/>
      <c r="AB126" s="87"/>
    </row>
    <row r="127" spans="1:28">
      <c r="A127" s="87" t="s">
        <v>888</v>
      </c>
      <c r="B127" s="87"/>
      <c r="C127" s="87"/>
      <c r="D127" s="95">
        <v>8</v>
      </c>
      <c r="E127" s="101" t="s">
        <v>913</v>
      </c>
      <c r="F127" s="102" t="s">
        <v>1538</v>
      </c>
      <c r="G127" s="98">
        <f t="shared" ref="G127:V127" si="39">1*G125+1*G126</f>
        <v>0</v>
      </c>
      <c r="H127" s="98">
        <f t="shared" si="39"/>
        <v>0</v>
      </c>
      <c r="I127" s="98">
        <f t="shared" si="39"/>
        <v>0</v>
      </c>
      <c r="J127" s="98">
        <f t="shared" si="39"/>
        <v>0</v>
      </c>
      <c r="K127" s="98">
        <f t="shared" si="39"/>
        <v>0</v>
      </c>
      <c r="L127" s="98">
        <f t="shared" si="39"/>
        <v>0</v>
      </c>
      <c r="M127" s="98">
        <f t="shared" si="39"/>
        <v>0</v>
      </c>
      <c r="N127" s="98">
        <f t="shared" si="39"/>
        <v>0</v>
      </c>
      <c r="O127" s="98">
        <f t="shared" si="39"/>
        <v>0</v>
      </c>
      <c r="P127" s="98">
        <f t="shared" si="39"/>
        <v>0</v>
      </c>
      <c r="Q127" s="98">
        <f t="shared" si="39"/>
        <v>0</v>
      </c>
      <c r="R127" s="98">
        <f t="shared" si="39"/>
        <v>0</v>
      </c>
      <c r="S127" s="98">
        <f t="shared" si="39"/>
        <v>0</v>
      </c>
      <c r="T127" s="98">
        <f t="shared" si="39"/>
        <v>0</v>
      </c>
      <c r="U127" s="98">
        <f t="shared" si="39"/>
        <v>0</v>
      </c>
      <c r="V127" s="98">
        <f t="shared" si="39"/>
        <v>0</v>
      </c>
      <c r="W127" s="98">
        <f>1*W125+1*W126</f>
        <v>0</v>
      </c>
      <c r="X127" s="98">
        <f t="shared" ref="X127:Z127" si="40">1*X125+1*X126</f>
        <v>0</v>
      </c>
      <c r="Y127" s="98">
        <f t="shared" si="40"/>
        <v>0</v>
      </c>
      <c r="Z127" s="98">
        <f t="shared" si="40"/>
        <v>0</v>
      </c>
      <c r="AA127" s="11"/>
      <c r="AB127" s="87"/>
    </row>
    <row r="128" spans="1:28">
      <c r="A128" s="87" t="s">
        <v>1180</v>
      </c>
      <c r="B128" s="87"/>
      <c r="C128" s="87"/>
      <c r="D128" s="23">
        <v>9</v>
      </c>
      <c r="E128" s="75" t="s">
        <v>1294</v>
      </c>
      <c r="F128" s="32" t="s">
        <v>1654</v>
      </c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98">
        <f t="shared" ref="W128:W147" si="41">1*O128+1*P128+1*Q128+1*R128+1*S128+1*T128+1*U128+1*V128</f>
        <v>0</v>
      </c>
      <c r="X128" s="98">
        <f t="shared" ref="X128:X147" si="42">1*G128+1*H128-1*I128+1*J128+1*K128+1*L128+1*M128+1*N128+1*W128</f>
        <v>0</v>
      </c>
      <c r="Y128" s="63"/>
      <c r="Z128" s="98">
        <f t="shared" ref="Z128:Z147" si="43">1*X128+1*Y128</f>
        <v>0</v>
      </c>
      <c r="AA128" s="11"/>
      <c r="AB128" s="87"/>
    </row>
    <row r="129" spans="1:28">
      <c r="A129" s="87" t="s">
        <v>1181</v>
      </c>
      <c r="B129" s="87"/>
      <c r="C129" s="87"/>
      <c r="D129" s="23">
        <v>10</v>
      </c>
      <c r="E129" s="75" t="s">
        <v>1295</v>
      </c>
      <c r="F129" s="32" t="s">
        <v>1655</v>
      </c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98">
        <f t="shared" si="41"/>
        <v>0</v>
      </c>
      <c r="X129" s="98">
        <f t="shared" si="42"/>
        <v>0</v>
      </c>
      <c r="Y129" s="63"/>
      <c r="Z129" s="98">
        <f t="shared" si="43"/>
        <v>0</v>
      </c>
      <c r="AA129" s="11"/>
      <c r="AB129" s="87"/>
    </row>
    <row r="130" spans="1:28">
      <c r="A130" s="87" t="s">
        <v>1182</v>
      </c>
      <c r="B130" s="87"/>
      <c r="C130" s="87"/>
      <c r="D130" s="23">
        <v>11</v>
      </c>
      <c r="E130" s="75" t="s">
        <v>1296</v>
      </c>
      <c r="F130" s="32" t="s">
        <v>1656</v>
      </c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98">
        <f t="shared" si="41"/>
        <v>0</v>
      </c>
      <c r="X130" s="98">
        <f t="shared" si="42"/>
        <v>0</v>
      </c>
      <c r="Y130" s="63"/>
      <c r="Z130" s="98">
        <f t="shared" si="43"/>
        <v>0</v>
      </c>
      <c r="AA130" s="11"/>
      <c r="AB130" s="87"/>
    </row>
    <row r="131" spans="1:28">
      <c r="A131" s="87" t="s">
        <v>1183</v>
      </c>
      <c r="B131" s="87"/>
      <c r="C131" s="87"/>
      <c r="D131" s="23">
        <v>12</v>
      </c>
      <c r="E131" s="18" t="s">
        <v>1220</v>
      </c>
      <c r="F131" s="32" t="s">
        <v>1657</v>
      </c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98">
        <f t="shared" si="41"/>
        <v>0</v>
      </c>
      <c r="X131" s="98">
        <f t="shared" si="42"/>
        <v>0</v>
      </c>
      <c r="Y131" s="63"/>
      <c r="Z131" s="98">
        <f t="shared" si="43"/>
        <v>0</v>
      </c>
      <c r="AA131" s="11"/>
      <c r="AB131" s="87"/>
    </row>
    <row r="132" spans="1:28">
      <c r="A132" s="87" t="s">
        <v>1184</v>
      </c>
      <c r="B132" s="87"/>
      <c r="C132" s="87"/>
      <c r="D132" s="23">
        <v>13</v>
      </c>
      <c r="E132" s="18" t="s">
        <v>1221</v>
      </c>
      <c r="F132" s="32" t="s">
        <v>1658</v>
      </c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98">
        <f t="shared" si="41"/>
        <v>0</v>
      </c>
      <c r="X132" s="98">
        <f t="shared" si="42"/>
        <v>0</v>
      </c>
      <c r="Y132" s="63"/>
      <c r="Z132" s="98">
        <f t="shared" si="43"/>
        <v>0</v>
      </c>
      <c r="AA132" s="11"/>
      <c r="AB132" s="87"/>
    </row>
    <row r="133" spans="1:28">
      <c r="A133" s="87" t="s">
        <v>1185</v>
      </c>
      <c r="B133" s="87"/>
      <c r="C133" s="87"/>
      <c r="D133" s="23">
        <v>14</v>
      </c>
      <c r="E133" s="18" t="s">
        <v>1222</v>
      </c>
      <c r="F133" s="32" t="s">
        <v>1659</v>
      </c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98">
        <f t="shared" si="41"/>
        <v>0</v>
      </c>
      <c r="X133" s="98">
        <f t="shared" si="42"/>
        <v>0</v>
      </c>
      <c r="Y133" s="63"/>
      <c r="Z133" s="98">
        <f t="shared" si="43"/>
        <v>0</v>
      </c>
      <c r="AA133" s="11"/>
      <c r="AB133" s="87"/>
    </row>
    <row r="134" spans="1:28">
      <c r="A134" s="87" t="s">
        <v>1186</v>
      </c>
      <c r="B134" s="87"/>
      <c r="C134" s="87"/>
      <c r="D134" s="23">
        <v>15</v>
      </c>
      <c r="E134" s="18" t="s">
        <v>1223</v>
      </c>
      <c r="F134" s="32" t="s">
        <v>1660</v>
      </c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98">
        <f t="shared" si="41"/>
        <v>0</v>
      </c>
      <c r="X134" s="98">
        <f t="shared" si="42"/>
        <v>0</v>
      </c>
      <c r="Y134" s="63"/>
      <c r="Z134" s="98">
        <f t="shared" si="43"/>
        <v>0</v>
      </c>
      <c r="AA134" s="11"/>
      <c r="AB134" s="87"/>
    </row>
    <row r="135" spans="1:28">
      <c r="A135" s="87" t="s">
        <v>1187</v>
      </c>
      <c r="B135" s="87"/>
      <c r="C135" s="87"/>
      <c r="D135" s="23">
        <v>16</v>
      </c>
      <c r="E135" s="18" t="s">
        <v>1224</v>
      </c>
      <c r="F135" s="32" t="s">
        <v>1661</v>
      </c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98">
        <f t="shared" si="41"/>
        <v>0</v>
      </c>
      <c r="X135" s="98">
        <f t="shared" si="42"/>
        <v>0</v>
      </c>
      <c r="Y135" s="63"/>
      <c r="Z135" s="98">
        <f t="shared" si="43"/>
        <v>0</v>
      </c>
      <c r="AA135" s="11"/>
      <c r="AB135" s="87"/>
    </row>
    <row r="136" spans="1:28">
      <c r="A136" s="87" t="s">
        <v>1188</v>
      </c>
      <c r="B136" s="87"/>
      <c r="C136" s="87"/>
      <c r="D136" s="23">
        <v>17</v>
      </c>
      <c r="E136" s="18" t="s">
        <v>1225</v>
      </c>
      <c r="F136" s="32" t="s">
        <v>1662</v>
      </c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98">
        <f t="shared" si="41"/>
        <v>0</v>
      </c>
      <c r="X136" s="98">
        <f t="shared" si="42"/>
        <v>0</v>
      </c>
      <c r="Y136" s="63"/>
      <c r="Z136" s="98">
        <f t="shared" si="43"/>
        <v>0</v>
      </c>
      <c r="AA136" s="11"/>
      <c r="AB136" s="87"/>
    </row>
    <row r="137" spans="1:28">
      <c r="A137" s="87" t="s">
        <v>1678</v>
      </c>
      <c r="B137" s="87"/>
      <c r="C137" s="87"/>
      <c r="D137" s="23">
        <v>18</v>
      </c>
      <c r="E137" s="18" t="s">
        <v>1226</v>
      </c>
      <c r="F137" s="32" t="s">
        <v>1663</v>
      </c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98">
        <f t="shared" si="41"/>
        <v>0</v>
      </c>
      <c r="X137" s="98">
        <f t="shared" si="42"/>
        <v>0</v>
      </c>
      <c r="Y137" s="63"/>
      <c r="Z137" s="98">
        <f t="shared" si="43"/>
        <v>0</v>
      </c>
      <c r="AA137" s="11"/>
      <c r="AB137" s="87"/>
    </row>
    <row r="138" spans="1:28">
      <c r="A138" s="87" t="s">
        <v>1189</v>
      </c>
      <c r="B138" s="87"/>
      <c r="C138" s="87"/>
      <c r="D138" s="23">
        <v>19</v>
      </c>
      <c r="E138" s="18" t="s">
        <v>1227</v>
      </c>
      <c r="F138" s="32" t="s">
        <v>1664</v>
      </c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98">
        <f t="shared" si="41"/>
        <v>0</v>
      </c>
      <c r="X138" s="98">
        <f t="shared" si="42"/>
        <v>0</v>
      </c>
      <c r="Y138" s="63"/>
      <c r="Z138" s="98">
        <f t="shared" si="43"/>
        <v>0</v>
      </c>
      <c r="AA138" s="11"/>
      <c r="AB138" s="87"/>
    </row>
    <row r="139" spans="1:28">
      <c r="A139" s="87" t="s">
        <v>1190</v>
      </c>
      <c r="B139" s="87"/>
      <c r="C139" s="87"/>
      <c r="D139" s="23">
        <v>20</v>
      </c>
      <c r="E139" s="75" t="s">
        <v>1297</v>
      </c>
      <c r="F139" s="32" t="s">
        <v>1665</v>
      </c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98">
        <f t="shared" si="41"/>
        <v>0</v>
      </c>
      <c r="X139" s="98">
        <f t="shared" si="42"/>
        <v>0</v>
      </c>
      <c r="Y139" s="63"/>
      <c r="Z139" s="98">
        <f t="shared" si="43"/>
        <v>0</v>
      </c>
      <c r="AA139" s="11"/>
      <c r="AB139" s="87"/>
    </row>
    <row r="140" spans="1:28">
      <c r="A140" s="87" t="s">
        <v>1191</v>
      </c>
      <c r="B140" s="87"/>
      <c r="C140" s="87"/>
      <c r="D140" s="23">
        <v>21</v>
      </c>
      <c r="E140" s="18" t="s">
        <v>1228</v>
      </c>
      <c r="F140" s="32" t="s">
        <v>1666</v>
      </c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98">
        <f t="shared" si="41"/>
        <v>0</v>
      </c>
      <c r="X140" s="98">
        <f t="shared" si="42"/>
        <v>0</v>
      </c>
      <c r="Y140" s="63"/>
      <c r="Z140" s="98">
        <f t="shared" si="43"/>
        <v>0</v>
      </c>
      <c r="AA140" s="11"/>
      <c r="AB140" s="87"/>
    </row>
    <row r="141" spans="1:28" ht="30">
      <c r="A141" s="87" t="s">
        <v>1192</v>
      </c>
      <c r="B141" s="87"/>
      <c r="C141" s="87"/>
      <c r="D141" s="23">
        <v>22</v>
      </c>
      <c r="E141" s="18" t="s">
        <v>1229</v>
      </c>
      <c r="F141" s="32" t="s">
        <v>1667</v>
      </c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98">
        <f t="shared" si="41"/>
        <v>0</v>
      </c>
      <c r="X141" s="98">
        <f t="shared" si="42"/>
        <v>0</v>
      </c>
      <c r="Y141" s="63"/>
      <c r="Z141" s="98">
        <f t="shared" si="43"/>
        <v>0</v>
      </c>
      <c r="AA141" s="11"/>
      <c r="AB141" s="87"/>
    </row>
    <row r="142" spans="1:28">
      <c r="A142" s="87" t="s">
        <v>1193</v>
      </c>
      <c r="B142" s="87"/>
      <c r="C142" s="87"/>
      <c r="D142" s="23">
        <v>23</v>
      </c>
      <c r="E142" s="18" t="s">
        <v>1230</v>
      </c>
      <c r="F142" s="32" t="s">
        <v>1668</v>
      </c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98">
        <f t="shared" si="41"/>
        <v>0</v>
      </c>
      <c r="X142" s="98">
        <f t="shared" si="42"/>
        <v>0</v>
      </c>
      <c r="Y142" s="63"/>
      <c r="Z142" s="98">
        <f t="shared" si="43"/>
        <v>0</v>
      </c>
      <c r="AA142" s="11"/>
      <c r="AB142" s="87"/>
    </row>
    <row r="143" spans="1:28" ht="16.5" customHeight="1">
      <c r="A143" s="87" t="s">
        <v>1194</v>
      </c>
      <c r="B143" s="87"/>
      <c r="C143" s="87"/>
      <c r="D143" s="23">
        <v>24</v>
      </c>
      <c r="E143" s="18" t="s">
        <v>1231</v>
      </c>
      <c r="F143" s="32" t="s">
        <v>1669</v>
      </c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98">
        <f t="shared" si="41"/>
        <v>0</v>
      </c>
      <c r="X143" s="98">
        <f t="shared" si="42"/>
        <v>0</v>
      </c>
      <c r="Y143" s="63"/>
      <c r="Z143" s="98">
        <f t="shared" si="43"/>
        <v>0</v>
      </c>
      <c r="AA143" s="11"/>
      <c r="AB143" s="87"/>
    </row>
    <row r="144" spans="1:28">
      <c r="A144" s="89" t="s">
        <v>1195</v>
      </c>
      <c r="B144" s="87"/>
      <c r="C144" s="87"/>
      <c r="D144" s="23">
        <v>25</v>
      </c>
      <c r="E144" s="18" t="s">
        <v>1232</v>
      </c>
      <c r="F144" s="32" t="s">
        <v>1674</v>
      </c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98">
        <f t="shared" si="41"/>
        <v>0</v>
      </c>
      <c r="X144" s="98">
        <f t="shared" si="42"/>
        <v>0</v>
      </c>
      <c r="Y144" s="63"/>
      <c r="Z144" s="98">
        <f t="shared" si="43"/>
        <v>0</v>
      </c>
      <c r="AA144" s="11"/>
      <c r="AB144" s="87"/>
    </row>
    <row r="145" spans="1:28">
      <c r="A145" s="89" t="s">
        <v>1196</v>
      </c>
      <c r="B145" s="87"/>
      <c r="C145" s="87"/>
      <c r="D145" s="23">
        <v>26</v>
      </c>
      <c r="E145" s="18" t="s">
        <v>1233</v>
      </c>
      <c r="F145" s="32" t="s">
        <v>1675</v>
      </c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98">
        <f t="shared" si="41"/>
        <v>0</v>
      </c>
      <c r="X145" s="98">
        <f t="shared" si="42"/>
        <v>0</v>
      </c>
      <c r="Y145" s="63"/>
      <c r="Z145" s="98">
        <f t="shared" si="43"/>
        <v>0</v>
      </c>
      <c r="AA145" s="11"/>
      <c r="AB145" s="87"/>
    </row>
    <row r="146" spans="1:28">
      <c r="A146" s="87" t="s">
        <v>1240</v>
      </c>
      <c r="B146" s="87"/>
      <c r="C146" s="87"/>
      <c r="D146" s="23">
        <v>27</v>
      </c>
      <c r="E146" s="18" t="s">
        <v>1243</v>
      </c>
      <c r="F146" s="32" t="s">
        <v>1676</v>
      </c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98">
        <f t="shared" si="41"/>
        <v>0</v>
      </c>
      <c r="X146" s="98">
        <f t="shared" si="42"/>
        <v>0</v>
      </c>
      <c r="Y146" s="63"/>
      <c r="Z146" s="98">
        <f t="shared" si="43"/>
        <v>0</v>
      </c>
      <c r="AA146" s="11"/>
      <c r="AB146" s="87"/>
    </row>
    <row r="147" spans="1:28">
      <c r="A147" s="87" t="s">
        <v>1197</v>
      </c>
      <c r="B147" s="87"/>
      <c r="C147" s="87"/>
      <c r="D147" s="23">
        <v>28</v>
      </c>
      <c r="E147" s="18" t="s">
        <v>1234</v>
      </c>
      <c r="F147" s="32" t="s">
        <v>1670</v>
      </c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98">
        <f t="shared" si="41"/>
        <v>0</v>
      </c>
      <c r="X147" s="98">
        <f t="shared" si="42"/>
        <v>0</v>
      </c>
      <c r="Y147" s="63"/>
      <c r="Z147" s="98">
        <f t="shared" si="43"/>
        <v>0</v>
      </c>
      <c r="AA147" s="11"/>
      <c r="AB147" s="87"/>
    </row>
    <row r="148" spans="1:28">
      <c r="A148" s="87" t="s">
        <v>1198</v>
      </c>
      <c r="B148" s="87"/>
      <c r="C148" s="87"/>
      <c r="D148" s="95">
        <v>29</v>
      </c>
      <c r="E148" s="96" t="s">
        <v>1235</v>
      </c>
      <c r="F148" s="97" t="s">
        <v>1671</v>
      </c>
      <c r="G148" s="98">
        <f>1*G127+1*G128+1*G129+1*G130+1*G131+1*G132+-1*G133+-1*G134+1*G135+-1*G136+1*G137+1*G138+1*G139+-1*G140+1*G141+-1*G142+-1*G143+1*G144+1*G145+1*G146+1*G147</f>
        <v>0</v>
      </c>
      <c r="H148" s="98">
        <f t="shared" ref="H148:Z148" si="44">1*H127+1*H128+1*H129+1*H130+1*H131+1*H132+-1*H133+-1*H134+1*H135+-1*H136+1*H137+1*H138+1*H139+-1*H140+1*H141+-1*H142+-1*H143+1*H144+1*H145+1*H146+1*H147</f>
        <v>0</v>
      </c>
      <c r="I148" s="98">
        <f t="shared" si="44"/>
        <v>0</v>
      </c>
      <c r="J148" s="98">
        <f t="shared" si="44"/>
        <v>0</v>
      </c>
      <c r="K148" s="98">
        <f t="shared" si="44"/>
        <v>0</v>
      </c>
      <c r="L148" s="98">
        <f t="shared" si="44"/>
        <v>0</v>
      </c>
      <c r="M148" s="98">
        <f t="shared" si="44"/>
        <v>0</v>
      </c>
      <c r="N148" s="98">
        <f t="shared" si="44"/>
        <v>0</v>
      </c>
      <c r="O148" s="98">
        <f t="shared" si="44"/>
        <v>0</v>
      </c>
      <c r="P148" s="98">
        <f t="shared" si="44"/>
        <v>0</v>
      </c>
      <c r="Q148" s="98">
        <f t="shared" si="44"/>
        <v>0</v>
      </c>
      <c r="R148" s="98">
        <f t="shared" si="44"/>
        <v>0</v>
      </c>
      <c r="S148" s="98">
        <f t="shared" si="44"/>
        <v>0</v>
      </c>
      <c r="T148" s="98">
        <f t="shared" si="44"/>
        <v>0</v>
      </c>
      <c r="U148" s="98">
        <f t="shared" si="44"/>
        <v>0</v>
      </c>
      <c r="V148" s="98">
        <f t="shared" si="44"/>
        <v>0</v>
      </c>
      <c r="W148" s="98">
        <f t="shared" si="44"/>
        <v>0</v>
      </c>
      <c r="X148" s="98">
        <f t="shared" si="44"/>
        <v>0</v>
      </c>
      <c r="Y148" s="98">
        <f t="shared" si="44"/>
        <v>0</v>
      </c>
      <c r="Z148" s="98">
        <f t="shared" si="44"/>
        <v>0</v>
      </c>
      <c r="AA148" s="11"/>
      <c r="AB148" s="87"/>
    </row>
    <row r="149" spans="1:28">
      <c r="A149" s="87" t="s">
        <v>1199</v>
      </c>
      <c r="B149" s="87"/>
      <c r="C149" s="87"/>
      <c r="D149" s="95">
        <v>30</v>
      </c>
      <c r="E149" s="96" t="s">
        <v>1236</v>
      </c>
      <c r="F149" s="97" t="s">
        <v>1672</v>
      </c>
      <c r="G149" s="98">
        <f>1*G122+1*G148</f>
        <v>0</v>
      </c>
      <c r="H149" s="98">
        <f t="shared" ref="H149:V149" si="45">1*H122+1*H148</f>
        <v>0</v>
      </c>
      <c r="I149" s="98">
        <f t="shared" si="45"/>
        <v>0</v>
      </c>
      <c r="J149" s="98">
        <f t="shared" si="45"/>
        <v>0</v>
      </c>
      <c r="K149" s="98">
        <f t="shared" si="45"/>
        <v>0</v>
      </c>
      <c r="L149" s="98">
        <f t="shared" si="45"/>
        <v>0</v>
      </c>
      <c r="M149" s="98">
        <f t="shared" si="45"/>
        <v>0</v>
      </c>
      <c r="N149" s="98">
        <f t="shared" si="45"/>
        <v>0</v>
      </c>
      <c r="O149" s="98">
        <f t="shared" si="45"/>
        <v>0</v>
      </c>
      <c r="P149" s="98">
        <f t="shared" si="45"/>
        <v>0</v>
      </c>
      <c r="Q149" s="98">
        <f t="shared" si="45"/>
        <v>0</v>
      </c>
      <c r="R149" s="98">
        <f t="shared" si="45"/>
        <v>0</v>
      </c>
      <c r="S149" s="98">
        <f t="shared" si="45"/>
        <v>0</v>
      </c>
      <c r="T149" s="98">
        <f t="shared" si="45"/>
        <v>0</v>
      </c>
      <c r="U149" s="98">
        <f t="shared" si="45"/>
        <v>0</v>
      </c>
      <c r="V149" s="98">
        <f t="shared" si="45"/>
        <v>0</v>
      </c>
      <c r="W149" s="98">
        <f>1*O149+1*P149+1*Q149+1*R149+1*S149+1*T149+1*U149+1*V149</f>
        <v>0</v>
      </c>
      <c r="X149" s="98">
        <f t="shared" ref="X149" si="46">1*G149+1*H149-1*I149+1*J149+1*K149+1*L149+1*M149+1*N149+1*W149</f>
        <v>0</v>
      </c>
      <c r="Y149" s="98">
        <f t="shared" ref="Y149" si="47">1*Y122+1*Y148</f>
        <v>0</v>
      </c>
      <c r="Z149" s="98">
        <f>1*X149+1*Y149</f>
        <v>0</v>
      </c>
      <c r="AA149" s="11"/>
      <c r="AB149" s="87"/>
    </row>
    <row r="150" spans="1:28">
      <c r="A150" s="87"/>
      <c r="B150" s="87"/>
      <c r="C150" s="87" t="s">
        <v>358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87"/>
    </row>
    <row r="151" spans="1:28">
      <c r="A151" s="87"/>
      <c r="B151" s="87"/>
      <c r="C151" s="87" t="s">
        <v>361</v>
      </c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 t="s">
        <v>362</v>
      </c>
    </row>
  </sheetData>
  <sheetProtection algorithmName="SHA-512" hashValue="FZOPLV6f5yCvfcnKZ6gEpsSQ0TkzhA/SD7VhnbQNY0DkTofrRSMDtGKcZve9m94K7A8RSBhiXhV4uyWJJOqiDQ==" saltValue="Ms1vBs+MbdlrfTeQcPj4tw==" spinCount="100000" sheet="1" objects="1" scenarios="1"/>
  <mergeCells count="123">
    <mergeCell ref="V117:V118"/>
    <mergeCell ref="W117:W118"/>
    <mergeCell ref="X117:X118"/>
    <mergeCell ref="Y117:Y118"/>
    <mergeCell ref="Z117:Z118"/>
    <mergeCell ref="Q117:Q118"/>
    <mergeCell ref="R117:R118"/>
    <mergeCell ref="S117:S118"/>
    <mergeCell ref="T117:T118"/>
    <mergeCell ref="U117:U118"/>
    <mergeCell ref="L117:L118"/>
    <mergeCell ref="M117:M118"/>
    <mergeCell ref="N117:N118"/>
    <mergeCell ref="O117:O118"/>
    <mergeCell ref="P117:P118"/>
    <mergeCell ref="G117:G118"/>
    <mergeCell ref="H117:H118"/>
    <mergeCell ref="I117:I118"/>
    <mergeCell ref="J117:J118"/>
    <mergeCell ref="K117:K118"/>
    <mergeCell ref="V115:V116"/>
    <mergeCell ref="W115:W116"/>
    <mergeCell ref="X115:X116"/>
    <mergeCell ref="Y115:Y116"/>
    <mergeCell ref="Z115:Z116"/>
    <mergeCell ref="Q115:Q116"/>
    <mergeCell ref="R115:R116"/>
    <mergeCell ref="S115:S116"/>
    <mergeCell ref="T115:T116"/>
    <mergeCell ref="U115:U116"/>
    <mergeCell ref="L115:L116"/>
    <mergeCell ref="M115:M116"/>
    <mergeCell ref="N115:N116"/>
    <mergeCell ref="O115:O116"/>
    <mergeCell ref="P115:P116"/>
    <mergeCell ref="G115:G116"/>
    <mergeCell ref="H115:H116"/>
    <mergeCell ref="I115:I116"/>
    <mergeCell ref="J115:J116"/>
    <mergeCell ref="K115:K116"/>
    <mergeCell ref="D20:D21"/>
    <mergeCell ref="D22:D23"/>
    <mergeCell ref="Q69:Q70"/>
    <mergeCell ref="R69:R70"/>
    <mergeCell ref="S69:S70"/>
    <mergeCell ref="G69:G70"/>
    <mergeCell ref="H69:H70"/>
    <mergeCell ref="I69:I70"/>
    <mergeCell ref="J69:J70"/>
    <mergeCell ref="K69:K70"/>
    <mergeCell ref="L69:L70"/>
    <mergeCell ref="M69:M70"/>
    <mergeCell ref="K67:K68"/>
    <mergeCell ref="L67:L68"/>
    <mergeCell ref="M67:M68"/>
    <mergeCell ref="G67:G68"/>
    <mergeCell ref="H67:H68"/>
    <mergeCell ref="I67:I68"/>
    <mergeCell ref="J67:J68"/>
    <mergeCell ref="J22:J23"/>
    <mergeCell ref="K22:K23"/>
    <mergeCell ref="L22:L23"/>
    <mergeCell ref="M22:M23"/>
    <mergeCell ref="N22:N23"/>
    <mergeCell ref="W67:W68"/>
    <mergeCell ref="N69:N70"/>
    <mergeCell ref="W69:W70"/>
    <mergeCell ref="O69:O70"/>
    <mergeCell ref="P69:P70"/>
    <mergeCell ref="O67:O68"/>
    <mergeCell ref="P67:P68"/>
    <mergeCell ref="V69:V70"/>
    <mergeCell ref="T69:T70"/>
    <mergeCell ref="U69:U70"/>
    <mergeCell ref="T67:T68"/>
    <mergeCell ref="U67:U68"/>
    <mergeCell ref="V67:V68"/>
    <mergeCell ref="R67:R68"/>
    <mergeCell ref="S67:S68"/>
    <mergeCell ref="N67:N68"/>
    <mergeCell ref="Q67:Q68"/>
    <mergeCell ref="W22:W23"/>
    <mergeCell ref="O22:O23"/>
    <mergeCell ref="P22:P23"/>
    <mergeCell ref="Q22:Q23"/>
    <mergeCell ref="R22:R23"/>
    <mergeCell ref="S22:S23"/>
    <mergeCell ref="T22:T23"/>
    <mergeCell ref="U22:U23"/>
    <mergeCell ref="V22:V23"/>
    <mergeCell ref="I20:I21"/>
    <mergeCell ref="H20:H21"/>
    <mergeCell ref="G20:G21"/>
    <mergeCell ref="G22:G23"/>
    <mergeCell ref="H22:H23"/>
    <mergeCell ref="I22:I23"/>
    <mergeCell ref="E1:I1"/>
    <mergeCell ref="Y20:Y21"/>
    <mergeCell ref="V20:V21"/>
    <mergeCell ref="U20:U21"/>
    <mergeCell ref="T20:T21"/>
    <mergeCell ref="S20:S21"/>
    <mergeCell ref="R20:R21"/>
    <mergeCell ref="Q20:Q21"/>
    <mergeCell ref="P20:P21"/>
    <mergeCell ref="O20:O21"/>
    <mergeCell ref="W20:W21"/>
    <mergeCell ref="N20:N21"/>
    <mergeCell ref="M20:M21"/>
    <mergeCell ref="L20:L21"/>
    <mergeCell ref="K20:K21"/>
    <mergeCell ref="J20:J21"/>
    <mergeCell ref="X20:X21"/>
    <mergeCell ref="X22:X23"/>
    <mergeCell ref="X67:X68"/>
    <mergeCell ref="X69:X70"/>
    <mergeCell ref="Z20:Z21"/>
    <mergeCell ref="Z22:Z23"/>
    <mergeCell ref="Z67:Z68"/>
    <mergeCell ref="Z69:Z70"/>
    <mergeCell ref="Y22:Y23"/>
    <mergeCell ref="Y69:Y70"/>
    <mergeCell ref="Y67:Y68"/>
  </mergeCells>
  <dataValidations count="1">
    <dataValidation type="decimal" allowBlank="1" showInputMessage="1" showErrorMessage="1" errorTitle="Input Error" error="Please enter a numeric value between -999999999999999 and 999999999999999" sqref="E80:E82 E91 G77:Z101 G72:Z74 E33:E35 G30:Z54 G25:Z27 E128:E130 E139 G125:Z149 G120:Z122" xr:uid="{00000000-0002-0000-1600-000000000000}">
      <formula1>-999999999999999</formula1>
      <formula2>999999999999999</formula2>
    </dataValidation>
  </dataValidations>
  <hyperlinks>
    <hyperlink ref="A28" r:id="rId1" xr:uid="{00000000-0004-0000-1600-000000000000}"/>
    <hyperlink ref="A29" r:id="rId2" xr:uid="{00000000-0004-0000-1600-000001000000}"/>
    <hyperlink ref="A75" r:id="rId3" xr:uid="{00000000-0004-0000-1600-000002000000}"/>
    <hyperlink ref="A76" r:id="rId4" xr:uid="{00000000-0004-0000-1600-000003000000}"/>
    <hyperlink ref="A123" r:id="rId5" xr:uid="{00000000-0004-0000-1600-000004000000}"/>
    <hyperlink ref="A124" r:id="rId6" xr:uid="{00000000-0004-0000-1600-000005000000}"/>
  </hyperlinks>
  <pageMargins left="0.7" right="0.7" top="0.75" bottom="0.75" header="0.3" footer="0.3"/>
  <pageSetup orientation="portrait" r:id="rId7"/>
  <headerFooter>
    <oddFooter>&amp;L&amp;"Calibri,Regular"&amp;10</oddFooter>
    <evenFooter>&amp;L&amp;"Calibri,Regular"&amp;10</evenFooter>
    <firstFooter>&amp;L&amp;"Calibri,Regular"&amp;10</firstFooter>
  </headerFooter>
  <legacyDrawing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>
    <pageSetUpPr autoPageBreaks="0"/>
  </sheetPr>
  <dimension ref="B1:O171"/>
  <sheetViews>
    <sheetView workbookViewId="0">
      <selection activeCell="O11" sqref="O11"/>
    </sheetView>
  </sheetViews>
  <sheetFormatPr defaultColWidth="9.140625" defaultRowHeight="15"/>
  <cols>
    <col min="1" max="1" width="9.140625" style="1"/>
    <col min="2" max="2" width="14.28515625" style="1" customWidth="1"/>
    <col min="3" max="3" width="22.42578125" style="1" customWidth="1"/>
    <col min="4" max="4" width="17.140625" style="1" customWidth="1"/>
    <col min="5" max="9" width="9.140625" style="1"/>
    <col min="10" max="10" width="0" style="1" hidden="1" customWidth="1"/>
    <col min="11" max="11" width="53.28515625" style="1" hidden="1" customWidth="1"/>
    <col min="12" max="12" width="10.42578125" style="1" hidden="1" customWidth="1"/>
    <col min="13" max="13" width="11" style="1" hidden="1" customWidth="1"/>
    <col min="14" max="14" width="0" style="1" hidden="1" customWidth="1"/>
    <col min="15" max="15" width="10.7109375" style="1" bestFit="1" customWidth="1"/>
    <col min="16" max="16" width="24.5703125" style="1" customWidth="1"/>
    <col min="17" max="17" width="11" style="1" bestFit="1" customWidth="1"/>
    <col min="18" max="16384" width="9.140625" style="1"/>
  </cols>
  <sheetData>
    <row r="1" spans="2:15">
      <c r="J1" s="1" t="s">
        <v>261</v>
      </c>
      <c r="K1" s="1" t="s">
        <v>262</v>
      </c>
      <c r="L1" s="1" t="s">
        <v>2</v>
      </c>
      <c r="M1" s="1">
        <v>1</v>
      </c>
    </row>
    <row r="2" spans="2:15">
      <c r="J2" s="1" t="s">
        <v>263</v>
      </c>
      <c r="K2" s="1" t="s">
        <v>264</v>
      </c>
      <c r="L2" s="1" t="s">
        <v>3</v>
      </c>
      <c r="M2" s="1">
        <v>1000</v>
      </c>
    </row>
    <row r="3" spans="2:15">
      <c r="J3" s="1" t="s">
        <v>265</v>
      </c>
      <c r="K3" s="1" t="s">
        <v>266</v>
      </c>
      <c r="L3" s="1" t="s">
        <v>4</v>
      </c>
      <c r="M3" s="1">
        <v>1000000</v>
      </c>
    </row>
    <row r="4" spans="2:15">
      <c r="J4" s="1" t="s">
        <v>267</v>
      </c>
      <c r="K4" s="1" t="s">
        <v>268</v>
      </c>
      <c r="L4" s="1" t="s">
        <v>5</v>
      </c>
      <c r="M4" s="1">
        <v>1000000000</v>
      </c>
    </row>
    <row r="5" spans="2:15">
      <c r="J5" s="1" t="s">
        <v>269</v>
      </c>
      <c r="K5" s="1" t="s">
        <v>270</v>
      </c>
    </row>
    <row r="6" spans="2:15">
      <c r="B6" s="7"/>
      <c r="C6" s="2" t="s">
        <v>12</v>
      </c>
      <c r="D6" s="9" t="s">
        <v>198</v>
      </c>
      <c r="J6" s="1" t="s">
        <v>17</v>
      </c>
      <c r="K6" s="1" t="s">
        <v>18</v>
      </c>
    </row>
    <row r="7" spans="2:15">
      <c r="B7" s="7"/>
      <c r="C7" s="2" t="s">
        <v>13</v>
      </c>
      <c r="D7" s="9" t="s">
        <v>1954</v>
      </c>
      <c r="J7" s="1" t="s">
        <v>19</v>
      </c>
      <c r="K7" s="1" t="s">
        <v>20</v>
      </c>
    </row>
    <row r="8" spans="2:15">
      <c r="B8" s="8" t="s">
        <v>14</v>
      </c>
      <c r="C8" s="2" t="s">
        <v>353</v>
      </c>
      <c r="D8" s="9" t="str">
        <f>StartUp!G8</f>
        <v>01-Jan-2023</v>
      </c>
      <c r="G8" s="24" t="s">
        <v>1983</v>
      </c>
      <c r="J8" s="1" t="s">
        <v>21</v>
      </c>
      <c r="K8" s="1" t="s">
        <v>22</v>
      </c>
      <c r="N8" s="24" t="s">
        <v>1951</v>
      </c>
      <c r="O8" s="24" t="s">
        <v>1963</v>
      </c>
    </row>
    <row r="9" spans="2:15">
      <c r="B9" s="8"/>
      <c r="C9" s="2" t="s">
        <v>354</v>
      </c>
      <c r="D9" s="9" t="str">
        <f>StartUp!G9</f>
        <v>31-Dec-2023</v>
      </c>
      <c r="G9" s="24" t="s">
        <v>1984</v>
      </c>
      <c r="J9" s="1" t="s">
        <v>23</v>
      </c>
      <c r="K9" s="1" t="s">
        <v>24</v>
      </c>
      <c r="N9" s="24" t="s">
        <v>1951</v>
      </c>
      <c r="O9" s="24" t="s">
        <v>1964</v>
      </c>
    </row>
    <row r="10" spans="2:15">
      <c r="B10" s="8" t="s">
        <v>15</v>
      </c>
      <c r="C10" s="2" t="s">
        <v>353</v>
      </c>
      <c r="D10" s="9" t="s">
        <v>1985</v>
      </c>
      <c r="J10" s="1" t="s">
        <v>25</v>
      </c>
      <c r="K10" s="1" t="s">
        <v>26</v>
      </c>
      <c r="N10" s="24" t="s">
        <v>1951</v>
      </c>
      <c r="O10" s="24" t="s">
        <v>1965</v>
      </c>
    </row>
    <row r="11" spans="2:15">
      <c r="B11" s="8"/>
      <c r="C11" s="2" t="s">
        <v>354</v>
      </c>
      <c r="D11" s="9" t="s">
        <v>1986</v>
      </c>
      <c r="J11" s="1" t="s">
        <v>27</v>
      </c>
      <c r="K11" s="1" t="s">
        <v>28</v>
      </c>
      <c r="N11" s="24" t="s">
        <v>1951</v>
      </c>
      <c r="O11" s="24" t="s">
        <v>1966</v>
      </c>
    </row>
    <row r="12" spans="2:15">
      <c r="B12" s="7"/>
      <c r="C12" s="3" t="s">
        <v>16</v>
      </c>
      <c r="D12" s="4"/>
      <c r="J12" s="1" t="s">
        <v>29</v>
      </c>
      <c r="K12" s="1" t="s">
        <v>30</v>
      </c>
    </row>
    <row r="13" spans="2:15">
      <c r="B13" s="7"/>
      <c r="C13" s="2" t="s">
        <v>157</v>
      </c>
      <c r="D13" s="9" t="s">
        <v>421</v>
      </c>
      <c r="J13" s="1" t="s">
        <v>31</v>
      </c>
      <c r="K13" s="1" t="s">
        <v>32</v>
      </c>
    </row>
    <row r="14" spans="2:15">
      <c r="J14" s="1" t="s">
        <v>33</v>
      </c>
      <c r="K14" s="1" t="s">
        <v>34</v>
      </c>
    </row>
    <row r="15" spans="2:15">
      <c r="J15" s="1" t="s">
        <v>35</v>
      </c>
      <c r="K15" s="1" t="s">
        <v>36</v>
      </c>
    </row>
    <row r="16" spans="2:15">
      <c r="D16" s="24" t="s">
        <v>1946</v>
      </c>
      <c r="J16" s="1" t="s">
        <v>37</v>
      </c>
      <c r="K16" s="1" t="s">
        <v>38</v>
      </c>
    </row>
    <row r="17" spans="4:11">
      <c r="D17" s="24" t="s">
        <v>1947</v>
      </c>
      <c r="J17" s="1" t="s">
        <v>39</v>
      </c>
      <c r="K17" s="1" t="s">
        <v>40</v>
      </c>
    </row>
    <row r="18" spans="4:11">
      <c r="D18" s="24" t="s">
        <v>1948</v>
      </c>
      <c r="J18" s="1" t="s">
        <v>41</v>
      </c>
      <c r="K18" s="1" t="s">
        <v>42</v>
      </c>
    </row>
    <row r="19" spans="4:11">
      <c r="D19" s="24" t="s">
        <v>1949</v>
      </c>
      <c r="J19" s="1" t="s">
        <v>43</v>
      </c>
      <c r="K19" s="1" t="s">
        <v>44</v>
      </c>
    </row>
    <row r="20" spans="4:11">
      <c r="D20" s="24" t="s">
        <v>197</v>
      </c>
      <c r="J20" s="1" t="s">
        <v>45</v>
      </c>
      <c r="K20" s="1" t="s">
        <v>46</v>
      </c>
    </row>
    <row r="21" spans="4:11">
      <c r="D21" s="24" t="s">
        <v>1954</v>
      </c>
      <c r="J21" s="1" t="s">
        <v>47</v>
      </c>
      <c r="K21" s="1" t="s">
        <v>48</v>
      </c>
    </row>
    <row r="22" spans="4:11">
      <c r="D22" s="24" t="s">
        <v>1955</v>
      </c>
      <c r="J22" s="1" t="s">
        <v>49</v>
      </c>
      <c r="K22" s="1" t="s">
        <v>50</v>
      </c>
    </row>
    <row r="23" spans="4:11">
      <c r="D23" s="24" t="s">
        <v>1956</v>
      </c>
      <c r="J23" s="1" t="s">
        <v>51</v>
      </c>
      <c r="K23" s="1" t="s">
        <v>52</v>
      </c>
    </row>
    <row r="24" spans="4:11">
      <c r="D24" s="24" t="s">
        <v>1957</v>
      </c>
      <c r="J24" s="1" t="s">
        <v>53</v>
      </c>
      <c r="K24" s="1" t="s">
        <v>54</v>
      </c>
    </row>
    <row r="25" spans="4:11">
      <c r="D25" s="24" t="s">
        <v>1950</v>
      </c>
      <c r="J25" s="1" t="s">
        <v>55</v>
      </c>
      <c r="K25" s="1" t="s">
        <v>56</v>
      </c>
    </row>
    <row r="26" spans="4:11">
      <c r="D26" s="24"/>
      <c r="J26" s="1" t="s">
        <v>57</v>
      </c>
      <c r="K26" s="1" t="s">
        <v>58</v>
      </c>
    </row>
    <row r="27" spans="4:11">
      <c r="D27" s="24"/>
      <c r="J27" s="1" t="s">
        <v>59</v>
      </c>
      <c r="K27" s="1" t="s">
        <v>60</v>
      </c>
    </row>
    <row r="28" spans="4:11">
      <c r="D28" s="24" t="s">
        <v>1959</v>
      </c>
      <c r="J28" s="1" t="s">
        <v>61</v>
      </c>
      <c r="K28" s="1" t="s">
        <v>62</v>
      </c>
    </row>
    <row r="29" spans="4:11">
      <c r="D29" s="24" t="s">
        <v>1960</v>
      </c>
      <c r="J29" s="1" t="s">
        <v>63</v>
      </c>
      <c r="K29" s="1" t="s">
        <v>64</v>
      </c>
    </row>
    <row r="30" spans="4:11">
      <c r="D30" s="24" t="s">
        <v>1961</v>
      </c>
      <c r="J30" s="1" t="s">
        <v>65</v>
      </c>
      <c r="K30" s="1" t="s">
        <v>66</v>
      </c>
    </row>
    <row r="31" spans="4:11">
      <c r="D31" s="24" t="s">
        <v>1962</v>
      </c>
      <c r="J31" s="1" t="s">
        <v>67</v>
      </c>
      <c r="K31" s="1" t="s">
        <v>68</v>
      </c>
    </row>
    <row r="32" spans="4:11">
      <c r="D32" s="24" t="s">
        <v>1958</v>
      </c>
      <c r="J32" s="1" t="s">
        <v>69</v>
      </c>
      <c r="K32" s="1" t="s">
        <v>70</v>
      </c>
    </row>
    <row r="33" spans="4:11">
      <c r="D33" s="1" t="s">
        <v>1987</v>
      </c>
      <c r="J33" s="1" t="s">
        <v>71</v>
      </c>
      <c r="K33" s="1" t="s">
        <v>72</v>
      </c>
    </row>
    <row r="34" spans="4:11">
      <c r="J34" s="1" t="s">
        <v>73</v>
      </c>
      <c r="K34" s="1" t="s">
        <v>74</v>
      </c>
    </row>
    <row r="35" spans="4:11">
      <c r="J35" s="1" t="s">
        <v>75</v>
      </c>
      <c r="K35" s="1" t="s">
        <v>76</v>
      </c>
    </row>
    <row r="36" spans="4:11">
      <c r="J36" s="1" t="s">
        <v>77</v>
      </c>
      <c r="K36" s="1" t="s">
        <v>78</v>
      </c>
    </row>
    <row r="37" spans="4:11">
      <c r="J37" s="1" t="s">
        <v>110</v>
      </c>
      <c r="K37" s="1" t="s">
        <v>111</v>
      </c>
    </row>
    <row r="38" spans="4:11">
      <c r="J38" s="1" t="s">
        <v>112</v>
      </c>
      <c r="K38" s="1" t="s">
        <v>113</v>
      </c>
    </row>
    <row r="39" spans="4:11">
      <c r="J39" s="1" t="s">
        <v>114</v>
      </c>
      <c r="K39" s="1" t="s">
        <v>115</v>
      </c>
    </row>
    <row r="40" spans="4:11">
      <c r="J40" s="1" t="s">
        <v>116</v>
      </c>
      <c r="K40" s="1" t="s">
        <v>117</v>
      </c>
    </row>
    <row r="41" spans="4:11">
      <c r="J41" s="1" t="s">
        <v>118</v>
      </c>
      <c r="K41" s="1" t="s">
        <v>119</v>
      </c>
    </row>
    <row r="42" spans="4:11">
      <c r="J42" s="1" t="s">
        <v>120</v>
      </c>
      <c r="K42" s="1" t="s">
        <v>121</v>
      </c>
    </row>
    <row r="43" spans="4:11">
      <c r="J43" s="1" t="s">
        <v>122</v>
      </c>
      <c r="K43" s="1" t="s">
        <v>123</v>
      </c>
    </row>
    <row r="44" spans="4:11">
      <c r="J44" s="1" t="s">
        <v>124</v>
      </c>
      <c r="K44" s="1" t="s">
        <v>125</v>
      </c>
    </row>
    <row r="45" spans="4:11">
      <c r="J45" s="1" t="s">
        <v>126</v>
      </c>
      <c r="K45" s="1" t="s">
        <v>127</v>
      </c>
    </row>
    <row r="46" spans="4:11">
      <c r="J46" s="1" t="s">
        <v>128</v>
      </c>
      <c r="K46" s="1" t="s">
        <v>129</v>
      </c>
    </row>
    <row r="47" spans="4:11">
      <c r="J47" s="1" t="s">
        <v>130</v>
      </c>
      <c r="K47" s="1" t="s">
        <v>131</v>
      </c>
    </row>
    <row r="48" spans="4:11">
      <c r="J48" s="1" t="s">
        <v>132</v>
      </c>
      <c r="K48" s="1" t="s">
        <v>133</v>
      </c>
    </row>
    <row r="49" spans="10:11">
      <c r="J49" s="1" t="s">
        <v>134</v>
      </c>
      <c r="K49" s="1" t="s">
        <v>135</v>
      </c>
    </row>
    <row r="50" spans="10:11">
      <c r="J50" s="1" t="s">
        <v>136</v>
      </c>
      <c r="K50" s="1" t="s">
        <v>137</v>
      </c>
    </row>
    <row r="51" spans="10:11">
      <c r="J51" s="1" t="s">
        <v>138</v>
      </c>
      <c r="K51" s="1" t="s">
        <v>139</v>
      </c>
    </row>
    <row r="52" spans="10:11">
      <c r="J52" s="1" t="s">
        <v>140</v>
      </c>
      <c r="K52" s="1" t="s">
        <v>141</v>
      </c>
    </row>
    <row r="53" spans="10:11">
      <c r="J53" s="1" t="s">
        <v>142</v>
      </c>
      <c r="K53" s="1" t="s">
        <v>143</v>
      </c>
    </row>
    <row r="54" spans="10:11">
      <c r="J54" s="1" t="s">
        <v>144</v>
      </c>
      <c r="K54" s="1" t="s">
        <v>145</v>
      </c>
    </row>
    <row r="55" spans="10:11">
      <c r="J55" s="1" t="s">
        <v>146</v>
      </c>
      <c r="K55" s="1" t="s">
        <v>147</v>
      </c>
    </row>
    <row r="56" spans="10:11">
      <c r="J56" s="1" t="s">
        <v>148</v>
      </c>
      <c r="K56" s="1" t="s">
        <v>149</v>
      </c>
    </row>
    <row r="57" spans="10:11">
      <c r="J57" s="1" t="s">
        <v>150</v>
      </c>
      <c r="K57" s="1" t="s">
        <v>151</v>
      </c>
    </row>
    <row r="58" spans="10:11">
      <c r="J58" s="1" t="s">
        <v>152</v>
      </c>
      <c r="K58" s="1" t="s">
        <v>153</v>
      </c>
    </row>
    <row r="59" spans="10:11">
      <c r="J59" s="1" t="s">
        <v>154</v>
      </c>
      <c r="K59" s="1" t="s">
        <v>155</v>
      </c>
    </row>
    <row r="60" spans="10:11">
      <c r="J60" s="1" t="s">
        <v>156</v>
      </c>
      <c r="K60" s="1" t="s">
        <v>6</v>
      </c>
    </row>
    <row r="61" spans="10:11">
      <c r="J61" s="1" t="s">
        <v>7</v>
      </c>
      <c r="K61" s="1" t="s">
        <v>8</v>
      </c>
    </row>
    <row r="62" spans="10:11">
      <c r="J62" s="1" t="s">
        <v>9</v>
      </c>
      <c r="K62" s="1" t="s">
        <v>10</v>
      </c>
    </row>
    <row r="63" spans="10:11">
      <c r="J63" s="1" t="s">
        <v>11</v>
      </c>
      <c r="K63" s="1" t="s">
        <v>99</v>
      </c>
    </row>
    <row r="64" spans="10:11">
      <c r="J64" s="1" t="s">
        <v>100</v>
      </c>
      <c r="K64" s="1" t="s">
        <v>101</v>
      </c>
    </row>
    <row r="65" spans="10:11">
      <c r="J65" s="1" t="s">
        <v>102</v>
      </c>
      <c r="K65" s="1" t="s">
        <v>103</v>
      </c>
    </row>
    <row r="66" spans="10:11">
      <c r="J66" s="1" t="s">
        <v>104</v>
      </c>
      <c r="K66" s="1" t="s">
        <v>105</v>
      </c>
    </row>
    <row r="67" spans="10:11">
      <c r="J67" s="1" t="s">
        <v>106</v>
      </c>
      <c r="K67" s="1" t="s">
        <v>107</v>
      </c>
    </row>
    <row r="68" spans="10:11">
      <c r="J68" s="1" t="s">
        <v>108</v>
      </c>
      <c r="K68" s="1" t="s">
        <v>109</v>
      </c>
    </row>
    <row r="69" spans="10:11">
      <c r="J69" s="1" t="s">
        <v>79</v>
      </c>
      <c r="K69" s="1" t="s">
        <v>80</v>
      </c>
    </row>
    <row r="70" spans="10:11">
      <c r="J70" s="1" t="s">
        <v>81</v>
      </c>
      <c r="K70" s="1" t="s">
        <v>82</v>
      </c>
    </row>
    <row r="71" spans="10:11">
      <c r="J71" s="1" t="s">
        <v>83</v>
      </c>
      <c r="K71" s="1" t="s">
        <v>84</v>
      </c>
    </row>
    <row r="72" spans="10:11">
      <c r="J72" s="1" t="s">
        <v>85</v>
      </c>
      <c r="K72" s="1" t="s">
        <v>86</v>
      </c>
    </row>
    <row r="73" spans="10:11">
      <c r="J73" s="1" t="s">
        <v>87</v>
      </c>
      <c r="K73" s="1" t="s">
        <v>271</v>
      </c>
    </row>
    <row r="74" spans="10:11">
      <c r="J74" s="1" t="s">
        <v>272</v>
      </c>
      <c r="K74" s="1" t="s">
        <v>273</v>
      </c>
    </row>
    <row r="75" spans="10:11">
      <c r="J75" s="1" t="s">
        <v>274</v>
      </c>
      <c r="K75" s="1" t="s">
        <v>275</v>
      </c>
    </row>
    <row r="76" spans="10:11">
      <c r="J76" s="1" t="s">
        <v>276</v>
      </c>
      <c r="K76" s="1" t="s">
        <v>277</v>
      </c>
    </row>
    <row r="77" spans="10:11">
      <c r="J77" s="1" t="s">
        <v>278</v>
      </c>
      <c r="K77" s="1" t="s">
        <v>279</v>
      </c>
    </row>
    <row r="78" spans="10:11">
      <c r="J78" s="1" t="s">
        <v>280</v>
      </c>
      <c r="K78" s="1" t="s">
        <v>281</v>
      </c>
    </row>
    <row r="79" spans="10:11">
      <c r="J79" s="1" t="s">
        <v>282</v>
      </c>
      <c r="K79" s="1" t="s">
        <v>283</v>
      </c>
    </row>
    <row r="80" spans="10:11">
      <c r="J80" s="1" t="s">
        <v>284</v>
      </c>
      <c r="K80" s="1" t="s">
        <v>285</v>
      </c>
    </row>
    <row r="81" spans="10:11">
      <c r="J81" s="1" t="s">
        <v>286</v>
      </c>
      <c r="K81" s="1" t="s">
        <v>287</v>
      </c>
    </row>
    <row r="82" spans="10:11">
      <c r="J82" s="1" t="s">
        <v>288</v>
      </c>
      <c r="K82" s="1" t="s">
        <v>339</v>
      </c>
    </row>
    <row r="83" spans="10:11">
      <c r="J83" s="1" t="s">
        <v>340</v>
      </c>
      <c r="K83" s="1" t="s">
        <v>341</v>
      </c>
    </row>
    <row r="84" spans="10:11">
      <c r="J84" s="1" t="s">
        <v>342</v>
      </c>
      <c r="K84" s="1" t="s">
        <v>343</v>
      </c>
    </row>
    <row r="85" spans="10:11">
      <c r="J85" s="1" t="s">
        <v>344</v>
      </c>
      <c r="K85" s="1" t="s">
        <v>345</v>
      </c>
    </row>
    <row r="86" spans="10:11">
      <c r="J86" s="1" t="s">
        <v>346</v>
      </c>
      <c r="K86" s="1" t="s">
        <v>347</v>
      </c>
    </row>
    <row r="87" spans="10:11">
      <c r="J87" s="1" t="s">
        <v>348</v>
      </c>
      <c r="K87" s="1" t="s">
        <v>349</v>
      </c>
    </row>
    <row r="88" spans="10:11">
      <c r="J88" s="1" t="s">
        <v>350</v>
      </c>
      <c r="K88" s="1" t="s">
        <v>351</v>
      </c>
    </row>
    <row r="89" spans="10:11">
      <c r="J89" s="1" t="s">
        <v>352</v>
      </c>
      <c r="K89" s="1" t="s">
        <v>88</v>
      </c>
    </row>
    <row r="90" spans="10:11">
      <c r="J90" s="1" t="s">
        <v>89</v>
      </c>
      <c r="K90" s="1" t="s">
        <v>90</v>
      </c>
    </row>
    <row r="91" spans="10:11">
      <c r="J91" s="1" t="s">
        <v>91</v>
      </c>
      <c r="K91" s="1" t="s">
        <v>92</v>
      </c>
    </row>
    <row r="92" spans="10:11">
      <c r="J92" s="1" t="s">
        <v>93</v>
      </c>
      <c r="K92" s="1" t="s">
        <v>94</v>
      </c>
    </row>
    <row r="93" spans="10:11">
      <c r="J93" s="1" t="s">
        <v>95</v>
      </c>
      <c r="K93" s="1" t="s">
        <v>96</v>
      </c>
    </row>
    <row r="94" spans="10:11">
      <c r="J94" s="1" t="s">
        <v>97</v>
      </c>
      <c r="K94" s="1" t="s">
        <v>98</v>
      </c>
    </row>
    <row r="95" spans="10:11">
      <c r="J95" s="1" t="s">
        <v>289</v>
      </c>
      <c r="K95" s="1" t="s">
        <v>290</v>
      </c>
    </row>
    <row r="96" spans="10:11">
      <c r="J96" s="1" t="s">
        <v>291</v>
      </c>
      <c r="K96" s="1" t="s">
        <v>292</v>
      </c>
    </row>
    <row r="97" spans="10:11">
      <c r="J97" s="1" t="s">
        <v>293</v>
      </c>
      <c r="K97" s="1" t="s">
        <v>294</v>
      </c>
    </row>
    <row r="98" spans="10:11">
      <c r="J98" s="1" t="s">
        <v>295</v>
      </c>
      <c r="K98" s="1" t="s">
        <v>296</v>
      </c>
    </row>
    <row r="99" spans="10:11">
      <c r="J99" s="1" t="s">
        <v>297</v>
      </c>
      <c r="K99" s="1" t="s">
        <v>298</v>
      </c>
    </row>
    <row r="100" spans="10:11">
      <c r="J100" s="1" t="s">
        <v>299</v>
      </c>
      <c r="K100" s="1" t="s">
        <v>300</v>
      </c>
    </row>
    <row r="101" spans="10:11">
      <c r="J101" s="1" t="s">
        <v>301</v>
      </c>
      <c r="K101" s="1" t="s">
        <v>302</v>
      </c>
    </row>
    <row r="102" spans="10:11">
      <c r="J102" s="1" t="s">
        <v>303</v>
      </c>
      <c r="K102" s="1" t="s">
        <v>304</v>
      </c>
    </row>
    <row r="103" spans="10:11">
      <c r="J103" s="1" t="s">
        <v>305</v>
      </c>
      <c r="K103" s="1" t="s">
        <v>306</v>
      </c>
    </row>
    <row r="104" spans="10:11">
      <c r="J104" s="1" t="s">
        <v>307</v>
      </c>
      <c r="K104" s="1" t="s">
        <v>308</v>
      </c>
    </row>
    <row r="105" spans="10:11">
      <c r="J105" s="1" t="s">
        <v>309</v>
      </c>
      <c r="K105" s="1" t="s">
        <v>310</v>
      </c>
    </row>
    <row r="106" spans="10:11">
      <c r="J106" s="1" t="s">
        <v>311</v>
      </c>
      <c r="K106" s="1" t="s">
        <v>312</v>
      </c>
    </row>
    <row r="107" spans="10:11">
      <c r="J107" s="1" t="s">
        <v>313</v>
      </c>
      <c r="K107" s="1" t="s">
        <v>314</v>
      </c>
    </row>
    <row r="108" spans="10:11">
      <c r="J108" s="1" t="s">
        <v>315</v>
      </c>
      <c r="K108" s="1" t="s">
        <v>316</v>
      </c>
    </row>
    <row r="109" spans="10:11">
      <c r="J109" s="1" t="s">
        <v>317</v>
      </c>
      <c r="K109" s="1" t="s">
        <v>318</v>
      </c>
    </row>
    <row r="110" spans="10:11">
      <c r="J110" s="1" t="s">
        <v>319</v>
      </c>
      <c r="K110" s="1" t="s">
        <v>320</v>
      </c>
    </row>
    <row r="111" spans="10:11">
      <c r="J111" s="1" t="s">
        <v>321</v>
      </c>
      <c r="K111" s="1" t="s">
        <v>322</v>
      </c>
    </row>
    <row r="112" spans="10:11">
      <c r="J112" s="1" t="s">
        <v>323</v>
      </c>
      <c r="K112" s="1" t="s">
        <v>324</v>
      </c>
    </row>
    <row r="113" spans="10:11">
      <c r="J113" s="1" t="s">
        <v>325</v>
      </c>
      <c r="K113" s="1" t="s">
        <v>326</v>
      </c>
    </row>
    <row r="114" spans="10:11">
      <c r="J114" s="1" t="s">
        <v>327</v>
      </c>
      <c r="K114" s="1" t="s">
        <v>328</v>
      </c>
    </row>
    <row r="115" spans="10:11">
      <c r="J115" s="1" t="s">
        <v>329</v>
      </c>
      <c r="K115" s="1" t="s">
        <v>330</v>
      </c>
    </row>
    <row r="116" spans="10:11">
      <c r="J116" s="1" t="s">
        <v>331</v>
      </c>
      <c r="K116" s="1" t="s">
        <v>332</v>
      </c>
    </row>
    <row r="117" spans="10:11">
      <c r="J117" s="1" t="s">
        <v>333</v>
      </c>
      <c r="K117" s="1" t="s">
        <v>334</v>
      </c>
    </row>
    <row r="118" spans="10:11">
      <c r="J118" s="1" t="s">
        <v>335</v>
      </c>
      <c r="K118" s="1" t="s">
        <v>336</v>
      </c>
    </row>
    <row r="119" spans="10:11">
      <c r="J119" s="1" t="s">
        <v>173</v>
      </c>
      <c r="K119" s="1" t="s">
        <v>174</v>
      </c>
    </row>
    <row r="120" spans="10:11">
      <c r="J120" s="1" t="s">
        <v>175</v>
      </c>
      <c r="K120" s="1" t="s">
        <v>176</v>
      </c>
    </row>
    <row r="121" spans="10:11">
      <c r="J121" s="1" t="s">
        <v>177</v>
      </c>
      <c r="K121" s="1" t="s">
        <v>178</v>
      </c>
    </row>
    <row r="122" spans="10:11">
      <c r="J122" s="1" t="s">
        <v>179</v>
      </c>
      <c r="K122" s="1" t="s">
        <v>180</v>
      </c>
    </row>
    <row r="123" spans="10:11">
      <c r="J123" s="1" t="s">
        <v>181</v>
      </c>
      <c r="K123" s="1" t="s">
        <v>182</v>
      </c>
    </row>
    <row r="124" spans="10:11">
      <c r="J124" s="1" t="s">
        <v>183</v>
      </c>
      <c r="K124" s="1" t="s">
        <v>184</v>
      </c>
    </row>
    <row r="125" spans="10:11">
      <c r="J125" s="1" t="s">
        <v>185</v>
      </c>
      <c r="K125" s="1" t="s">
        <v>186</v>
      </c>
    </row>
    <row r="126" spans="10:11">
      <c r="J126" s="1" t="s">
        <v>187</v>
      </c>
      <c r="K126" s="1" t="s">
        <v>188</v>
      </c>
    </row>
    <row r="127" spans="10:11">
      <c r="J127" s="1" t="s">
        <v>189</v>
      </c>
      <c r="K127" s="1" t="s">
        <v>190</v>
      </c>
    </row>
    <row r="128" spans="10:11">
      <c r="J128" s="1" t="s">
        <v>191</v>
      </c>
      <c r="K128" s="1" t="s">
        <v>192</v>
      </c>
    </row>
    <row r="129" spans="10:11">
      <c r="J129" s="1" t="s">
        <v>193</v>
      </c>
      <c r="K129" s="1" t="s">
        <v>194</v>
      </c>
    </row>
    <row r="130" spans="10:11">
      <c r="J130" s="1" t="s">
        <v>195</v>
      </c>
      <c r="K130" s="1" t="s">
        <v>196</v>
      </c>
    </row>
    <row r="131" spans="10:11">
      <c r="J131" s="1" t="s">
        <v>197</v>
      </c>
      <c r="K131" s="1" t="s">
        <v>198</v>
      </c>
    </row>
    <row r="132" spans="10:11">
      <c r="J132" s="1" t="s">
        <v>199</v>
      </c>
      <c r="K132" s="1" t="s">
        <v>200</v>
      </c>
    </row>
    <row r="133" spans="10:11">
      <c r="J133" s="1" t="s">
        <v>201</v>
      </c>
      <c r="K133" s="1" t="s">
        <v>202</v>
      </c>
    </row>
    <row r="134" spans="10:11">
      <c r="J134" s="1" t="s">
        <v>203</v>
      </c>
      <c r="K134" s="1" t="s">
        <v>204</v>
      </c>
    </row>
    <row r="135" spans="10:11">
      <c r="J135" s="1" t="s">
        <v>205</v>
      </c>
      <c r="K135" s="1" t="s">
        <v>206</v>
      </c>
    </row>
    <row r="136" spans="10:11">
      <c r="J136" s="1" t="s">
        <v>207</v>
      </c>
      <c r="K136" s="1" t="s">
        <v>208</v>
      </c>
    </row>
    <row r="137" spans="10:11">
      <c r="J137" s="1" t="s">
        <v>209</v>
      </c>
      <c r="K137" s="1" t="s">
        <v>210</v>
      </c>
    </row>
    <row r="138" spans="10:11">
      <c r="J138" s="1" t="s">
        <v>211</v>
      </c>
      <c r="K138" s="1" t="s">
        <v>212</v>
      </c>
    </row>
    <row r="139" spans="10:11">
      <c r="J139" s="1" t="s">
        <v>213</v>
      </c>
      <c r="K139" s="1" t="s">
        <v>214</v>
      </c>
    </row>
    <row r="140" spans="10:11">
      <c r="J140" s="1" t="s">
        <v>215</v>
      </c>
      <c r="K140" s="1" t="s">
        <v>216</v>
      </c>
    </row>
    <row r="141" spans="10:11">
      <c r="J141" s="1" t="s">
        <v>217</v>
      </c>
      <c r="K141" s="1" t="s">
        <v>218</v>
      </c>
    </row>
    <row r="142" spans="10:11">
      <c r="J142" s="1" t="s">
        <v>219</v>
      </c>
      <c r="K142" s="1" t="s">
        <v>220</v>
      </c>
    </row>
    <row r="143" spans="10:11">
      <c r="J143" s="1" t="s">
        <v>221</v>
      </c>
      <c r="K143" s="1" t="s">
        <v>222</v>
      </c>
    </row>
    <row r="144" spans="10:11">
      <c r="J144" s="1" t="s">
        <v>223</v>
      </c>
      <c r="K144" s="1" t="s">
        <v>224</v>
      </c>
    </row>
    <row r="145" spans="10:11">
      <c r="J145" s="1" t="s">
        <v>225</v>
      </c>
      <c r="K145" s="1" t="s">
        <v>226</v>
      </c>
    </row>
    <row r="146" spans="10:11">
      <c r="J146" s="1" t="s">
        <v>227</v>
      </c>
      <c r="K146" s="1" t="s">
        <v>228</v>
      </c>
    </row>
    <row r="147" spans="10:11">
      <c r="J147" s="1" t="s">
        <v>229</v>
      </c>
      <c r="K147" s="1" t="s">
        <v>230</v>
      </c>
    </row>
    <row r="148" spans="10:11">
      <c r="J148" s="1" t="s">
        <v>231</v>
      </c>
      <c r="K148" s="1" t="s">
        <v>232</v>
      </c>
    </row>
    <row r="149" spans="10:11">
      <c r="J149" s="1" t="s">
        <v>233</v>
      </c>
      <c r="K149" s="1" t="s">
        <v>234</v>
      </c>
    </row>
    <row r="150" spans="10:11">
      <c r="J150" s="1" t="s">
        <v>235</v>
      </c>
      <c r="K150" s="1" t="s">
        <v>236</v>
      </c>
    </row>
    <row r="151" spans="10:11">
      <c r="J151" s="1" t="s">
        <v>237</v>
      </c>
      <c r="K151" s="1" t="s">
        <v>238</v>
      </c>
    </row>
    <row r="152" spans="10:11">
      <c r="J152" s="1" t="s">
        <v>239</v>
      </c>
      <c r="K152" s="1" t="s">
        <v>240</v>
      </c>
    </row>
    <row r="153" spans="10:11">
      <c r="J153" s="1" t="s">
        <v>241</v>
      </c>
      <c r="K153" s="1" t="s">
        <v>242</v>
      </c>
    </row>
    <row r="154" spans="10:11">
      <c r="J154" s="1" t="s">
        <v>243</v>
      </c>
      <c r="K154" s="1" t="s">
        <v>244</v>
      </c>
    </row>
    <row r="155" spans="10:11">
      <c r="J155" s="1" t="s">
        <v>245</v>
      </c>
      <c r="K155" s="1" t="s">
        <v>160</v>
      </c>
    </row>
    <row r="156" spans="10:11">
      <c r="J156" s="1" t="s">
        <v>161</v>
      </c>
      <c r="K156" s="1" t="s">
        <v>162</v>
      </c>
    </row>
    <row r="157" spans="10:11">
      <c r="J157" s="1" t="s">
        <v>163</v>
      </c>
      <c r="K157" s="1" t="s">
        <v>164</v>
      </c>
    </row>
    <row r="158" spans="10:11">
      <c r="J158" s="1" t="s">
        <v>165</v>
      </c>
      <c r="K158" s="1" t="s">
        <v>166</v>
      </c>
    </row>
    <row r="159" spans="10:11">
      <c r="J159" s="1" t="s">
        <v>167</v>
      </c>
      <c r="K159" s="1" t="s">
        <v>168</v>
      </c>
    </row>
    <row r="160" spans="10:11">
      <c r="J160" s="1" t="s">
        <v>169</v>
      </c>
      <c r="K160" s="1" t="s">
        <v>170</v>
      </c>
    </row>
    <row r="161" spans="10:11">
      <c r="J161" s="1" t="s">
        <v>171</v>
      </c>
      <c r="K161" s="1" t="s">
        <v>172</v>
      </c>
    </row>
    <row r="162" spans="10:11">
      <c r="J162" s="1" t="s">
        <v>0</v>
      </c>
      <c r="K162" s="1" t="s">
        <v>1</v>
      </c>
    </row>
    <row r="163" spans="10:11">
      <c r="J163" s="1" t="s">
        <v>337</v>
      </c>
      <c r="K163" s="1" t="s">
        <v>158</v>
      </c>
    </row>
    <row r="164" spans="10:11">
      <c r="J164" s="1" t="s">
        <v>159</v>
      </c>
      <c r="K164" s="1" t="s">
        <v>246</v>
      </c>
    </row>
    <row r="165" spans="10:11">
      <c r="J165" s="1" t="s">
        <v>247</v>
      </c>
      <c r="K165" s="1" t="s">
        <v>248</v>
      </c>
    </row>
    <row r="166" spans="10:11">
      <c r="J166" s="1" t="s">
        <v>249</v>
      </c>
      <c r="K166" s="1" t="s">
        <v>250</v>
      </c>
    </row>
    <row r="167" spans="10:11">
      <c r="J167" s="1" t="s">
        <v>251</v>
      </c>
      <c r="K167" s="1" t="s">
        <v>252</v>
      </c>
    </row>
    <row r="168" spans="10:11">
      <c r="J168" s="1" t="s">
        <v>253</v>
      </c>
      <c r="K168" s="1" t="s">
        <v>254</v>
      </c>
    </row>
    <row r="169" spans="10:11">
      <c r="J169" s="1" t="s">
        <v>255</v>
      </c>
      <c r="K169" s="1" t="s">
        <v>256</v>
      </c>
    </row>
    <row r="170" spans="10:11">
      <c r="J170" s="1" t="s">
        <v>257</v>
      </c>
      <c r="K170" s="1" t="s">
        <v>258</v>
      </c>
    </row>
    <row r="171" spans="10:11">
      <c r="J171" s="1" t="s">
        <v>259</v>
      </c>
      <c r="K171" s="1" t="s">
        <v>260</v>
      </c>
    </row>
  </sheetData>
  <sheetProtection selectLockedCells="1"/>
  <dataConsolidate/>
  <phoneticPr fontId="0" type="noConversion"/>
  <dataValidations count="2">
    <dataValidation type="list" allowBlank="1" showInputMessage="1" showErrorMessage="1" sqref="D6" xr:uid="{00000000-0002-0000-1700-000000000000}">
      <formula1>UnitList</formula1>
    </dataValidation>
    <dataValidation type="list" allowBlank="1" showInputMessage="1" showErrorMessage="1" sqref="D7" xr:uid="{00000000-0002-0000-1700-000001000000}">
      <formula1>ScaleList</formula1>
    </dataValidation>
  </dataValidations>
  <hyperlinks>
    <hyperlink ref="K23" r:id="rId1" display="http://www.xe.com/euro.htm" xr:uid="{00000000-0004-0000-1700-000000000000}"/>
    <hyperlink ref="K80" location="cfa" display="cfa" xr:uid="{00000000-0004-0000-1700-000001000000}"/>
  </hyperlinks>
  <pageMargins left="0.7" right="0.7" top="0.75" bottom="0.75" header="0.3" footer="0.3"/>
  <pageSetup paperSize="9" orientation="portrait" verticalDpi="180" r:id="rId2"/>
  <headerFooter>
    <oddFooter>&amp;L&amp;"Calibri,Regular"&amp;10</oddFooter>
    <evenFooter>&amp;L&amp;"Calibri,Regular"&amp;10</evenFooter>
    <firstFooter>&amp;L&amp;"Calibri,Regular"&amp;10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2">
    <pageSetUpPr autoPageBreaks="0"/>
  </sheetPr>
  <dimension ref="A1"/>
  <sheetViews>
    <sheetView workbookViewId="0"/>
  </sheetViews>
  <sheetFormatPr defaultColWidth="9.140625" defaultRowHeight="15"/>
  <cols>
    <col min="1" max="16384" width="9.140625" style="1"/>
  </cols>
  <sheetData/>
  <sheetProtection selectLockedCells="1"/>
  <dataConsolidate/>
  <phoneticPr fontId="0" type="noConversion"/>
  <pageMargins left="0.7" right="0.7" top="0.75" bottom="0.75" header="0.3" footer="0.3"/>
  <pageSetup orientation="portrait" r:id="rId1"/>
  <headerFooter>
    <oddFooter>&amp;L&amp;"Calibri,Regular"&amp;10</oddFooter>
    <evenFooter>&amp;L&amp;"Calibri,Regular"&amp;10</evenFooter>
    <firstFooter>&amp;L&amp;"Calibri,Regular"&amp;10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3">
    <pageSetUpPr autoPageBreaks="0"/>
  </sheetPr>
  <dimension ref="A1"/>
  <sheetViews>
    <sheetView workbookViewId="0"/>
  </sheetViews>
  <sheetFormatPr defaultColWidth="9.140625" defaultRowHeight="15"/>
  <cols>
    <col min="1" max="16384" width="9.140625" style="1"/>
  </cols>
  <sheetData/>
  <sheetProtection selectLockedCells="1"/>
  <phoneticPr fontId="1" type="noConversion"/>
  <pageMargins left="0.7" right="0.7" top="0.75" bottom="0.75" header="0.3" footer="0.3"/>
  <pageSetup orientation="portrait" r:id="rId1"/>
  <headerFooter>
    <oddFooter>&amp;L&amp;"Calibri,Regular"&amp;10</oddFooter>
    <evenFooter>&amp;L&amp;"Calibri,Regular"&amp;10</evenFooter>
    <firstFooter>&amp;L&amp;"Calibri,Regular"&amp;10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4">
    <pageSetUpPr autoPageBreaks="0"/>
  </sheetPr>
  <dimension ref="A1"/>
  <sheetViews>
    <sheetView workbookViewId="0">
      <selection activeCell="A2" sqref="A2"/>
    </sheetView>
  </sheetViews>
  <sheetFormatPr defaultColWidth="9.140625" defaultRowHeight="15"/>
  <cols>
    <col min="1" max="16384" width="9.140625" style="1"/>
  </cols>
  <sheetData/>
  <sheetProtection selectLockedCells="1"/>
  <phoneticPr fontId="1" type="noConversion"/>
  <pageMargins left="0.7" right="0.7" top="0.75" bottom="0.75" header="0.3" footer="0.3"/>
  <pageSetup paperSize="9" orientation="portrait" r:id="rId1"/>
  <headerFooter>
    <oddFooter>&amp;L&amp;"Calibri,Regular"&amp;10</oddFooter>
    <evenFooter>&amp;L&amp;"Calibri,Regular"&amp;10</evenFooter>
    <firstFooter>&amp;L&amp;"Calibri,Regular"&amp;10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I45"/>
  <sheetViews>
    <sheetView showGridLines="0" rightToLeft="1" topLeftCell="D4" workbookViewId="0">
      <selection activeCell="H32" sqref="H32"/>
    </sheetView>
  </sheetViews>
  <sheetFormatPr defaultColWidth="9.140625" defaultRowHeight="15"/>
  <cols>
    <col min="1" max="1" width="12.85546875" style="54" hidden="1" customWidth="1"/>
    <col min="2" max="2" width="15.5703125" style="54" hidden="1" customWidth="1"/>
    <col min="3" max="3" width="12.7109375" style="54" hidden="1" customWidth="1"/>
    <col min="4" max="4" width="8.7109375" style="54" customWidth="1"/>
    <col min="5" max="5" width="50.7109375" style="54" hidden="1" customWidth="1"/>
    <col min="6" max="6" width="50.7109375" style="54" customWidth="1"/>
    <col min="7" max="7" width="25.28515625" style="54" customWidth="1"/>
    <col min="8" max="16384" width="9.140625" style="54"/>
  </cols>
  <sheetData>
    <row r="1" spans="1:9" ht="75" customHeight="1">
      <c r="A1" s="53" t="s">
        <v>356</v>
      </c>
      <c r="D1" s="55"/>
      <c r="E1" s="55"/>
      <c r="F1" s="55"/>
      <c r="G1" s="55"/>
      <c r="H1" s="55"/>
      <c r="I1" s="55"/>
    </row>
    <row r="3" spans="1:9" ht="35.1" customHeight="1">
      <c r="E3" s="181" t="s">
        <v>1969</v>
      </c>
      <c r="F3" s="182"/>
      <c r="G3" s="182"/>
      <c r="H3" s="182"/>
    </row>
    <row r="6" spans="1:9" hidden="1"/>
    <row r="7" spans="1:9" hidden="1"/>
    <row r="8" spans="1:9" hidden="1"/>
    <row r="9" spans="1:9" hidden="1"/>
    <row r="10" spans="1:9" hidden="1"/>
    <row r="11" spans="1:9" hidden="1"/>
    <row r="12" spans="1:9" hidden="1"/>
    <row r="13" spans="1:9" hidden="1"/>
    <row r="14" spans="1:9" hidden="1">
      <c r="A14" s="87"/>
      <c r="B14" s="87"/>
      <c r="C14" s="87" t="s">
        <v>357</v>
      </c>
      <c r="D14" s="87"/>
      <c r="E14" s="87"/>
      <c r="F14" s="87"/>
      <c r="G14" s="87"/>
      <c r="H14" s="87"/>
      <c r="I14" s="87"/>
    </row>
    <row r="15" spans="1:9" hidden="1">
      <c r="A15" s="87"/>
      <c r="B15" s="87"/>
      <c r="C15" s="87"/>
      <c r="D15" s="87"/>
      <c r="E15" s="87"/>
      <c r="F15" s="87"/>
      <c r="G15" s="87"/>
      <c r="H15" s="87"/>
      <c r="I15" s="87"/>
    </row>
    <row r="16" spans="1:9" hidden="1">
      <c r="A16" s="87"/>
      <c r="B16" s="87"/>
      <c r="C16" s="87"/>
      <c r="D16" s="87"/>
      <c r="E16" s="87"/>
      <c r="F16" s="87"/>
      <c r="G16" s="87"/>
      <c r="H16" s="87"/>
      <c r="I16" s="87"/>
    </row>
    <row r="17" spans="1:9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 t="s">
        <v>358</v>
      </c>
      <c r="I17" s="87" t="s">
        <v>360</v>
      </c>
    </row>
    <row r="18" spans="1:9">
      <c r="A18" s="87"/>
      <c r="B18" s="87"/>
      <c r="C18" s="87" t="s">
        <v>1245</v>
      </c>
      <c r="D18" s="93" t="s">
        <v>1268</v>
      </c>
      <c r="E18" s="93" t="s">
        <v>1246</v>
      </c>
      <c r="F18" s="93" t="s">
        <v>1680</v>
      </c>
      <c r="G18" s="172" t="str">
        <f>MID(StartUp!$O$9,7,11)</f>
        <v>2023</v>
      </c>
      <c r="H18" s="56"/>
      <c r="I18" s="87"/>
    </row>
    <row r="19" spans="1:9">
      <c r="A19" s="87"/>
      <c r="B19" s="87"/>
      <c r="C19" s="87" t="s">
        <v>358</v>
      </c>
      <c r="D19" s="57"/>
      <c r="E19" s="57"/>
      <c r="F19" s="57"/>
      <c r="G19" s="56"/>
      <c r="H19" s="56"/>
      <c r="I19" s="87"/>
    </row>
    <row r="20" spans="1:9">
      <c r="A20" s="88" t="s">
        <v>1887</v>
      </c>
      <c r="B20" s="87"/>
      <c r="C20" s="87"/>
      <c r="D20" s="153">
        <v>1</v>
      </c>
      <c r="E20" s="161" t="s">
        <v>1787</v>
      </c>
      <c r="F20" s="162" t="s">
        <v>1788</v>
      </c>
      <c r="G20" s="163"/>
      <c r="H20" s="56"/>
      <c r="I20" s="87"/>
    </row>
    <row r="21" spans="1:9">
      <c r="A21" s="87" t="s">
        <v>363</v>
      </c>
      <c r="B21" s="87"/>
      <c r="C21" s="87"/>
      <c r="D21" s="58">
        <v>2</v>
      </c>
      <c r="E21" s="164" t="s">
        <v>383</v>
      </c>
      <c r="F21" s="165" t="s">
        <v>1298</v>
      </c>
      <c r="G21" s="173" t="s">
        <v>1946</v>
      </c>
      <c r="H21" s="56"/>
      <c r="I21" s="87"/>
    </row>
    <row r="22" spans="1:9">
      <c r="A22" s="87" t="s">
        <v>364</v>
      </c>
      <c r="B22" s="87"/>
      <c r="C22" s="87"/>
      <c r="D22" s="58">
        <v>3</v>
      </c>
      <c r="E22" s="164" t="s">
        <v>384</v>
      </c>
      <c r="F22" s="165" t="s">
        <v>1299</v>
      </c>
      <c r="G22" s="174" t="s">
        <v>1947</v>
      </c>
      <c r="H22" s="56"/>
      <c r="I22" s="87"/>
    </row>
    <row r="23" spans="1:9">
      <c r="A23" s="87" t="s">
        <v>365</v>
      </c>
      <c r="B23" s="87"/>
      <c r="C23" s="87"/>
      <c r="D23" s="58">
        <v>4</v>
      </c>
      <c r="E23" s="164" t="s">
        <v>385</v>
      </c>
      <c r="F23" s="165" t="s">
        <v>1300</v>
      </c>
      <c r="G23" s="175" t="s">
        <v>1948</v>
      </c>
      <c r="H23" s="56"/>
      <c r="I23" s="87"/>
    </row>
    <row r="24" spans="1:9">
      <c r="A24" s="87" t="s">
        <v>366</v>
      </c>
      <c r="B24" s="87"/>
      <c r="C24" s="87"/>
      <c r="D24" s="58">
        <v>5</v>
      </c>
      <c r="E24" s="164" t="s">
        <v>386</v>
      </c>
      <c r="F24" s="165" t="s">
        <v>1943</v>
      </c>
      <c r="G24" s="176" t="s">
        <v>1949</v>
      </c>
      <c r="H24" s="56"/>
      <c r="I24" s="87"/>
    </row>
    <row r="25" spans="1:9">
      <c r="A25" s="88" t="s">
        <v>1888</v>
      </c>
      <c r="B25" s="87"/>
      <c r="C25" s="87"/>
      <c r="D25" s="153">
        <v>6</v>
      </c>
      <c r="E25" s="161" t="s">
        <v>1789</v>
      </c>
      <c r="F25" s="162" t="s">
        <v>1790</v>
      </c>
      <c r="G25" s="163"/>
      <c r="H25" s="56"/>
      <c r="I25" s="87"/>
    </row>
    <row r="26" spans="1:9">
      <c r="A26" s="87" t="s">
        <v>367</v>
      </c>
      <c r="B26" s="87"/>
      <c r="C26" s="87"/>
      <c r="D26" s="58">
        <v>7</v>
      </c>
      <c r="E26" s="164" t="s">
        <v>387</v>
      </c>
      <c r="F26" s="165" t="s">
        <v>1301</v>
      </c>
      <c r="G26" s="176" t="s">
        <v>1950</v>
      </c>
      <c r="H26" s="56"/>
      <c r="I26" s="87"/>
    </row>
    <row r="27" spans="1:9">
      <c r="A27" s="87" t="s">
        <v>368</v>
      </c>
      <c r="B27" s="87"/>
      <c r="C27" s="87"/>
      <c r="D27" s="58">
        <v>8</v>
      </c>
      <c r="E27" s="164" t="s">
        <v>388</v>
      </c>
      <c r="F27" s="165" t="s">
        <v>1302</v>
      </c>
      <c r="G27" s="176" t="s">
        <v>1957</v>
      </c>
      <c r="H27" s="56"/>
      <c r="I27" s="87"/>
    </row>
    <row r="28" spans="1:9">
      <c r="A28" s="87" t="s">
        <v>369</v>
      </c>
      <c r="B28" s="87"/>
      <c r="C28" s="87"/>
      <c r="D28" s="154">
        <v>9</v>
      </c>
      <c r="E28" s="166" t="s">
        <v>389</v>
      </c>
      <c r="F28" s="167" t="s">
        <v>1303</v>
      </c>
      <c r="G28" s="177" t="s">
        <v>1967</v>
      </c>
      <c r="H28" s="56"/>
      <c r="I28" s="87"/>
    </row>
    <row r="29" spans="1:9">
      <c r="A29" s="87" t="s">
        <v>370</v>
      </c>
      <c r="B29" s="87"/>
      <c r="C29" s="87"/>
      <c r="D29" s="154">
        <v>10</v>
      </c>
      <c r="E29" s="166" t="s">
        <v>390</v>
      </c>
      <c r="F29" s="167" t="s">
        <v>1304</v>
      </c>
      <c r="G29" s="177" t="s">
        <v>1952</v>
      </c>
      <c r="H29" s="56"/>
      <c r="I29" s="87"/>
    </row>
    <row r="30" spans="1:9">
      <c r="A30" s="87" t="s">
        <v>371</v>
      </c>
      <c r="B30" s="87"/>
      <c r="C30" s="87"/>
      <c r="D30" s="154">
        <v>11</v>
      </c>
      <c r="E30" s="166" t="s">
        <v>391</v>
      </c>
      <c r="F30" s="167" t="s">
        <v>1305</v>
      </c>
      <c r="G30" s="177" t="s">
        <v>1968</v>
      </c>
      <c r="H30" s="56"/>
      <c r="I30" s="87"/>
    </row>
    <row r="31" spans="1:9">
      <c r="A31" s="87" t="s">
        <v>372</v>
      </c>
      <c r="B31" s="87"/>
      <c r="C31" s="87"/>
      <c r="D31" s="154">
        <v>12</v>
      </c>
      <c r="E31" s="166" t="s">
        <v>392</v>
      </c>
      <c r="F31" s="167" t="s">
        <v>1306</v>
      </c>
      <c r="G31" s="177" t="s">
        <v>1953</v>
      </c>
      <c r="H31" s="56"/>
      <c r="I31" s="87"/>
    </row>
    <row r="32" spans="1:9">
      <c r="A32" s="87" t="s">
        <v>373</v>
      </c>
      <c r="B32" s="87"/>
      <c r="C32" s="87"/>
      <c r="D32" s="58">
        <v>13</v>
      </c>
      <c r="E32" s="164" t="s">
        <v>393</v>
      </c>
      <c r="F32" s="165" t="s">
        <v>1307</v>
      </c>
      <c r="G32" s="176" t="s">
        <v>1956</v>
      </c>
      <c r="H32" s="56"/>
      <c r="I32" s="87"/>
    </row>
    <row r="33" spans="1:9">
      <c r="A33" s="87" t="s">
        <v>374</v>
      </c>
      <c r="B33" s="87"/>
      <c r="C33" s="87"/>
      <c r="D33" s="58">
        <v>14</v>
      </c>
      <c r="E33" s="164" t="s">
        <v>394</v>
      </c>
      <c r="F33" s="165" t="s">
        <v>1737</v>
      </c>
      <c r="G33" s="176" t="s">
        <v>1958</v>
      </c>
      <c r="H33" s="56"/>
      <c r="I33" s="87"/>
    </row>
    <row r="34" spans="1:9">
      <c r="A34" s="87" t="s">
        <v>1276</v>
      </c>
      <c r="B34" s="87"/>
      <c r="C34" s="87"/>
      <c r="D34" s="58">
        <v>15</v>
      </c>
      <c r="E34" s="164" t="s">
        <v>395</v>
      </c>
      <c r="F34" s="165" t="s">
        <v>1308</v>
      </c>
      <c r="G34" s="175" t="s">
        <v>197</v>
      </c>
      <c r="H34" s="56"/>
      <c r="I34" s="87"/>
    </row>
    <row r="35" spans="1:9">
      <c r="A35" s="87" t="s">
        <v>375</v>
      </c>
      <c r="B35" s="87"/>
      <c r="C35" s="87"/>
      <c r="D35" s="58">
        <v>16</v>
      </c>
      <c r="E35" s="164" t="s">
        <v>396</v>
      </c>
      <c r="F35" s="165" t="s">
        <v>1309</v>
      </c>
      <c r="G35" s="176" t="s">
        <v>1954</v>
      </c>
      <c r="H35" s="56"/>
      <c r="I35" s="87"/>
    </row>
    <row r="36" spans="1:9" hidden="1">
      <c r="A36" s="87" t="s">
        <v>376</v>
      </c>
      <c r="B36" s="87"/>
      <c r="C36" s="87"/>
      <c r="D36" s="58">
        <v>17</v>
      </c>
      <c r="E36" s="168" t="s">
        <v>397</v>
      </c>
      <c r="F36" s="169" t="s">
        <v>1310</v>
      </c>
      <c r="G36" s="170" t="s">
        <v>1730</v>
      </c>
      <c r="H36" s="56"/>
      <c r="I36" s="87"/>
    </row>
    <row r="37" spans="1:9" hidden="1">
      <c r="A37" s="87" t="s">
        <v>377</v>
      </c>
      <c r="B37" s="87"/>
      <c r="C37" s="87"/>
      <c r="D37" s="58">
        <v>18</v>
      </c>
      <c r="E37" s="168" t="s">
        <v>398</v>
      </c>
      <c r="F37" s="169" t="s">
        <v>1711</v>
      </c>
      <c r="G37" s="170" t="s">
        <v>1778</v>
      </c>
      <c r="H37" s="56"/>
      <c r="I37" s="87"/>
    </row>
    <row r="38" spans="1:9">
      <c r="A38" s="88" t="s">
        <v>1889</v>
      </c>
      <c r="B38" s="87"/>
      <c r="C38" s="87"/>
      <c r="D38" s="153">
        <v>19</v>
      </c>
      <c r="E38" s="161" t="s">
        <v>1791</v>
      </c>
      <c r="F38" s="162" t="s">
        <v>1312</v>
      </c>
      <c r="G38" s="163"/>
      <c r="H38" s="56"/>
      <c r="I38" s="87"/>
    </row>
    <row r="39" spans="1:9" ht="30">
      <c r="A39" s="87" t="s">
        <v>378</v>
      </c>
      <c r="B39" s="87"/>
      <c r="C39" s="87"/>
      <c r="D39" s="58">
        <v>18</v>
      </c>
      <c r="E39" s="164" t="s">
        <v>399</v>
      </c>
      <c r="F39" s="165" t="s">
        <v>1311</v>
      </c>
      <c r="G39" s="176" t="s">
        <v>1955</v>
      </c>
      <c r="H39" s="56"/>
      <c r="I39" s="87"/>
    </row>
    <row r="40" spans="1:9" ht="30">
      <c r="A40" s="87" t="s">
        <v>379</v>
      </c>
      <c r="B40" s="87"/>
      <c r="C40" s="87"/>
      <c r="D40" s="58">
        <v>19</v>
      </c>
      <c r="E40" s="164" t="s">
        <v>400</v>
      </c>
      <c r="F40" s="165" t="s">
        <v>1739</v>
      </c>
      <c r="G40" s="176" t="s">
        <v>1959</v>
      </c>
      <c r="H40" s="56"/>
      <c r="I40" s="87"/>
    </row>
    <row r="41" spans="1:9">
      <c r="A41" s="87" t="s">
        <v>380</v>
      </c>
      <c r="B41" s="87"/>
      <c r="C41" s="87"/>
      <c r="D41" s="58">
        <v>20</v>
      </c>
      <c r="E41" s="164" t="s">
        <v>401</v>
      </c>
      <c r="F41" s="165" t="s">
        <v>1740</v>
      </c>
      <c r="G41" s="176" t="s">
        <v>1960</v>
      </c>
      <c r="H41" s="56"/>
      <c r="I41" s="87"/>
    </row>
    <row r="42" spans="1:9" ht="30">
      <c r="A42" s="87" t="s">
        <v>381</v>
      </c>
      <c r="B42" s="87"/>
      <c r="C42" s="87"/>
      <c r="D42" s="58">
        <v>21</v>
      </c>
      <c r="E42" s="164" t="s">
        <v>402</v>
      </c>
      <c r="F42" s="165" t="s">
        <v>1741</v>
      </c>
      <c r="G42" s="176" t="s">
        <v>1961</v>
      </c>
      <c r="H42" s="56"/>
      <c r="I42" s="87"/>
    </row>
    <row r="43" spans="1:9">
      <c r="A43" s="87" t="s">
        <v>382</v>
      </c>
      <c r="B43" s="87"/>
      <c r="C43" s="87"/>
      <c r="D43" s="58">
        <v>22</v>
      </c>
      <c r="E43" s="164" t="s">
        <v>403</v>
      </c>
      <c r="F43" s="165" t="s">
        <v>1742</v>
      </c>
      <c r="G43" s="176" t="s">
        <v>1962</v>
      </c>
      <c r="H43" s="56"/>
      <c r="I43" s="87"/>
    </row>
    <row r="44" spans="1:9">
      <c r="A44" s="87"/>
      <c r="B44" s="87"/>
      <c r="C44" s="87" t="s">
        <v>358</v>
      </c>
      <c r="D44" s="56"/>
      <c r="E44" s="56"/>
      <c r="F44" s="56"/>
      <c r="G44" s="56"/>
      <c r="H44" s="56"/>
      <c r="I44" s="87"/>
    </row>
    <row r="45" spans="1:9">
      <c r="A45" s="87"/>
      <c r="B45" s="87"/>
      <c r="C45" s="87" t="s">
        <v>361</v>
      </c>
      <c r="D45" s="87"/>
      <c r="E45" s="87"/>
      <c r="F45" s="87"/>
      <c r="G45" s="87"/>
      <c r="H45" s="87"/>
      <c r="I45" s="87" t="s">
        <v>362</v>
      </c>
    </row>
  </sheetData>
  <sheetProtection algorithmName="SHA-512" hashValue="y1kHYZbAr8JNoTMk8WJGatel+JGlhYd56b+txtIxja8xCpw+QVnZSZVI5cJ1/DByTPSV+k30sFFPUDH35WQUPg==" saltValue="7SGLpWd5PhrVuDLXUzITPA==" spinCount="100000" sheet="1" objects="1" scenarios="1"/>
  <mergeCells count="1">
    <mergeCell ref="E3:H3"/>
  </mergeCells>
  <hyperlinks>
    <hyperlink ref="A20" r:id="rId1" xr:uid="{00000000-0004-0000-0200-000000000000}"/>
    <hyperlink ref="A25" r:id="rId2" xr:uid="{00000000-0004-0000-0200-000001000000}"/>
    <hyperlink ref="A38" r:id="rId3" xr:uid="{00000000-0004-0000-0200-000002000000}"/>
  </hyperlinks>
  <pageMargins left="0.7" right="0.7" top="0.75" bottom="0.75" header="0.3" footer="0.3"/>
  <pageSetup paperSize="9" orientation="portrait" r:id="rId4"/>
  <headerFooter>
    <oddFooter>&amp;L&amp;"Calibri,Regular"&amp;10</oddFooter>
    <evenFooter>&amp;L&amp;"Calibri,Regular"&amp;10</evenFooter>
    <firstFooter>&amp;L&amp;"Calibri,Regular"&amp;10</first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N69"/>
  <sheetViews>
    <sheetView showGridLines="0" rightToLeft="1" topLeftCell="D5" zoomScaleNormal="100" workbookViewId="0">
      <selection activeCell="H50" sqref="H50"/>
    </sheetView>
  </sheetViews>
  <sheetFormatPr defaultRowHeight="15"/>
  <cols>
    <col min="1" max="1" width="8.140625" hidden="1" customWidth="1"/>
    <col min="2" max="2" width="17" hidden="1" customWidth="1"/>
    <col min="3" max="3" width="10" hidden="1" customWidth="1"/>
    <col min="4" max="4" width="8.7109375" customWidth="1"/>
    <col min="5" max="5" width="60.7109375" hidden="1" customWidth="1"/>
    <col min="6" max="6" width="60.7109375" customWidth="1"/>
    <col min="7" max="10" width="20.7109375" customWidth="1"/>
  </cols>
  <sheetData>
    <row r="1" spans="1:14" ht="75" customHeight="1">
      <c r="A1" s="10" t="s">
        <v>404</v>
      </c>
      <c r="D1" s="22"/>
      <c r="E1" s="184"/>
      <c r="F1" s="184"/>
      <c r="G1" s="184"/>
      <c r="H1" s="184"/>
      <c r="I1" s="184"/>
      <c r="J1" s="185"/>
    </row>
    <row r="2" spans="1:14"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35.1" customHeight="1">
      <c r="D3" s="47"/>
      <c r="E3" s="181" t="s">
        <v>1681</v>
      </c>
      <c r="F3" s="182"/>
      <c r="G3" s="182"/>
      <c r="H3" s="182"/>
      <c r="I3" s="47"/>
      <c r="J3" s="47"/>
      <c r="K3" s="47"/>
      <c r="L3" s="47"/>
      <c r="M3" s="47"/>
      <c r="N3" s="47"/>
    </row>
    <row r="4" spans="1:14" s="49" customFormat="1"/>
    <row r="5" spans="1:14" s="49" customFormat="1"/>
    <row r="6" spans="1:14" s="49" customFormat="1" hidden="1"/>
    <row r="7" spans="1:14" s="49" customFormat="1" hidden="1"/>
    <row r="8" spans="1:14" s="49" customFormat="1" hidden="1">
      <c r="A8" s="87"/>
      <c r="B8" s="87"/>
      <c r="C8" s="87" t="s">
        <v>405</v>
      </c>
      <c r="D8" s="87"/>
      <c r="E8" s="87"/>
      <c r="F8" s="87"/>
      <c r="G8" s="87"/>
      <c r="H8" s="87"/>
      <c r="I8" s="87"/>
      <c r="J8" s="87"/>
      <c r="K8" s="87"/>
      <c r="L8" s="87"/>
    </row>
    <row r="9" spans="1:14" s="49" customFormat="1" hidden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</row>
    <row r="10" spans="1:14" s="49" customFormat="1" hidden="1">
      <c r="A10" s="87"/>
      <c r="B10" s="87"/>
      <c r="C10" s="87"/>
      <c r="D10" s="87"/>
      <c r="E10" s="87"/>
      <c r="F10" s="87"/>
      <c r="G10" s="87" t="s">
        <v>1702</v>
      </c>
      <c r="H10" s="87" t="s">
        <v>1703</v>
      </c>
      <c r="I10" s="87" t="s">
        <v>1704</v>
      </c>
      <c r="J10" s="87" t="s">
        <v>1705</v>
      </c>
      <c r="K10" s="87"/>
      <c r="L10" s="87"/>
    </row>
    <row r="11" spans="1:14" s="49" customFormat="1" hidden="1">
      <c r="A11" s="87"/>
      <c r="B11" s="87"/>
      <c r="C11" s="87" t="s">
        <v>359</v>
      </c>
      <c r="D11" s="87" t="s">
        <v>1269</v>
      </c>
      <c r="E11" s="87" t="s">
        <v>1244</v>
      </c>
      <c r="F11" s="87" t="s">
        <v>1247</v>
      </c>
      <c r="G11" s="87"/>
      <c r="H11" s="87"/>
      <c r="I11" s="87"/>
      <c r="J11" s="87"/>
      <c r="K11" s="87" t="s">
        <v>358</v>
      </c>
      <c r="L11" s="87" t="s">
        <v>360</v>
      </c>
    </row>
    <row r="12" spans="1:14" hidden="1">
      <c r="A12" s="87"/>
      <c r="B12" s="87" t="s">
        <v>419</v>
      </c>
      <c r="C12" s="87" t="s">
        <v>1244</v>
      </c>
      <c r="D12" s="183" t="s">
        <v>1268</v>
      </c>
      <c r="E12" s="186" t="s">
        <v>1248</v>
      </c>
      <c r="F12" s="186" t="s">
        <v>1681</v>
      </c>
      <c r="G12" s="188" t="s">
        <v>417</v>
      </c>
      <c r="H12" s="189"/>
      <c r="I12" s="188" t="s">
        <v>418</v>
      </c>
      <c r="J12" s="189"/>
      <c r="K12" s="11"/>
      <c r="L12" s="87"/>
    </row>
    <row r="13" spans="1:14" hidden="1">
      <c r="A13" s="87"/>
      <c r="B13" s="87" t="s">
        <v>422</v>
      </c>
      <c r="C13" s="87" t="s">
        <v>1244</v>
      </c>
      <c r="D13" s="183"/>
      <c r="E13" s="187"/>
      <c r="F13" s="187"/>
      <c r="G13" s="90" t="s">
        <v>420</v>
      </c>
      <c r="H13" s="90" t="s">
        <v>421</v>
      </c>
      <c r="I13" s="90" t="s">
        <v>420</v>
      </c>
      <c r="J13" s="90" t="s">
        <v>421</v>
      </c>
      <c r="K13" s="11"/>
      <c r="L13" s="87"/>
    </row>
    <row r="14" spans="1:14">
      <c r="A14" s="87"/>
      <c r="B14" s="87" t="s">
        <v>419</v>
      </c>
      <c r="C14" s="87" t="s">
        <v>1247</v>
      </c>
      <c r="D14" s="183" t="s">
        <v>1268</v>
      </c>
      <c r="E14" s="186" t="s">
        <v>1248</v>
      </c>
      <c r="F14" s="186" t="s">
        <v>1681</v>
      </c>
      <c r="G14" s="188" t="s">
        <v>1700</v>
      </c>
      <c r="H14" s="189"/>
      <c r="I14" s="188" t="s">
        <v>1701</v>
      </c>
      <c r="J14" s="189"/>
      <c r="K14" s="11"/>
      <c r="L14" s="87"/>
    </row>
    <row r="15" spans="1:14">
      <c r="A15" s="87"/>
      <c r="B15" s="87" t="s">
        <v>422</v>
      </c>
      <c r="C15" s="87" t="s">
        <v>1247</v>
      </c>
      <c r="D15" s="183"/>
      <c r="E15" s="187"/>
      <c r="F15" s="187"/>
      <c r="G15" s="90" t="s">
        <v>1313</v>
      </c>
      <c r="H15" s="90" t="s">
        <v>1314</v>
      </c>
      <c r="I15" s="90" t="s">
        <v>1313</v>
      </c>
      <c r="J15" s="90" t="s">
        <v>1314</v>
      </c>
      <c r="K15" s="11"/>
      <c r="L15" s="87"/>
    </row>
    <row r="16" spans="1:14" hidden="1">
      <c r="A16" s="87"/>
      <c r="B16" s="87"/>
      <c r="C16" s="87" t="s">
        <v>358</v>
      </c>
      <c r="D16" s="12"/>
      <c r="E16" s="12"/>
      <c r="F16" s="12"/>
      <c r="G16" s="11"/>
      <c r="H16" s="11"/>
      <c r="I16" s="11"/>
      <c r="J16" s="11"/>
      <c r="K16" s="11"/>
      <c r="L16" s="87"/>
    </row>
    <row r="17" spans="1:12">
      <c r="A17" s="88" t="s">
        <v>1890</v>
      </c>
      <c r="B17" s="87"/>
      <c r="C17" s="87"/>
      <c r="D17" s="124">
        <v>1</v>
      </c>
      <c r="E17" s="125" t="s">
        <v>1792</v>
      </c>
      <c r="F17" s="126" t="s">
        <v>1793</v>
      </c>
      <c r="G17" s="127"/>
      <c r="H17" s="127"/>
      <c r="I17" s="127"/>
      <c r="J17" s="127"/>
      <c r="K17" s="11"/>
      <c r="L17" s="87"/>
    </row>
    <row r="18" spans="1:12" ht="30">
      <c r="A18" s="87" t="s">
        <v>406</v>
      </c>
      <c r="B18" s="87"/>
      <c r="C18" s="87"/>
      <c r="D18" s="23">
        <v>2</v>
      </c>
      <c r="E18" s="14" t="s">
        <v>410</v>
      </c>
      <c r="F18" s="27" t="s">
        <v>1315</v>
      </c>
      <c r="G18" s="15"/>
      <c r="H18" s="15" t="s">
        <v>1975</v>
      </c>
      <c r="I18" s="15"/>
      <c r="J18" s="15"/>
      <c r="K18" s="11"/>
      <c r="L18" s="87"/>
    </row>
    <row r="19" spans="1:12">
      <c r="A19" s="87" t="s">
        <v>407</v>
      </c>
      <c r="B19" s="87"/>
      <c r="C19" s="87"/>
      <c r="D19" s="23">
        <v>3</v>
      </c>
      <c r="E19" s="14" t="s">
        <v>411</v>
      </c>
      <c r="F19" s="27" t="s">
        <v>1316</v>
      </c>
      <c r="G19" s="15"/>
      <c r="H19" s="15" t="s">
        <v>1976</v>
      </c>
      <c r="I19" s="15"/>
      <c r="J19" s="15"/>
      <c r="K19" s="11"/>
      <c r="L19" s="87"/>
    </row>
    <row r="20" spans="1:12">
      <c r="A20" s="87" t="s">
        <v>408</v>
      </c>
      <c r="B20" s="87"/>
      <c r="C20" s="87"/>
      <c r="D20" s="155">
        <v>4</v>
      </c>
      <c r="E20" s="159" t="s">
        <v>412</v>
      </c>
      <c r="F20" s="160" t="s">
        <v>1317</v>
      </c>
      <c r="G20" s="158"/>
      <c r="H20" s="158" t="s">
        <v>1977</v>
      </c>
      <c r="I20" s="158"/>
      <c r="J20" s="158"/>
      <c r="K20" s="11"/>
      <c r="L20" s="87"/>
    </row>
    <row r="21" spans="1:12">
      <c r="A21" s="87" t="s">
        <v>409</v>
      </c>
      <c r="B21" s="87"/>
      <c r="C21" s="87"/>
      <c r="D21" s="23">
        <v>5</v>
      </c>
      <c r="E21" s="14" t="s">
        <v>413</v>
      </c>
      <c r="F21" s="27" t="s">
        <v>1318</v>
      </c>
      <c r="G21" s="15"/>
      <c r="H21" s="15" t="s">
        <v>1978</v>
      </c>
      <c r="I21" s="15"/>
      <c r="J21" s="15"/>
      <c r="K21" s="11"/>
      <c r="L21" s="87"/>
    </row>
    <row r="22" spans="1:12">
      <c r="A22" s="88" t="s">
        <v>1891</v>
      </c>
      <c r="B22" s="87"/>
      <c r="C22" s="87"/>
      <c r="D22" s="124">
        <v>6</v>
      </c>
      <c r="E22" s="125" t="s">
        <v>1794</v>
      </c>
      <c r="F22" s="126" t="s">
        <v>1795</v>
      </c>
      <c r="G22" s="127"/>
      <c r="H22" s="127"/>
      <c r="I22" s="127"/>
      <c r="J22" s="127"/>
      <c r="K22" s="11"/>
      <c r="L22" s="87"/>
    </row>
    <row r="23" spans="1:12">
      <c r="A23" s="87" t="s">
        <v>1734</v>
      </c>
      <c r="B23" s="87"/>
      <c r="C23" s="87"/>
      <c r="D23" s="23">
        <v>7</v>
      </c>
      <c r="E23" s="14" t="s">
        <v>414</v>
      </c>
      <c r="F23" s="27" t="s">
        <v>1319</v>
      </c>
      <c r="G23" s="15"/>
      <c r="H23" s="15" t="s">
        <v>1988</v>
      </c>
      <c r="I23" s="15"/>
      <c r="J23" s="15"/>
      <c r="K23" s="11"/>
      <c r="L23" s="87"/>
    </row>
    <row r="24" spans="1:12">
      <c r="A24" s="87" t="s">
        <v>1735</v>
      </c>
      <c r="B24" s="87"/>
      <c r="C24" s="87"/>
      <c r="D24" s="23">
        <v>8</v>
      </c>
      <c r="E24" s="14" t="s">
        <v>415</v>
      </c>
      <c r="F24" s="27" t="s">
        <v>1320</v>
      </c>
      <c r="G24" s="15"/>
      <c r="H24" s="15">
        <v>421</v>
      </c>
      <c r="I24" s="15"/>
      <c r="J24" s="15"/>
      <c r="K24" s="11"/>
      <c r="L24" s="87"/>
    </row>
    <row r="25" spans="1:12">
      <c r="A25" s="87" t="s">
        <v>1733</v>
      </c>
      <c r="B25" s="87"/>
      <c r="C25" s="87"/>
      <c r="D25" s="155">
        <v>9</v>
      </c>
      <c r="E25" s="159" t="s">
        <v>416</v>
      </c>
      <c r="F25" s="160" t="s">
        <v>1321</v>
      </c>
      <c r="G25" s="158"/>
      <c r="H25" s="158" t="s">
        <v>1979</v>
      </c>
      <c r="I25" s="158"/>
      <c r="J25" s="158"/>
      <c r="K25" s="11"/>
      <c r="L25" s="87"/>
    </row>
    <row r="26" spans="1:12">
      <c r="A26" s="87"/>
      <c r="B26" s="87"/>
      <c r="C26" s="87" t="s">
        <v>358</v>
      </c>
      <c r="D26" s="11"/>
      <c r="E26" s="11"/>
      <c r="F26" s="11"/>
      <c r="G26" s="11"/>
      <c r="H26" s="11"/>
      <c r="I26" s="11"/>
      <c r="J26" s="11"/>
      <c r="K26" s="11"/>
      <c r="L26" s="87"/>
    </row>
    <row r="27" spans="1:12" hidden="1">
      <c r="A27" s="87"/>
      <c r="B27" s="87"/>
      <c r="C27" s="87" t="s">
        <v>361</v>
      </c>
      <c r="D27" s="87"/>
      <c r="E27" s="87"/>
      <c r="F27" s="87"/>
      <c r="G27" s="87"/>
      <c r="H27" s="87"/>
      <c r="I27" s="87"/>
      <c r="J27" s="87"/>
      <c r="K27" s="87"/>
      <c r="L27" s="87" t="s">
        <v>362</v>
      </c>
    </row>
    <row r="28" spans="1:12" hidden="1"/>
    <row r="29" spans="1:12" hidden="1"/>
    <row r="30" spans="1:12" hidden="1"/>
    <row r="31" spans="1:12" hidden="1"/>
    <row r="32" spans="1:12" hidden="1">
      <c r="A32" s="87"/>
      <c r="B32" s="87"/>
      <c r="C32" s="87" t="s">
        <v>423</v>
      </c>
      <c r="D32" s="87"/>
      <c r="E32" s="87"/>
      <c r="F32" s="87"/>
      <c r="G32" s="87"/>
      <c r="H32" s="87"/>
      <c r="I32" s="87"/>
      <c r="J32" s="87"/>
    </row>
    <row r="33" spans="1:10" hidden="1">
      <c r="A33" s="87"/>
      <c r="B33" s="87"/>
      <c r="C33" s="87"/>
      <c r="D33" s="87"/>
      <c r="E33" s="87"/>
      <c r="F33" s="87"/>
      <c r="G33" s="87"/>
      <c r="H33" s="87"/>
      <c r="I33" s="87"/>
      <c r="J33" s="87"/>
    </row>
    <row r="34" spans="1:10" hidden="1">
      <c r="A34" s="87"/>
      <c r="B34" s="87"/>
      <c r="C34" s="87"/>
      <c r="D34" s="87"/>
      <c r="E34" s="87"/>
      <c r="F34" s="87"/>
      <c r="G34" s="87" t="s">
        <v>432</v>
      </c>
      <c r="H34" s="87" t="s">
        <v>433</v>
      </c>
      <c r="I34" s="87"/>
      <c r="J34" s="87"/>
    </row>
    <row r="35" spans="1:10" hidden="1">
      <c r="A35" s="87"/>
      <c r="B35" s="87"/>
      <c r="C35" s="87" t="s">
        <v>359</v>
      </c>
      <c r="D35" s="87" t="s">
        <v>1269</v>
      </c>
      <c r="E35" s="87" t="s">
        <v>1244</v>
      </c>
      <c r="F35" s="87" t="s">
        <v>1247</v>
      </c>
      <c r="G35" s="87"/>
      <c r="H35" s="87"/>
      <c r="I35" s="87" t="s">
        <v>358</v>
      </c>
      <c r="J35" s="87" t="s">
        <v>360</v>
      </c>
    </row>
    <row r="36" spans="1:10" hidden="1">
      <c r="A36" s="87"/>
      <c r="B36" s="87" t="s">
        <v>446</v>
      </c>
      <c r="C36" s="87" t="s">
        <v>1244</v>
      </c>
      <c r="D36" s="91" t="s">
        <v>1268</v>
      </c>
      <c r="E36" s="92" t="s">
        <v>1248</v>
      </c>
      <c r="F36" s="92" t="s">
        <v>1681</v>
      </c>
      <c r="G36" s="90" t="s">
        <v>420</v>
      </c>
      <c r="H36" s="90" t="s">
        <v>421</v>
      </c>
      <c r="I36" s="11"/>
      <c r="J36" s="87"/>
    </row>
    <row r="37" spans="1:10">
      <c r="A37" s="87"/>
      <c r="B37" s="87" t="s">
        <v>446</v>
      </c>
      <c r="C37" s="87" t="s">
        <v>1247</v>
      </c>
      <c r="D37" s="91" t="s">
        <v>1268</v>
      </c>
      <c r="E37" s="92" t="s">
        <v>1248</v>
      </c>
      <c r="F37" s="92" t="s">
        <v>1681</v>
      </c>
      <c r="G37" s="90" t="s">
        <v>1313</v>
      </c>
      <c r="H37" s="90" t="s">
        <v>1314</v>
      </c>
      <c r="I37" s="11"/>
      <c r="J37" s="87"/>
    </row>
    <row r="38" spans="1:10" hidden="1">
      <c r="A38" s="87"/>
      <c r="B38" s="87"/>
      <c r="C38" s="87" t="s">
        <v>358</v>
      </c>
      <c r="D38" s="12"/>
      <c r="E38" s="12"/>
      <c r="F38" s="12"/>
      <c r="G38" s="11"/>
      <c r="H38" s="11"/>
      <c r="I38" s="11"/>
      <c r="J38" s="87"/>
    </row>
    <row r="39" spans="1:10">
      <c r="A39" s="87" t="s">
        <v>424</v>
      </c>
      <c r="B39" s="87"/>
      <c r="C39" s="87"/>
      <c r="D39" s="23">
        <v>10</v>
      </c>
      <c r="E39" s="41" t="s">
        <v>434</v>
      </c>
      <c r="F39" s="39" t="s">
        <v>1322</v>
      </c>
      <c r="G39" s="59"/>
      <c r="H39" s="59" t="s">
        <v>1981</v>
      </c>
      <c r="I39" s="11"/>
      <c r="J39" s="87"/>
    </row>
    <row r="40" spans="1:10">
      <c r="A40" s="88" t="s">
        <v>1892</v>
      </c>
      <c r="B40" s="87"/>
      <c r="C40" s="87"/>
      <c r="D40" s="124">
        <v>11</v>
      </c>
      <c r="E40" s="128" t="s">
        <v>1796</v>
      </c>
      <c r="F40" s="129" t="s">
        <v>1797</v>
      </c>
      <c r="G40" s="127"/>
      <c r="H40" s="127"/>
      <c r="I40" s="11"/>
      <c r="J40" s="87"/>
    </row>
    <row r="41" spans="1:10">
      <c r="A41" s="87" t="s">
        <v>425</v>
      </c>
      <c r="B41" s="87"/>
      <c r="C41" s="87"/>
      <c r="D41" s="23">
        <v>12</v>
      </c>
      <c r="E41" s="42" t="s">
        <v>435</v>
      </c>
      <c r="F41" s="40" t="s">
        <v>1323</v>
      </c>
      <c r="G41" s="16"/>
      <c r="H41" s="16" t="s">
        <v>1982</v>
      </c>
      <c r="I41" s="11"/>
      <c r="J41" s="87"/>
    </row>
    <row r="42" spans="1:10">
      <c r="A42" s="88" t="s">
        <v>1706</v>
      </c>
      <c r="B42" s="87"/>
      <c r="C42" s="87"/>
      <c r="D42" s="23">
        <v>13</v>
      </c>
      <c r="E42" s="42" t="s">
        <v>436</v>
      </c>
      <c r="F42" s="40" t="s">
        <v>1324</v>
      </c>
      <c r="G42" s="59"/>
      <c r="H42" s="59" t="s">
        <v>1981</v>
      </c>
      <c r="I42" s="11"/>
      <c r="J42" s="87"/>
    </row>
    <row r="43" spans="1:10">
      <c r="A43" s="88" t="s">
        <v>1707</v>
      </c>
      <c r="B43" s="87"/>
      <c r="C43" s="87"/>
      <c r="D43" s="23">
        <v>14</v>
      </c>
      <c r="E43" s="42" t="s">
        <v>437</v>
      </c>
      <c r="F43" s="40" t="s">
        <v>1325</v>
      </c>
      <c r="G43" s="59"/>
      <c r="H43" s="59" t="s">
        <v>1981</v>
      </c>
      <c r="I43" s="11"/>
      <c r="J43" s="87"/>
    </row>
    <row r="44" spans="1:10">
      <c r="A44" s="87" t="s">
        <v>426</v>
      </c>
      <c r="B44" s="87"/>
      <c r="C44" s="87"/>
      <c r="D44" s="23">
        <v>15</v>
      </c>
      <c r="E44" s="42" t="s">
        <v>438</v>
      </c>
      <c r="F44" s="40" t="s">
        <v>1326</v>
      </c>
      <c r="G44" s="59"/>
      <c r="H44" s="59" t="s">
        <v>1955</v>
      </c>
      <c r="I44" s="11"/>
      <c r="J44" s="87"/>
    </row>
    <row r="45" spans="1:10">
      <c r="A45" s="88" t="s">
        <v>1708</v>
      </c>
      <c r="B45" s="87"/>
      <c r="C45" s="87"/>
      <c r="D45" s="23">
        <v>16</v>
      </c>
      <c r="E45" s="42" t="s">
        <v>439</v>
      </c>
      <c r="F45" s="40" t="s">
        <v>1327</v>
      </c>
      <c r="G45" s="59"/>
      <c r="H45" s="59" t="s">
        <v>1981</v>
      </c>
      <c r="I45" s="11"/>
      <c r="J45" s="87"/>
    </row>
    <row r="46" spans="1:10">
      <c r="A46" s="87" t="s">
        <v>427</v>
      </c>
      <c r="B46" s="87"/>
      <c r="C46" s="87"/>
      <c r="D46" s="23">
        <v>17</v>
      </c>
      <c r="E46" s="42" t="s">
        <v>440</v>
      </c>
      <c r="F46" s="40" t="s">
        <v>1328</v>
      </c>
      <c r="G46" s="59"/>
      <c r="H46" s="59" t="s">
        <v>1955</v>
      </c>
      <c r="I46" s="11"/>
      <c r="J46" s="87"/>
    </row>
    <row r="47" spans="1:10">
      <c r="A47" s="87" t="s">
        <v>428</v>
      </c>
      <c r="B47" s="87"/>
      <c r="C47" s="87"/>
      <c r="D47" s="23">
        <v>18</v>
      </c>
      <c r="E47" s="42" t="s">
        <v>441</v>
      </c>
      <c r="F47" s="40" t="s">
        <v>1329</v>
      </c>
      <c r="G47" s="59"/>
      <c r="H47" s="59" t="s">
        <v>1955</v>
      </c>
      <c r="I47" s="11"/>
      <c r="J47" s="87"/>
    </row>
    <row r="48" spans="1:10" ht="30">
      <c r="A48" s="87" t="s">
        <v>429</v>
      </c>
      <c r="B48" s="87"/>
      <c r="C48" s="87"/>
      <c r="D48" s="23">
        <v>19</v>
      </c>
      <c r="E48" s="42" t="s">
        <v>442</v>
      </c>
      <c r="F48" s="40" t="s">
        <v>1330</v>
      </c>
      <c r="G48" s="59"/>
      <c r="H48" s="59" t="s">
        <v>1981</v>
      </c>
      <c r="I48" s="11"/>
      <c r="J48" s="87"/>
    </row>
    <row r="49" spans="1:10">
      <c r="A49" s="87" t="s">
        <v>430</v>
      </c>
      <c r="B49" s="87"/>
      <c r="C49" s="87"/>
      <c r="D49" s="23">
        <v>20</v>
      </c>
      <c r="E49" s="42" t="s">
        <v>443</v>
      </c>
      <c r="F49" s="40" t="s">
        <v>1331</v>
      </c>
      <c r="G49" s="59"/>
      <c r="H49" s="59" t="s">
        <v>1981</v>
      </c>
      <c r="I49" s="11"/>
      <c r="J49" s="87"/>
    </row>
    <row r="50" spans="1:10">
      <c r="A50" s="87" t="s">
        <v>431</v>
      </c>
      <c r="B50" s="87"/>
      <c r="C50" s="87"/>
      <c r="D50" s="23">
        <v>21</v>
      </c>
      <c r="E50" s="42" t="s">
        <v>444</v>
      </c>
      <c r="F50" s="40" t="s">
        <v>1332</v>
      </c>
      <c r="G50" s="59"/>
      <c r="H50" s="59" t="s">
        <v>1981</v>
      </c>
      <c r="I50" s="11"/>
      <c r="J50" s="87"/>
    </row>
    <row r="51" spans="1:10">
      <c r="A51" s="87" t="s">
        <v>1732</v>
      </c>
      <c r="B51" s="87"/>
      <c r="C51" s="87"/>
      <c r="D51" s="155">
        <v>22</v>
      </c>
      <c r="E51" s="156" t="s">
        <v>445</v>
      </c>
      <c r="F51" s="157" t="s">
        <v>1333</v>
      </c>
      <c r="G51" s="158"/>
      <c r="H51" s="158" t="s">
        <v>1980</v>
      </c>
      <c r="I51" s="11"/>
      <c r="J51" s="87"/>
    </row>
    <row r="52" spans="1:10">
      <c r="A52" s="87"/>
      <c r="B52" s="87"/>
      <c r="C52" s="87" t="s">
        <v>358</v>
      </c>
      <c r="D52" s="11"/>
      <c r="E52" s="11"/>
      <c r="F52" s="11"/>
      <c r="G52" s="11"/>
      <c r="H52" s="11"/>
      <c r="I52" s="11"/>
      <c r="J52" s="87"/>
    </row>
    <row r="53" spans="1:10">
      <c r="A53" s="87"/>
      <c r="B53" s="87"/>
      <c r="C53" s="87" t="s">
        <v>361</v>
      </c>
      <c r="D53" s="87"/>
      <c r="E53" s="87"/>
      <c r="F53" s="87"/>
      <c r="G53" s="87"/>
      <c r="H53" s="87"/>
      <c r="I53" s="87"/>
      <c r="J53" s="87" t="s">
        <v>362</v>
      </c>
    </row>
    <row r="59" spans="1:10">
      <c r="E59" s="28"/>
    </row>
    <row r="60" spans="1:10">
      <c r="E60" s="28"/>
    </row>
    <row r="61" spans="1:10">
      <c r="E61" s="28"/>
    </row>
    <row r="62" spans="1:10">
      <c r="E62" s="28"/>
    </row>
    <row r="63" spans="1:10">
      <c r="E63" s="28"/>
    </row>
    <row r="64" spans="1:10">
      <c r="E64" s="28"/>
    </row>
    <row r="65" spans="5:5">
      <c r="E65" s="28"/>
    </row>
    <row r="66" spans="5:5">
      <c r="E66" s="28"/>
    </row>
    <row r="67" spans="5:5">
      <c r="E67" s="28"/>
    </row>
    <row r="68" spans="5:5">
      <c r="E68" s="28"/>
    </row>
    <row r="69" spans="5:5">
      <c r="E69" s="28"/>
    </row>
  </sheetData>
  <sheetProtection algorithmName="SHA-512" hashValue="KT6iJPdA8+p4lVk6mJrq2Mdv6UgN9MHhMyrdfPzNarF0mvaBi1Plpg5b2xs/Gba+jWWAYuVQ3uxBFgghWIHNAw==" saltValue="yLFSnUv83mh6T3HgBr4eDQ==" spinCount="100000" sheet="1" objects="1" scenarios="1"/>
  <autoFilter ref="A34:J53" xr:uid="{00000000-0009-0000-0000-000003000000}"/>
  <dataConsolidate/>
  <mergeCells count="12">
    <mergeCell ref="D12:D13"/>
    <mergeCell ref="D14:D15"/>
    <mergeCell ref="E1:J1"/>
    <mergeCell ref="F14:F15"/>
    <mergeCell ref="F12:F13"/>
    <mergeCell ref="E12:E13"/>
    <mergeCell ref="E14:E15"/>
    <mergeCell ref="G12:H12"/>
    <mergeCell ref="G14:H14"/>
    <mergeCell ref="I12:J12"/>
    <mergeCell ref="I14:J14"/>
    <mergeCell ref="E3:H3"/>
  </mergeCells>
  <dataValidations count="2">
    <dataValidation type="list" allowBlank="1" showInputMessage="1" showErrorMessage="1" errorTitle="Input Error" error="Please enter a valid value from dropdown" sqref="G41:H41" xr:uid="{00000000-0002-0000-0300-000000000000}">
      <formula1>"Adverse opinion,Qualified opinion,Unmodified opinion,Disclaimer of opinion,رأي معارض,رأي متحفظ,رأي مطلق,الامتناع عن إبداء الرأي"</formula1>
    </dataValidation>
    <dataValidation type="list" allowBlank="1" showInputMessage="1" showErrorMessage="1" errorTitle="Input Error" error="Please enter a valid value from dropdown" sqref="G42:H50 G39:H39" xr:uid="{00000000-0002-0000-0300-000001000000}">
      <formula1>"Yes,No,نعم,لا"</formula1>
    </dataValidation>
  </dataValidations>
  <hyperlinks>
    <hyperlink ref="A42" r:id="rId1" xr:uid="{00000000-0004-0000-0300-000000000000}"/>
    <hyperlink ref="A43" r:id="rId2" xr:uid="{00000000-0004-0000-0300-000001000000}"/>
    <hyperlink ref="A45" r:id="rId3" xr:uid="{00000000-0004-0000-0300-000002000000}"/>
    <hyperlink ref="A17" r:id="rId4" xr:uid="{00000000-0004-0000-0300-000003000000}"/>
    <hyperlink ref="A22" r:id="rId5" xr:uid="{00000000-0004-0000-0300-000004000000}"/>
    <hyperlink ref="A40" r:id="rId6" xr:uid="{00000000-0004-0000-0300-000005000000}"/>
  </hyperlinks>
  <pageMargins left="0.7" right="0.7" top="0.75" bottom="0.75" header="0.3" footer="0.3"/>
  <pageSetup orientation="portrait" r:id="rId7"/>
  <headerFooter>
    <oddFooter>&amp;L&amp;"Calibri,Regular"&amp;10</oddFooter>
    <evenFooter>&amp;L&amp;"Calibri,Regular"&amp;10</evenFooter>
    <firstFooter>&amp;L&amp;"Calibri,Regular"&amp;10</firstFooter>
  </headerFooter>
  <drawing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O57"/>
  <sheetViews>
    <sheetView showGridLines="0" rightToLeft="1" topLeftCell="D1" workbookViewId="0">
      <selection sqref="A1:C1048576"/>
    </sheetView>
  </sheetViews>
  <sheetFormatPr defaultRowHeight="15"/>
  <cols>
    <col min="1" max="1" width="23.28515625" hidden="1" customWidth="1"/>
    <col min="2" max="2" width="13.85546875" hidden="1" customWidth="1"/>
    <col min="3" max="3" width="38.85546875" hidden="1" customWidth="1"/>
    <col min="4" max="4" width="13.7109375" customWidth="1"/>
    <col min="5" max="5" width="60.7109375" customWidth="1"/>
    <col min="6" max="6" width="60.7109375" hidden="1" customWidth="1"/>
    <col min="7" max="8" width="20.7109375" customWidth="1"/>
    <col min="9" max="10" width="30.7109375" customWidth="1"/>
  </cols>
  <sheetData>
    <row r="1" spans="1:12" ht="27.95" customHeight="1">
      <c r="A1" s="10" t="s">
        <v>447</v>
      </c>
      <c r="D1" s="22"/>
      <c r="E1" s="184"/>
      <c r="F1" s="184"/>
      <c r="G1" s="184"/>
      <c r="H1" s="184"/>
      <c r="I1" s="184"/>
      <c r="J1" s="185"/>
    </row>
    <row r="5" spans="1:12" ht="30" customHeight="1"/>
    <row r="6" spans="1:12" hidden="1"/>
    <row r="7" spans="1:12" hidden="1"/>
    <row r="8" spans="1:12" hidden="1"/>
    <row r="9" spans="1:12" hidden="1"/>
    <row r="10" spans="1:12" hidden="1"/>
    <row r="11" spans="1:12" hidden="1"/>
    <row r="12" spans="1:12" s="47" customFormat="1" hidden="1"/>
    <row r="13" spans="1:12" s="47" customFormat="1" hidden="1"/>
    <row r="14" spans="1:12" s="47" customFormat="1" hidden="1"/>
    <row r="15" spans="1:12" s="47" customFormat="1" hidden="1">
      <c r="A15" s="87"/>
      <c r="B15" s="87"/>
      <c r="C15" s="87" t="s">
        <v>448</v>
      </c>
      <c r="D15" s="87"/>
      <c r="E15" s="87"/>
      <c r="F15" s="87"/>
      <c r="G15" s="87"/>
      <c r="H15" s="87"/>
      <c r="I15" s="87"/>
      <c r="J15" s="87"/>
      <c r="K15" s="87"/>
      <c r="L15" s="87"/>
    </row>
    <row r="16" spans="1:12" s="47" customFormat="1" hidden="1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s="47" customFormat="1" hidden="1">
      <c r="A17" s="87"/>
      <c r="B17" s="87"/>
      <c r="C17" s="87"/>
      <c r="D17" s="87"/>
      <c r="E17" s="87"/>
      <c r="F17" s="87"/>
      <c r="G17" s="87" t="s">
        <v>1702</v>
      </c>
      <c r="H17" s="87" t="s">
        <v>1703</v>
      </c>
      <c r="I17" s="87" t="s">
        <v>1704</v>
      </c>
      <c r="J17" s="87" t="s">
        <v>1705</v>
      </c>
      <c r="K17" s="87"/>
      <c r="L17" s="87"/>
    </row>
    <row r="18" spans="1:12" s="47" customFormat="1" hidden="1">
      <c r="A18" s="87"/>
      <c r="B18" s="87"/>
      <c r="C18" s="87" t="s">
        <v>359</v>
      </c>
      <c r="D18" s="87" t="s">
        <v>1269</v>
      </c>
      <c r="E18" s="87" t="s">
        <v>1244</v>
      </c>
      <c r="F18" s="87" t="s">
        <v>1247</v>
      </c>
      <c r="G18" s="87"/>
      <c r="H18" s="87"/>
      <c r="I18" s="87"/>
      <c r="J18" s="87"/>
      <c r="K18" s="87" t="s">
        <v>358</v>
      </c>
      <c r="L18" s="87" t="s">
        <v>360</v>
      </c>
    </row>
    <row r="19" spans="1:12">
      <c r="A19" s="87"/>
      <c r="B19" s="87" t="s">
        <v>419</v>
      </c>
      <c r="C19" s="87" t="s">
        <v>1244</v>
      </c>
      <c r="D19" s="183" t="s">
        <v>1268</v>
      </c>
      <c r="E19" s="186" t="s">
        <v>1249</v>
      </c>
      <c r="F19" s="186" t="s">
        <v>1786</v>
      </c>
      <c r="G19" s="188" t="s">
        <v>417</v>
      </c>
      <c r="H19" s="189"/>
      <c r="I19" s="188" t="s">
        <v>418</v>
      </c>
      <c r="J19" s="189"/>
      <c r="K19" s="11"/>
      <c r="L19" s="87"/>
    </row>
    <row r="20" spans="1:12">
      <c r="A20" s="87"/>
      <c r="B20" s="87" t="s">
        <v>422</v>
      </c>
      <c r="C20" s="87" t="s">
        <v>1244</v>
      </c>
      <c r="D20" s="183"/>
      <c r="E20" s="187"/>
      <c r="F20" s="187"/>
      <c r="G20" s="90" t="s">
        <v>420</v>
      </c>
      <c r="H20" s="90" t="s">
        <v>421</v>
      </c>
      <c r="I20" s="90" t="s">
        <v>420</v>
      </c>
      <c r="J20" s="90" t="s">
        <v>421</v>
      </c>
      <c r="K20" s="11"/>
      <c r="L20" s="87"/>
    </row>
    <row r="21" spans="1:12" hidden="1">
      <c r="A21" s="87"/>
      <c r="B21" s="87" t="s">
        <v>419</v>
      </c>
      <c r="C21" s="87" t="s">
        <v>1247</v>
      </c>
      <c r="D21" s="183" t="s">
        <v>1268</v>
      </c>
      <c r="E21" s="186" t="s">
        <v>1249</v>
      </c>
      <c r="F21" s="186" t="s">
        <v>1786</v>
      </c>
      <c r="G21" s="188" t="s">
        <v>1700</v>
      </c>
      <c r="H21" s="189"/>
      <c r="I21" s="188" t="s">
        <v>1701</v>
      </c>
      <c r="J21" s="189"/>
      <c r="K21" s="11"/>
      <c r="L21" s="87"/>
    </row>
    <row r="22" spans="1:12" hidden="1">
      <c r="A22" s="87"/>
      <c r="B22" s="87" t="s">
        <v>422</v>
      </c>
      <c r="C22" s="87" t="s">
        <v>1247</v>
      </c>
      <c r="D22" s="183"/>
      <c r="E22" s="187"/>
      <c r="F22" s="187"/>
      <c r="G22" s="90" t="s">
        <v>1313</v>
      </c>
      <c r="H22" s="90" t="s">
        <v>1314</v>
      </c>
      <c r="I22" s="90" t="s">
        <v>1313</v>
      </c>
      <c r="J22" s="90" t="s">
        <v>1314</v>
      </c>
      <c r="K22" s="11"/>
      <c r="L22" s="87"/>
    </row>
    <row r="23" spans="1:12" hidden="1">
      <c r="A23" s="87"/>
      <c r="B23" s="87"/>
      <c r="C23" s="87" t="s">
        <v>358</v>
      </c>
      <c r="D23" s="12"/>
      <c r="E23" s="12"/>
      <c r="F23" s="12"/>
      <c r="G23" s="11"/>
      <c r="H23" s="11"/>
      <c r="I23" s="11"/>
      <c r="J23" s="11"/>
      <c r="K23" s="11"/>
      <c r="L23" s="87"/>
    </row>
    <row r="24" spans="1:12">
      <c r="A24" s="88" t="s">
        <v>1890</v>
      </c>
      <c r="B24" s="87"/>
      <c r="C24" s="87"/>
      <c r="D24" s="124">
        <v>1</v>
      </c>
      <c r="E24" s="125" t="s">
        <v>1792</v>
      </c>
      <c r="F24" s="126" t="s">
        <v>1793</v>
      </c>
      <c r="G24" s="127"/>
      <c r="H24" s="127"/>
      <c r="I24" s="127"/>
      <c r="J24" s="127"/>
      <c r="K24" s="11"/>
      <c r="L24" s="87"/>
    </row>
    <row r="25" spans="1:12">
      <c r="A25" s="87" t="s">
        <v>406</v>
      </c>
      <c r="B25" s="87"/>
      <c r="C25" s="87"/>
      <c r="D25" s="23">
        <v>2</v>
      </c>
      <c r="E25" s="14" t="s">
        <v>410</v>
      </c>
      <c r="F25" s="27" t="s">
        <v>1315</v>
      </c>
      <c r="G25" s="15"/>
      <c r="H25" s="15"/>
      <c r="I25" s="15"/>
      <c r="J25" s="15"/>
      <c r="K25" s="11"/>
      <c r="L25" s="87"/>
    </row>
    <row r="26" spans="1:12">
      <c r="A26" s="87" t="s">
        <v>407</v>
      </c>
      <c r="B26" s="87"/>
      <c r="C26" s="87"/>
      <c r="D26" s="23">
        <v>3</v>
      </c>
      <c r="E26" s="14" t="s">
        <v>411</v>
      </c>
      <c r="F26" s="27" t="s">
        <v>1316</v>
      </c>
      <c r="G26" s="15"/>
      <c r="H26" s="15"/>
      <c r="I26" s="15"/>
      <c r="J26" s="15"/>
      <c r="K26" s="11"/>
      <c r="L26" s="87"/>
    </row>
    <row r="27" spans="1:12">
      <c r="A27" s="87" t="s">
        <v>408</v>
      </c>
      <c r="B27" s="87"/>
      <c r="C27" s="87"/>
      <c r="D27" s="155">
        <v>4</v>
      </c>
      <c r="E27" s="159" t="s">
        <v>412</v>
      </c>
      <c r="F27" s="160" t="s">
        <v>1317</v>
      </c>
      <c r="G27" s="158"/>
      <c r="H27" s="158"/>
      <c r="I27" s="158"/>
      <c r="J27" s="158"/>
      <c r="K27" s="11"/>
      <c r="L27" s="87"/>
    </row>
    <row r="28" spans="1:12">
      <c r="A28" s="87" t="s">
        <v>409</v>
      </c>
      <c r="B28" s="87"/>
      <c r="C28" s="87"/>
      <c r="D28" s="23">
        <v>5</v>
      </c>
      <c r="E28" s="14" t="s">
        <v>413</v>
      </c>
      <c r="F28" s="27" t="s">
        <v>1318</v>
      </c>
      <c r="G28" s="15"/>
      <c r="H28" s="15"/>
      <c r="I28" s="15"/>
      <c r="J28" s="15"/>
      <c r="K28" s="11"/>
      <c r="L28" s="87"/>
    </row>
    <row r="29" spans="1:12">
      <c r="A29" s="88" t="s">
        <v>1891</v>
      </c>
      <c r="B29" s="87"/>
      <c r="C29" s="87"/>
      <c r="D29" s="124">
        <v>6</v>
      </c>
      <c r="E29" s="125" t="s">
        <v>1794</v>
      </c>
      <c r="F29" s="126" t="s">
        <v>1795</v>
      </c>
      <c r="G29" s="127"/>
      <c r="H29" s="127"/>
      <c r="I29" s="127"/>
      <c r="J29" s="127"/>
      <c r="K29" s="11"/>
      <c r="L29" s="87"/>
    </row>
    <row r="30" spans="1:12">
      <c r="A30" s="87" t="s">
        <v>1734</v>
      </c>
      <c r="B30" s="87"/>
      <c r="C30" s="87"/>
      <c r="D30" s="23">
        <v>7</v>
      </c>
      <c r="E30" s="14" t="s">
        <v>414</v>
      </c>
      <c r="F30" s="27" t="s">
        <v>1319</v>
      </c>
      <c r="G30" s="15"/>
      <c r="H30" s="15"/>
      <c r="I30" s="15"/>
      <c r="J30" s="15"/>
      <c r="K30" s="11"/>
      <c r="L30" s="87"/>
    </row>
    <row r="31" spans="1:12">
      <c r="A31" s="87" t="s">
        <v>1735</v>
      </c>
      <c r="B31" s="87"/>
      <c r="C31" s="87"/>
      <c r="D31" s="23">
        <v>8</v>
      </c>
      <c r="E31" s="14" t="s">
        <v>415</v>
      </c>
      <c r="F31" s="27" t="s">
        <v>1320</v>
      </c>
      <c r="G31" s="15"/>
      <c r="H31" s="15"/>
      <c r="I31" s="15"/>
      <c r="J31" s="15"/>
      <c r="K31" s="11"/>
      <c r="L31" s="87"/>
    </row>
    <row r="32" spans="1:12">
      <c r="A32" s="87" t="s">
        <v>1733</v>
      </c>
      <c r="B32" s="87"/>
      <c r="C32" s="87"/>
      <c r="D32" s="155">
        <v>9</v>
      </c>
      <c r="E32" s="159" t="s">
        <v>416</v>
      </c>
      <c r="F32" s="160" t="s">
        <v>1321</v>
      </c>
      <c r="G32" s="158"/>
      <c r="H32" s="158"/>
      <c r="I32" s="158"/>
      <c r="J32" s="158"/>
      <c r="K32" s="11"/>
      <c r="L32" s="87"/>
    </row>
    <row r="33" spans="1:15">
      <c r="A33" s="87"/>
      <c r="B33" s="87"/>
      <c r="C33" s="87" t="s">
        <v>358</v>
      </c>
      <c r="D33" s="11"/>
      <c r="E33" s="11"/>
      <c r="F33" s="11"/>
      <c r="G33" s="11"/>
      <c r="H33" s="11"/>
      <c r="I33" s="11"/>
      <c r="J33" s="11"/>
      <c r="K33" s="11"/>
      <c r="L33" s="87"/>
    </row>
    <row r="34" spans="1:15" hidden="1">
      <c r="A34" s="87"/>
      <c r="B34" s="87"/>
      <c r="C34" s="87" t="s">
        <v>361</v>
      </c>
      <c r="D34" s="87"/>
      <c r="E34" s="87"/>
      <c r="F34" s="87"/>
      <c r="G34" s="87"/>
      <c r="H34" s="87"/>
      <c r="I34" s="87"/>
      <c r="J34" s="87"/>
      <c r="K34" s="87"/>
      <c r="L34" s="87" t="s">
        <v>362</v>
      </c>
    </row>
    <row r="35" spans="1:15" hidden="1"/>
    <row r="36" spans="1:15" hidden="1"/>
    <row r="37" spans="1:15" ht="30.75" hidden="1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5" ht="27" hidden="1" customHeight="1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</row>
    <row r="39" spans="1:15" ht="18.75" hidden="1" customHeight="1">
      <c r="A39" s="87"/>
      <c r="B39" s="87"/>
      <c r="C39" s="87" t="s">
        <v>449</v>
      </c>
      <c r="D39" s="87"/>
      <c r="E39" s="87"/>
      <c r="F39" s="87"/>
      <c r="G39" s="87"/>
      <c r="H39" s="87"/>
      <c r="I39" s="87"/>
      <c r="J39" s="87"/>
      <c r="K39" s="47"/>
      <c r="L39" s="47"/>
      <c r="M39" s="47"/>
      <c r="N39" s="47"/>
      <c r="O39" s="47"/>
    </row>
    <row r="40" spans="1:15" hidden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47"/>
      <c r="L40" s="47"/>
      <c r="M40" s="47"/>
      <c r="N40" s="47"/>
      <c r="O40" s="47"/>
    </row>
    <row r="41" spans="1:15" hidden="1">
      <c r="A41" s="87"/>
      <c r="B41" s="87"/>
      <c r="C41" s="87"/>
      <c r="D41" s="87"/>
      <c r="E41" s="87"/>
      <c r="F41" s="87"/>
      <c r="G41" s="87" t="s">
        <v>432</v>
      </c>
      <c r="H41" s="87" t="s">
        <v>433</v>
      </c>
      <c r="I41" s="87"/>
      <c r="J41" s="87"/>
      <c r="K41" s="47"/>
      <c r="L41" s="47"/>
      <c r="M41" s="47"/>
      <c r="N41" s="47"/>
      <c r="O41" s="47"/>
    </row>
    <row r="42" spans="1:15" hidden="1">
      <c r="A42" s="87"/>
      <c r="B42" s="87"/>
      <c r="C42" s="87" t="s">
        <v>359</v>
      </c>
      <c r="D42" s="87" t="s">
        <v>1269</v>
      </c>
      <c r="E42" s="87" t="s">
        <v>1244</v>
      </c>
      <c r="F42" s="87" t="s">
        <v>1247</v>
      </c>
      <c r="G42" s="87"/>
      <c r="H42" s="87"/>
      <c r="I42" s="87" t="s">
        <v>358</v>
      </c>
      <c r="J42" s="87" t="s">
        <v>360</v>
      </c>
      <c r="K42" s="47"/>
      <c r="L42" s="47"/>
      <c r="M42" s="47"/>
      <c r="N42" s="47"/>
      <c r="O42" s="47"/>
    </row>
    <row r="43" spans="1:15">
      <c r="A43" s="87"/>
      <c r="B43" s="87" t="s">
        <v>446</v>
      </c>
      <c r="C43" s="87" t="s">
        <v>1244</v>
      </c>
      <c r="D43" s="91" t="s">
        <v>1268</v>
      </c>
      <c r="E43" s="92" t="s">
        <v>1249</v>
      </c>
      <c r="F43" s="92" t="s">
        <v>1786</v>
      </c>
      <c r="G43" s="90" t="s">
        <v>420</v>
      </c>
      <c r="H43" s="90" t="s">
        <v>421</v>
      </c>
      <c r="I43" s="11"/>
      <c r="J43" s="87"/>
    </row>
    <row r="44" spans="1:15" hidden="1">
      <c r="A44" s="87"/>
      <c r="B44" s="87" t="s">
        <v>446</v>
      </c>
      <c r="C44" s="87" t="s">
        <v>1247</v>
      </c>
      <c r="D44" s="91" t="s">
        <v>1268</v>
      </c>
      <c r="E44" s="92" t="s">
        <v>1249</v>
      </c>
      <c r="F44" s="92" t="s">
        <v>1786</v>
      </c>
      <c r="G44" s="90" t="s">
        <v>1313</v>
      </c>
      <c r="H44" s="90" t="s">
        <v>1314</v>
      </c>
      <c r="I44" s="11"/>
      <c r="J44" s="87"/>
    </row>
    <row r="45" spans="1:15" hidden="1">
      <c r="A45" s="87"/>
      <c r="B45" s="87"/>
      <c r="C45" s="87" t="s">
        <v>358</v>
      </c>
      <c r="D45" s="12"/>
      <c r="E45" s="12"/>
      <c r="F45" s="12"/>
      <c r="G45" s="11"/>
      <c r="H45" s="11"/>
      <c r="I45" s="11"/>
      <c r="J45" s="87"/>
    </row>
    <row r="46" spans="1:15">
      <c r="A46" s="87" t="s">
        <v>424</v>
      </c>
      <c r="B46" s="87"/>
      <c r="C46" s="87"/>
      <c r="D46" s="23">
        <v>10</v>
      </c>
      <c r="E46" s="18" t="s">
        <v>434</v>
      </c>
      <c r="F46" s="50" t="s">
        <v>1322</v>
      </c>
      <c r="G46" s="59"/>
      <c r="H46" s="59"/>
      <c r="I46" s="11"/>
      <c r="J46" s="87"/>
    </row>
    <row r="47" spans="1:15">
      <c r="A47" s="88" t="s">
        <v>1892</v>
      </c>
      <c r="B47" s="87"/>
      <c r="C47" s="87"/>
      <c r="D47" s="124">
        <v>11</v>
      </c>
      <c r="E47" s="125" t="s">
        <v>1796</v>
      </c>
      <c r="F47" s="126" t="s">
        <v>1797</v>
      </c>
      <c r="G47" s="127"/>
      <c r="H47" s="127"/>
      <c r="I47" s="11"/>
      <c r="J47" s="87"/>
    </row>
    <row r="48" spans="1:15">
      <c r="A48" s="87" t="s">
        <v>450</v>
      </c>
      <c r="B48" s="87"/>
      <c r="C48" s="87"/>
      <c r="D48" s="23">
        <v>12</v>
      </c>
      <c r="E48" s="14" t="s">
        <v>451</v>
      </c>
      <c r="F48" s="27" t="s">
        <v>1712</v>
      </c>
      <c r="G48" s="59"/>
      <c r="H48" s="59"/>
      <c r="I48" s="11"/>
      <c r="J48" s="87"/>
    </row>
    <row r="49" spans="1:10">
      <c r="A49" s="87" t="s">
        <v>1940</v>
      </c>
      <c r="B49" s="87"/>
      <c r="C49" s="87"/>
      <c r="D49" s="23">
        <v>13</v>
      </c>
      <c r="E49" s="14" t="s">
        <v>452</v>
      </c>
      <c r="F49" s="27" t="s">
        <v>1713</v>
      </c>
      <c r="G49" s="16"/>
      <c r="H49" s="16"/>
      <c r="I49" s="11"/>
      <c r="J49" s="87"/>
    </row>
    <row r="50" spans="1:10">
      <c r="A50" s="88" t="s">
        <v>1944</v>
      </c>
      <c r="B50" s="87"/>
      <c r="C50" s="87"/>
      <c r="D50" s="23">
        <v>14</v>
      </c>
      <c r="E50" s="14" t="s">
        <v>453</v>
      </c>
      <c r="F50" s="27" t="s">
        <v>1714</v>
      </c>
      <c r="G50" s="59"/>
      <c r="H50" s="59"/>
      <c r="I50" s="11"/>
      <c r="J50" s="87"/>
    </row>
    <row r="51" spans="1:10">
      <c r="A51" s="88" t="s">
        <v>1945</v>
      </c>
      <c r="B51" s="87"/>
      <c r="C51" s="87"/>
      <c r="D51" s="23">
        <v>15</v>
      </c>
      <c r="E51" s="14" t="s">
        <v>454</v>
      </c>
      <c r="F51" s="27" t="s">
        <v>1715</v>
      </c>
      <c r="G51" s="59"/>
      <c r="H51" s="59"/>
      <c r="I51" s="11"/>
      <c r="J51" s="87"/>
    </row>
    <row r="52" spans="1:10">
      <c r="A52" s="88" t="s">
        <v>1708</v>
      </c>
      <c r="B52" s="87"/>
      <c r="C52" s="87"/>
      <c r="D52" s="23">
        <v>16</v>
      </c>
      <c r="E52" s="14" t="s">
        <v>439</v>
      </c>
      <c r="F52" s="27" t="s">
        <v>1327</v>
      </c>
      <c r="G52" s="59"/>
      <c r="H52" s="59"/>
      <c r="I52" s="11"/>
      <c r="J52" s="87"/>
    </row>
    <row r="53" spans="1:10">
      <c r="A53" s="87" t="s">
        <v>428</v>
      </c>
      <c r="B53" s="87"/>
      <c r="C53" s="87"/>
      <c r="D53" s="23">
        <v>17</v>
      </c>
      <c r="E53" s="14" t="s">
        <v>441</v>
      </c>
      <c r="F53" s="27" t="s">
        <v>1329</v>
      </c>
      <c r="G53" s="59"/>
      <c r="H53" s="59"/>
      <c r="I53" s="11"/>
      <c r="J53" s="87"/>
    </row>
    <row r="54" spans="1:10">
      <c r="A54" s="87" t="s">
        <v>431</v>
      </c>
      <c r="B54" s="87"/>
      <c r="C54" s="87"/>
      <c r="D54" s="23">
        <v>18</v>
      </c>
      <c r="E54" s="14" t="s">
        <v>444</v>
      </c>
      <c r="F54" s="27" t="s">
        <v>1332</v>
      </c>
      <c r="G54" s="59"/>
      <c r="H54" s="59"/>
      <c r="I54" s="11"/>
      <c r="J54" s="87"/>
    </row>
    <row r="55" spans="1:10">
      <c r="A55" s="87" t="s">
        <v>1732</v>
      </c>
      <c r="B55" s="87"/>
      <c r="C55" s="87"/>
      <c r="D55" s="155">
        <v>19</v>
      </c>
      <c r="E55" s="159" t="s">
        <v>445</v>
      </c>
      <c r="F55" s="160" t="s">
        <v>1333</v>
      </c>
      <c r="G55" s="158"/>
      <c r="H55" s="158"/>
      <c r="I55" s="11"/>
      <c r="J55" s="87"/>
    </row>
    <row r="56" spans="1:10" s="49" customFormat="1">
      <c r="A56" s="87"/>
      <c r="B56" s="87"/>
      <c r="C56" s="87" t="s">
        <v>358</v>
      </c>
      <c r="D56" s="48"/>
      <c r="E56" s="48"/>
      <c r="F56" s="48"/>
      <c r="G56" s="48"/>
      <c r="H56" s="48"/>
      <c r="I56" s="48"/>
      <c r="J56" s="87"/>
    </row>
    <row r="57" spans="1:10" s="47" customFormat="1">
      <c r="A57" s="87"/>
      <c r="B57" s="87"/>
      <c r="C57" s="87" t="s">
        <v>361</v>
      </c>
      <c r="D57" s="87"/>
      <c r="E57" s="87"/>
      <c r="F57" s="87"/>
      <c r="G57" s="87"/>
      <c r="H57" s="87"/>
      <c r="I57" s="87"/>
      <c r="J57" s="87" t="s">
        <v>362</v>
      </c>
    </row>
  </sheetData>
  <sheetProtection algorithmName="SHA-512" hashValue="WYA8sZNEqLjOcIsG5eWoD9hIz44W2wQm2vPe3xo5sY5/rbwUzuRmNPGP+9n3puyypisXM0lZszBfv9tpbuRrEw==" saltValue="Yrh0NQbjUT6zWkZ/1KoYyA==" spinCount="100000" sheet="1" objects="1" scenarios="1"/>
  <mergeCells count="11">
    <mergeCell ref="E1:J1"/>
    <mergeCell ref="D19:D20"/>
    <mergeCell ref="E19:E20"/>
    <mergeCell ref="F19:F20"/>
    <mergeCell ref="G19:H19"/>
    <mergeCell ref="I19:J19"/>
    <mergeCell ref="D21:D22"/>
    <mergeCell ref="E21:E22"/>
    <mergeCell ref="F21:F22"/>
    <mergeCell ref="G21:H21"/>
    <mergeCell ref="I21:J21"/>
  </mergeCells>
  <dataValidations disablePrompts="1" count="2">
    <dataValidation type="list" allowBlank="1" showInputMessage="1" showErrorMessage="1" errorTitle="Input Error" error="Please enter a valid value from dropdown" sqref="G49:H49" xr:uid="{00000000-0002-0000-0400-000000000000}">
      <formula1>"Adverse conclusion,Qualified conclusion,Unmodified conclusion,Disclaimer of conclusion,استنتاج معارض,استنتاج متحفظ,استنتاج مطلق,الامتناع عن إبداء الاستنتاج"</formula1>
    </dataValidation>
    <dataValidation type="list" allowBlank="1" showInputMessage="1" showErrorMessage="1" errorTitle="Input Error" error="Please enter a valid value from dropdown" sqref="G46:H46 G48:H48 G50:H54" xr:uid="{00000000-0002-0000-0400-000002000000}">
      <formula1>"Yes,No,نعم,لا"</formula1>
    </dataValidation>
  </dataValidations>
  <hyperlinks>
    <hyperlink ref="A52" r:id="rId1" xr:uid="{00000000-0004-0000-0400-000000000000}"/>
    <hyperlink ref="A51" r:id="rId2" xr:uid="{00000000-0004-0000-0400-000001000000}"/>
    <hyperlink ref="A50" r:id="rId3" xr:uid="{00000000-0004-0000-0400-000002000000}"/>
    <hyperlink ref="A24" r:id="rId4" xr:uid="{00000000-0004-0000-0400-000003000000}"/>
    <hyperlink ref="A29" r:id="rId5" xr:uid="{00000000-0004-0000-0400-000004000000}"/>
    <hyperlink ref="A47" r:id="rId6" xr:uid="{00000000-0004-0000-0400-000005000000}"/>
  </hyperlinks>
  <pageMargins left="0.7" right="0.7" top="0.75" bottom="0.75" header="0.3" footer="0.3"/>
  <pageSetup orientation="portrait" r:id="rId7"/>
  <headerFooter>
    <oddFooter>&amp;L&amp;"Calibri,Regular"&amp;10</oddFooter>
    <evenFooter>&amp;L&amp;"Calibri,Regular"&amp;10</evenFooter>
    <firstFooter>&amp;L&amp;"Calibri,Regular"&amp;10</firstFooter>
  </headerFooter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autoPageBreaks="0"/>
  </sheetPr>
  <dimension ref="A1:J153"/>
  <sheetViews>
    <sheetView showGridLines="0" rightToLeft="1" topLeftCell="D48" zoomScale="98" zoomScaleNormal="98" workbookViewId="0">
      <selection activeCell="F149" sqref="F149"/>
    </sheetView>
  </sheetViews>
  <sheetFormatPr defaultRowHeight="15"/>
  <cols>
    <col min="1" max="1" width="16" hidden="1" customWidth="1"/>
    <col min="2" max="2" width="7.5703125" hidden="1" customWidth="1"/>
    <col min="3" max="3" width="19.7109375" hidden="1" customWidth="1"/>
    <col min="4" max="4" width="8.7109375" customWidth="1"/>
    <col min="5" max="5" width="60.7109375" hidden="1" customWidth="1"/>
    <col min="6" max="6" width="46.5703125" customWidth="1"/>
    <col min="7" max="8" width="20.7109375" customWidth="1"/>
  </cols>
  <sheetData>
    <row r="1" spans="1:10" ht="75" customHeight="1">
      <c r="A1" s="10" t="s">
        <v>455</v>
      </c>
      <c r="D1" s="22"/>
      <c r="E1" s="184"/>
      <c r="F1" s="184"/>
      <c r="G1" s="184"/>
      <c r="H1" s="184"/>
      <c r="I1" s="184"/>
      <c r="J1" s="185"/>
    </row>
    <row r="3" spans="1:10" ht="35.1" customHeight="1">
      <c r="E3" s="181" t="s">
        <v>1682</v>
      </c>
      <c r="F3" s="182"/>
      <c r="G3" s="182"/>
      <c r="H3" s="182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456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1250</v>
      </c>
      <c r="F20" s="93" t="s">
        <v>1682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1893</v>
      </c>
      <c r="B22" s="87"/>
      <c r="C22" s="87"/>
      <c r="D22" s="124">
        <v>1</v>
      </c>
      <c r="E22" s="130" t="s">
        <v>1798</v>
      </c>
      <c r="F22" s="131" t="s">
        <v>1799</v>
      </c>
      <c r="G22" s="132"/>
      <c r="H22" s="132"/>
      <c r="I22" s="11"/>
      <c r="J22" s="87"/>
    </row>
    <row r="23" spans="1:10">
      <c r="A23" s="88" t="s">
        <v>1894</v>
      </c>
      <c r="B23" s="87"/>
      <c r="C23" s="87"/>
      <c r="D23" s="124">
        <v>2</v>
      </c>
      <c r="E23" s="133" t="s">
        <v>1800</v>
      </c>
      <c r="F23" s="134" t="s">
        <v>1801</v>
      </c>
      <c r="G23" s="132"/>
      <c r="H23" s="132"/>
      <c r="I23" s="11"/>
      <c r="J23" s="87"/>
    </row>
    <row r="24" spans="1:10">
      <c r="A24" s="87" t="s">
        <v>1727</v>
      </c>
      <c r="B24" s="87"/>
      <c r="C24" s="87"/>
      <c r="D24" s="23">
        <v>3</v>
      </c>
      <c r="E24" s="38" t="s">
        <v>1728</v>
      </c>
      <c r="F24" s="52" t="s">
        <v>1729</v>
      </c>
      <c r="G24" s="63">
        <v>438116418</v>
      </c>
      <c r="H24" s="63">
        <v>245053899</v>
      </c>
      <c r="I24" s="11"/>
      <c r="J24" s="87"/>
    </row>
    <row r="25" spans="1:10" ht="30">
      <c r="A25" s="87" t="s">
        <v>459</v>
      </c>
      <c r="B25" s="87"/>
      <c r="C25" s="87"/>
      <c r="D25" s="23">
        <v>4</v>
      </c>
      <c r="E25" s="38" t="s">
        <v>572</v>
      </c>
      <c r="F25" s="37" t="s">
        <v>1334</v>
      </c>
      <c r="G25" s="63"/>
      <c r="H25" s="63"/>
      <c r="I25" s="11"/>
      <c r="J25" s="87"/>
    </row>
    <row r="26" spans="1:10">
      <c r="A26" s="87" t="s">
        <v>460</v>
      </c>
      <c r="B26" s="87"/>
      <c r="C26" s="87"/>
      <c r="D26" s="23">
        <v>5</v>
      </c>
      <c r="E26" s="38" t="s">
        <v>573</v>
      </c>
      <c r="F26" s="37" t="s">
        <v>1335</v>
      </c>
      <c r="G26" s="63"/>
      <c r="H26" s="63"/>
      <c r="I26" s="11"/>
      <c r="J26" s="87"/>
    </row>
    <row r="27" spans="1:10">
      <c r="A27" s="87" t="s">
        <v>461</v>
      </c>
      <c r="B27" s="87"/>
      <c r="C27" s="87"/>
      <c r="D27" s="23">
        <v>6</v>
      </c>
      <c r="E27" s="38" t="s">
        <v>574</v>
      </c>
      <c r="F27" s="37" t="s">
        <v>1336</v>
      </c>
      <c r="G27" s="63"/>
      <c r="H27" s="63"/>
      <c r="I27" s="11"/>
      <c r="J27" s="87"/>
    </row>
    <row r="28" spans="1:10">
      <c r="A28" s="87" t="s">
        <v>462</v>
      </c>
      <c r="B28" s="87"/>
      <c r="C28" s="87"/>
      <c r="D28" s="23">
        <v>7</v>
      </c>
      <c r="E28" s="38" t="s">
        <v>575</v>
      </c>
      <c r="F28" s="37" t="s">
        <v>1337</v>
      </c>
      <c r="G28" s="63"/>
      <c r="H28" s="63"/>
      <c r="I28" s="11"/>
      <c r="J28" s="87"/>
    </row>
    <row r="29" spans="1:10">
      <c r="A29" s="87" t="s">
        <v>463</v>
      </c>
      <c r="B29" s="87"/>
      <c r="C29" s="87"/>
      <c r="D29" s="23">
        <v>8</v>
      </c>
      <c r="E29" s="38" t="s">
        <v>576</v>
      </c>
      <c r="F29" s="37" t="s">
        <v>1338</v>
      </c>
      <c r="G29" s="63"/>
      <c r="H29" s="63"/>
      <c r="I29" s="11"/>
      <c r="J29" s="87"/>
    </row>
    <row r="30" spans="1:10">
      <c r="A30" s="87" t="s">
        <v>464</v>
      </c>
      <c r="B30" s="87"/>
      <c r="C30" s="87"/>
      <c r="D30" s="23">
        <v>9</v>
      </c>
      <c r="E30" s="38" t="s">
        <v>577</v>
      </c>
      <c r="F30" s="37" t="s">
        <v>1339</v>
      </c>
      <c r="G30" s="63">
        <v>380166461</v>
      </c>
      <c r="H30" s="63">
        <v>320139260</v>
      </c>
      <c r="I30" s="11"/>
      <c r="J30" s="87"/>
    </row>
    <row r="31" spans="1:10">
      <c r="A31" s="87" t="s">
        <v>465</v>
      </c>
      <c r="B31" s="87"/>
      <c r="C31" s="87"/>
      <c r="D31" s="23">
        <v>10</v>
      </c>
      <c r="E31" s="38" t="s">
        <v>578</v>
      </c>
      <c r="F31" s="37" t="s">
        <v>1340</v>
      </c>
      <c r="G31" s="63">
        <v>2623068</v>
      </c>
      <c r="H31" s="63">
        <v>4416679</v>
      </c>
      <c r="I31" s="11"/>
      <c r="J31" s="87"/>
    </row>
    <row r="32" spans="1:10">
      <c r="A32" s="87" t="s">
        <v>466</v>
      </c>
      <c r="B32" s="87"/>
      <c r="C32" s="87"/>
      <c r="D32" s="23">
        <v>11</v>
      </c>
      <c r="E32" s="38" t="s">
        <v>1277</v>
      </c>
      <c r="F32" s="37" t="s">
        <v>1341</v>
      </c>
      <c r="G32" s="63"/>
      <c r="H32" s="63"/>
      <c r="I32" s="11"/>
      <c r="J32" s="87"/>
    </row>
    <row r="33" spans="1:10">
      <c r="A33" s="87" t="s">
        <v>467</v>
      </c>
      <c r="B33" s="87"/>
      <c r="C33" s="87"/>
      <c r="D33" s="23">
        <v>12</v>
      </c>
      <c r="E33" s="38" t="s">
        <v>579</v>
      </c>
      <c r="F33" s="37" t="s">
        <v>1342</v>
      </c>
      <c r="G33" s="63"/>
      <c r="H33" s="63"/>
      <c r="I33" s="11"/>
      <c r="J33" s="87"/>
    </row>
    <row r="34" spans="1:10">
      <c r="A34" s="87" t="s">
        <v>468</v>
      </c>
      <c r="B34" s="87"/>
      <c r="C34" s="87"/>
      <c r="D34" s="23">
        <v>13</v>
      </c>
      <c r="E34" s="38" t="s">
        <v>580</v>
      </c>
      <c r="F34" s="37" t="s">
        <v>1343</v>
      </c>
      <c r="G34" s="63">
        <v>776132</v>
      </c>
      <c r="H34" s="63">
        <v>750459</v>
      </c>
      <c r="I34" s="11"/>
      <c r="J34" s="87"/>
    </row>
    <row r="35" spans="1:10">
      <c r="A35" s="87" t="s">
        <v>469</v>
      </c>
      <c r="B35" s="87"/>
      <c r="C35" s="87"/>
      <c r="D35" s="23">
        <v>14</v>
      </c>
      <c r="E35" s="38" t="s">
        <v>581</v>
      </c>
      <c r="F35" s="37" t="s">
        <v>1344</v>
      </c>
      <c r="G35" s="63"/>
      <c r="H35" s="63"/>
      <c r="I35" s="11"/>
      <c r="J35" s="87"/>
    </row>
    <row r="36" spans="1:10">
      <c r="A36" s="87" t="s">
        <v>470</v>
      </c>
      <c r="B36" s="87"/>
      <c r="C36" s="87"/>
      <c r="D36" s="23">
        <v>15</v>
      </c>
      <c r="E36" s="38" t="s">
        <v>582</v>
      </c>
      <c r="F36" s="37" t="s">
        <v>1345</v>
      </c>
      <c r="G36" s="63"/>
      <c r="H36" s="63"/>
      <c r="I36" s="11"/>
      <c r="J36" s="87"/>
    </row>
    <row r="37" spans="1:10">
      <c r="A37" s="87" t="s">
        <v>471</v>
      </c>
      <c r="B37" s="87"/>
      <c r="C37" s="87"/>
      <c r="D37" s="23">
        <v>16</v>
      </c>
      <c r="E37" s="38" t="s">
        <v>583</v>
      </c>
      <c r="F37" s="37" t="s">
        <v>1346</v>
      </c>
      <c r="G37" s="63">
        <v>33730270</v>
      </c>
      <c r="H37" s="63">
        <v>15809478</v>
      </c>
      <c r="I37" s="11"/>
      <c r="J37" s="87"/>
    </row>
    <row r="38" spans="1:10">
      <c r="A38" s="87" t="s">
        <v>472</v>
      </c>
      <c r="B38" s="87"/>
      <c r="C38" s="87"/>
      <c r="D38" s="23">
        <v>17</v>
      </c>
      <c r="E38" s="38" t="s">
        <v>584</v>
      </c>
      <c r="F38" s="37" t="s">
        <v>1347</v>
      </c>
      <c r="G38" s="63"/>
      <c r="H38" s="63"/>
      <c r="I38" s="11"/>
      <c r="J38" s="87"/>
    </row>
    <row r="39" spans="1:10">
      <c r="A39" s="87" t="s">
        <v>473</v>
      </c>
      <c r="B39" s="87"/>
      <c r="C39" s="87"/>
      <c r="D39" s="23">
        <v>18</v>
      </c>
      <c r="E39" s="38" t="s">
        <v>585</v>
      </c>
      <c r="F39" s="37" t="s">
        <v>1348</v>
      </c>
      <c r="G39" s="63">
        <v>73830879</v>
      </c>
      <c r="H39" s="63">
        <v>89244852</v>
      </c>
      <c r="I39" s="11"/>
      <c r="J39" s="87"/>
    </row>
    <row r="40" spans="1:10">
      <c r="A40" s="87" t="s">
        <v>474</v>
      </c>
      <c r="B40" s="87"/>
      <c r="C40" s="87"/>
      <c r="D40" s="23">
        <v>19</v>
      </c>
      <c r="E40" s="38" t="s">
        <v>586</v>
      </c>
      <c r="F40" s="37" t="s">
        <v>1349</v>
      </c>
      <c r="G40" s="63"/>
      <c r="H40" s="63"/>
      <c r="I40" s="11"/>
      <c r="J40" s="87"/>
    </row>
    <row r="41" spans="1:10">
      <c r="A41" s="87" t="s">
        <v>475</v>
      </c>
      <c r="B41" s="87"/>
      <c r="C41" s="87"/>
      <c r="D41" s="23">
        <v>20</v>
      </c>
      <c r="E41" s="38" t="s">
        <v>587</v>
      </c>
      <c r="F41" s="37" t="s">
        <v>1350</v>
      </c>
      <c r="G41" s="63"/>
      <c r="H41" s="63"/>
      <c r="I41" s="11"/>
      <c r="J41" s="87"/>
    </row>
    <row r="42" spans="1:10">
      <c r="A42" s="87" t="s">
        <v>476</v>
      </c>
      <c r="B42" s="87"/>
      <c r="C42" s="87"/>
      <c r="D42" s="23">
        <v>21</v>
      </c>
      <c r="E42" s="38" t="s">
        <v>1278</v>
      </c>
      <c r="F42" s="37" t="s">
        <v>1351</v>
      </c>
      <c r="G42" s="63"/>
      <c r="H42" s="63"/>
      <c r="I42" s="11"/>
      <c r="J42" s="87"/>
    </row>
    <row r="43" spans="1:10">
      <c r="A43" s="87" t="s">
        <v>477</v>
      </c>
      <c r="B43" s="87"/>
      <c r="C43" s="87"/>
      <c r="D43" s="23">
        <v>22</v>
      </c>
      <c r="E43" s="38" t="s">
        <v>588</v>
      </c>
      <c r="F43" s="37" t="s">
        <v>1352</v>
      </c>
      <c r="G43" s="63">
        <v>118840863</v>
      </c>
      <c r="H43" s="63">
        <v>98447279</v>
      </c>
      <c r="I43" s="11"/>
      <c r="J43" s="87"/>
    </row>
    <row r="44" spans="1:10">
      <c r="A44" s="88" t="s">
        <v>1895</v>
      </c>
      <c r="B44" s="87"/>
      <c r="C44" s="87"/>
      <c r="D44" s="124">
        <v>23</v>
      </c>
      <c r="E44" s="135" t="s">
        <v>1802</v>
      </c>
      <c r="F44" s="136" t="s">
        <v>1803</v>
      </c>
      <c r="G44" s="132"/>
      <c r="H44" s="132"/>
      <c r="I44" s="11"/>
      <c r="J44" s="87"/>
    </row>
    <row r="45" spans="1:10">
      <c r="A45" s="87" t="s">
        <v>478</v>
      </c>
      <c r="B45" s="87"/>
      <c r="C45" s="87"/>
      <c r="D45" s="23">
        <v>24</v>
      </c>
      <c r="E45" s="35" t="s">
        <v>1743</v>
      </c>
      <c r="F45" s="33" t="s">
        <v>1744</v>
      </c>
      <c r="G45" s="63"/>
      <c r="H45" s="63"/>
      <c r="I45" s="11"/>
      <c r="J45" s="87"/>
    </row>
    <row r="46" spans="1:10">
      <c r="A46" s="87" t="s">
        <v>479</v>
      </c>
      <c r="B46" s="87"/>
      <c r="C46" s="87"/>
      <c r="D46" s="23">
        <v>25</v>
      </c>
      <c r="E46" s="35" t="s">
        <v>1746</v>
      </c>
      <c r="F46" s="33" t="s">
        <v>1745</v>
      </c>
      <c r="G46" s="63"/>
      <c r="H46" s="63"/>
      <c r="I46" s="11"/>
      <c r="J46" s="87"/>
    </row>
    <row r="47" spans="1:10">
      <c r="A47" s="87" t="s">
        <v>480</v>
      </c>
      <c r="B47" s="87"/>
      <c r="C47" s="87"/>
      <c r="D47" s="95">
        <v>26</v>
      </c>
      <c r="E47" s="121" t="s">
        <v>589</v>
      </c>
      <c r="F47" s="110" t="s">
        <v>1353</v>
      </c>
      <c r="G47" s="98">
        <f>1*G45+1*G46</f>
        <v>0</v>
      </c>
      <c r="H47" s="98">
        <f>1*H45+1*H46</f>
        <v>0</v>
      </c>
      <c r="I47" s="11"/>
      <c r="J47" s="87"/>
    </row>
    <row r="48" spans="1:10" ht="45">
      <c r="A48" s="88" t="s">
        <v>1271</v>
      </c>
      <c r="B48" s="87"/>
      <c r="C48" s="87"/>
      <c r="D48" s="95">
        <v>27</v>
      </c>
      <c r="E48" s="117" t="s">
        <v>1709</v>
      </c>
      <c r="F48" s="107" t="s">
        <v>1747</v>
      </c>
      <c r="G48" s="98">
        <f>1*G24+1*G25+1*G26+1*G27+1*G28+1*G29+1*G30+1*G31+1*G32+1*G33+1*G34+1*G35+1*G36+1*G37+1*G38+1*G39+1*G40+1*G41+1*G42+1*G43+1*G47</f>
        <v>1048084091</v>
      </c>
      <c r="H48" s="98">
        <f>1*H24+1*H25+1*H26+1*H27+1*H28+1*H29+1*H30+1*H31+1*H32+1*H33+1*H34+1*H35+1*H36+1*H37+1*H38+1*H39+1*H40+1*H41+1*H42+1*H43+1*H47</f>
        <v>773861906</v>
      </c>
      <c r="I48" s="11"/>
      <c r="J48" s="87"/>
    </row>
    <row r="49" spans="1:10" ht="30">
      <c r="A49" s="87" t="s">
        <v>481</v>
      </c>
      <c r="B49" s="87"/>
      <c r="C49" s="87"/>
      <c r="D49" s="23">
        <v>28</v>
      </c>
      <c r="E49" s="38" t="s">
        <v>590</v>
      </c>
      <c r="F49" s="37" t="s">
        <v>1748</v>
      </c>
      <c r="G49" s="63"/>
      <c r="H49" s="63">
        <v>31450029</v>
      </c>
      <c r="I49" s="11"/>
      <c r="J49" s="87"/>
    </row>
    <row r="50" spans="1:10">
      <c r="A50" s="87" t="s">
        <v>482</v>
      </c>
      <c r="B50" s="87"/>
      <c r="C50" s="87"/>
      <c r="D50" s="95">
        <v>29</v>
      </c>
      <c r="E50" s="117" t="s">
        <v>591</v>
      </c>
      <c r="F50" s="107" t="s">
        <v>1354</v>
      </c>
      <c r="G50" s="98">
        <f>1*G48+1*G49</f>
        <v>1048084091</v>
      </c>
      <c r="H50" s="98">
        <f>1*H48+1*H49</f>
        <v>805311935</v>
      </c>
      <c r="I50" s="11"/>
      <c r="J50" s="87"/>
    </row>
    <row r="51" spans="1:10">
      <c r="A51" s="88" t="s">
        <v>1896</v>
      </c>
      <c r="B51" s="87"/>
      <c r="C51" s="87"/>
      <c r="D51" s="124">
        <v>30</v>
      </c>
      <c r="E51" s="133" t="s">
        <v>1804</v>
      </c>
      <c r="F51" s="134" t="s">
        <v>1805</v>
      </c>
      <c r="G51" s="132"/>
      <c r="H51" s="132"/>
      <c r="I51" s="11"/>
      <c r="J51" s="87"/>
    </row>
    <row r="52" spans="1:10">
      <c r="A52" s="87" t="s">
        <v>483</v>
      </c>
      <c r="B52" s="87"/>
      <c r="C52" s="87"/>
      <c r="D52" s="23">
        <v>31</v>
      </c>
      <c r="E52" s="38" t="s">
        <v>592</v>
      </c>
      <c r="F52" s="37" t="s">
        <v>1355</v>
      </c>
      <c r="G52" s="63"/>
      <c r="H52" s="63"/>
      <c r="I52" s="11"/>
      <c r="J52" s="87"/>
    </row>
    <row r="53" spans="1:10">
      <c r="A53" s="87" t="s">
        <v>484</v>
      </c>
      <c r="B53" s="87"/>
      <c r="C53" s="87"/>
      <c r="D53" s="23">
        <v>32</v>
      </c>
      <c r="E53" s="38" t="s">
        <v>593</v>
      </c>
      <c r="F53" s="37" t="s">
        <v>1356</v>
      </c>
      <c r="G53" s="63"/>
      <c r="H53" s="63"/>
      <c r="I53" s="11"/>
      <c r="J53" s="87"/>
    </row>
    <row r="54" spans="1:10">
      <c r="A54" s="87" t="s">
        <v>485</v>
      </c>
      <c r="B54" s="87"/>
      <c r="C54" s="87"/>
      <c r="D54" s="23">
        <v>33</v>
      </c>
      <c r="E54" s="38" t="s">
        <v>594</v>
      </c>
      <c r="F54" s="37" t="s">
        <v>1357</v>
      </c>
      <c r="G54" s="63"/>
      <c r="H54" s="63"/>
      <c r="I54" s="11"/>
      <c r="J54" s="87"/>
    </row>
    <row r="55" spans="1:10">
      <c r="A55" s="87" t="s">
        <v>486</v>
      </c>
      <c r="B55" s="87"/>
      <c r="C55" s="87"/>
      <c r="D55" s="23">
        <v>34</v>
      </c>
      <c r="E55" s="38" t="s">
        <v>595</v>
      </c>
      <c r="F55" s="37" t="s">
        <v>1358</v>
      </c>
      <c r="G55" s="63"/>
      <c r="H55" s="63"/>
      <c r="I55" s="11"/>
      <c r="J55" s="87"/>
    </row>
    <row r="56" spans="1:10">
      <c r="A56" s="87" t="s">
        <v>487</v>
      </c>
      <c r="B56" s="87"/>
      <c r="C56" s="87"/>
      <c r="D56" s="23">
        <v>35</v>
      </c>
      <c r="E56" s="38" t="s">
        <v>596</v>
      </c>
      <c r="F56" s="37" t="s">
        <v>1359</v>
      </c>
      <c r="G56" s="63"/>
      <c r="H56" s="63"/>
      <c r="I56" s="11"/>
      <c r="J56" s="87"/>
    </row>
    <row r="57" spans="1:10">
      <c r="A57" s="87" t="s">
        <v>488</v>
      </c>
      <c r="B57" s="87"/>
      <c r="C57" s="87"/>
      <c r="D57" s="23">
        <v>36</v>
      </c>
      <c r="E57" s="38" t="s">
        <v>597</v>
      </c>
      <c r="F57" s="37" t="s">
        <v>1360</v>
      </c>
      <c r="G57" s="63"/>
      <c r="H57" s="63"/>
      <c r="I57" s="11"/>
      <c r="J57" s="87"/>
    </row>
    <row r="58" spans="1:10">
      <c r="A58" s="87" t="s">
        <v>489</v>
      </c>
      <c r="B58" s="87"/>
      <c r="C58" s="87"/>
      <c r="D58" s="23">
        <v>37</v>
      </c>
      <c r="E58" s="38" t="s">
        <v>598</v>
      </c>
      <c r="F58" s="37" t="s">
        <v>1361</v>
      </c>
      <c r="G58" s="63">
        <v>53724373</v>
      </c>
      <c r="H58" s="63">
        <v>42710103</v>
      </c>
      <c r="I58" s="11"/>
      <c r="J58" s="87"/>
    </row>
    <row r="59" spans="1:10">
      <c r="A59" s="87" t="s">
        <v>490</v>
      </c>
      <c r="B59" s="87"/>
      <c r="C59" s="87"/>
      <c r="D59" s="23">
        <v>38</v>
      </c>
      <c r="E59" s="38" t="s">
        <v>599</v>
      </c>
      <c r="F59" s="37" t="s">
        <v>1362</v>
      </c>
      <c r="G59" s="63"/>
      <c r="H59" s="63"/>
      <c r="I59" s="11"/>
      <c r="J59" s="87"/>
    </row>
    <row r="60" spans="1:10">
      <c r="A60" s="87" t="s">
        <v>491</v>
      </c>
      <c r="B60" s="87"/>
      <c r="C60" s="87"/>
      <c r="D60" s="23">
        <v>39</v>
      </c>
      <c r="E60" s="38" t="s">
        <v>600</v>
      </c>
      <c r="F60" s="37" t="s">
        <v>1363</v>
      </c>
      <c r="G60" s="63"/>
      <c r="H60" s="63"/>
      <c r="I60" s="11"/>
      <c r="J60" s="87"/>
    </row>
    <row r="61" spans="1:10">
      <c r="A61" s="87" t="s">
        <v>492</v>
      </c>
      <c r="B61" s="87"/>
      <c r="C61" s="87"/>
      <c r="D61" s="23">
        <v>40</v>
      </c>
      <c r="E61" s="38" t="s">
        <v>601</v>
      </c>
      <c r="F61" s="37" t="s">
        <v>1364</v>
      </c>
      <c r="G61" s="63"/>
      <c r="H61" s="63"/>
      <c r="I61" s="11"/>
      <c r="J61" s="87"/>
    </row>
    <row r="62" spans="1:10">
      <c r="A62" s="87" t="s">
        <v>493</v>
      </c>
      <c r="B62" s="87"/>
      <c r="C62" s="87"/>
      <c r="D62" s="23">
        <v>41</v>
      </c>
      <c r="E62" s="38" t="s">
        <v>602</v>
      </c>
      <c r="F62" s="37" t="s">
        <v>1365</v>
      </c>
      <c r="G62" s="63"/>
      <c r="H62" s="63"/>
      <c r="I62" s="11"/>
      <c r="J62" s="87"/>
    </row>
    <row r="63" spans="1:10">
      <c r="A63" s="87" t="s">
        <v>494</v>
      </c>
      <c r="B63" s="87"/>
      <c r="C63" s="87"/>
      <c r="D63" s="23">
        <v>42</v>
      </c>
      <c r="E63" s="38" t="s">
        <v>603</v>
      </c>
      <c r="F63" s="37" t="s">
        <v>1366</v>
      </c>
      <c r="G63" s="63"/>
      <c r="H63" s="63"/>
      <c r="I63" s="11"/>
      <c r="J63" s="87"/>
    </row>
    <row r="64" spans="1:10">
      <c r="A64" s="87" t="s">
        <v>495</v>
      </c>
      <c r="B64" s="87"/>
      <c r="C64" s="87"/>
      <c r="D64" s="23">
        <v>43</v>
      </c>
      <c r="E64" s="38" t="s">
        <v>604</v>
      </c>
      <c r="F64" s="37" t="s">
        <v>1367</v>
      </c>
      <c r="G64" s="63">
        <v>157298</v>
      </c>
      <c r="H64" s="63">
        <v>206249</v>
      </c>
      <c r="I64" s="11"/>
      <c r="J64" s="87"/>
    </row>
    <row r="65" spans="1:10">
      <c r="A65" s="87" t="s">
        <v>496</v>
      </c>
      <c r="B65" s="87"/>
      <c r="C65" s="87"/>
      <c r="D65" s="23">
        <v>44</v>
      </c>
      <c r="E65" s="38" t="s">
        <v>605</v>
      </c>
      <c r="F65" s="37" t="s">
        <v>1368</v>
      </c>
      <c r="G65" s="63"/>
      <c r="H65" s="63"/>
      <c r="I65" s="11"/>
      <c r="J65" s="87"/>
    </row>
    <row r="66" spans="1:10">
      <c r="A66" s="87" t="s">
        <v>497</v>
      </c>
      <c r="B66" s="87"/>
      <c r="C66" s="87"/>
      <c r="D66" s="23">
        <v>45</v>
      </c>
      <c r="E66" s="38" t="s">
        <v>606</v>
      </c>
      <c r="F66" s="37" t="s">
        <v>1369</v>
      </c>
      <c r="G66" s="63"/>
      <c r="H66" s="63"/>
      <c r="I66" s="11"/>
      <c r="J66" s="87"/>
    </row>
    <row r="67" spans="1:10">
      <c r="A67" s="87" t="s">
        <v>498</v>
      </c>
      <c r="B67" s="87"/>
      <c r="C67" s="87"/>
      <c r="D67" s="23">
        <v>46</v>
      </c>
      <c r="E67" s="38" t="s">
        <v>607</v>
      </c>
      <c r="F67" s="37" t="s">
        <v>1370</v>
      </c>
      <c r="G67" s="63"/>
      <c r="H67" s="63"/>
      <c r="I67" s="11"/>
      <c r="J67" s="87"/>
    </row>
    <row r="68" spans="1:10">
      <c r="A68" s="87" t="s">
        <v>499</v>
      </c>
      <c r="B68" s="87"/>
      <c r="C68" s="87"/>
      <c r="D68" s="23">
        <v>47</v>
      </c>
      <c r="E68" s="38" t="s">
        <v>608</v>
      </c>
      <c r="F68" s="37" t="s">
        <v>1371</v>
      </c>
      <c r="G68" s="63"/>
      <c r="H68" s="63"/>
      <c r="I68" s="11"/>
      <c r="J68" s="87"/>
    </row>
    <row r="69" spans="1:10">
      <c r="A69" s="87" t="s">
        <v>500</v>
      </c>
      <c r="B69" s="87"/>
      <c r="C69" s="87"/>
      <c r="D69" s="23">
        <v>48</v>
      </c>
      <c r="E69" s="38" t="s">
        <v>609</v>
      </c>
      <c r="F69" s="37" t="s">
        <v>1372</v>
      </c>
      <c r="G69" s="63"/>
      <c r="H69" s="63"/>
      <c r="I69" s="11"/>
      <c r="J69" s="87"/>
    </row>
    <row r="70" spans="1:10" ht="30">
      <c r="A70" s="87" t="s">
        <v>501</v>
      </c>
      <c r="B70" s="87"/>
      <c r="C70" s="87"/>
      <c r="D70" s="23">
        <v>49</v>
      </c>
      <c r="E70" s="38" t="s">
        <v>610</v>
      </c>
      <c r="F70" s="37" t="s">
        <v>1373</v>
      </c>
      <c r="G70" s="63"/>
      <c r="H70" s="63"/>
      <c r="I70" s="11"/>
      <c r="J70" s="87"/>
    </row>
    <row r="71" spans="1:10">
      <c r="A71" s="87" t="s">
        <v>502</v>
      </c>
      <c r="B71" s="87"/>
      <c r="C71" s="87"/>
      <c r="D71" s="23">
        <v>50</v>
      </c>
      <c r="E71" s="38" t="s">
        <v>611</v>
      </c>
      <c r="F71" s="37" t="s">
        <v>1374</v>
      </c>
      <c r="G71" s="63"/>
      <c r="H71" s="63"/>
      <c r="I71" s="11"/>
      <c r="J71" s="87"/>
    </row>
    <row r="72" spans="1:10">
      <c r="A72" s="87" t="s">
        <v>503</v>
      </c>
      <c r="B72" s="87"/>
      <c r="C72" s="87"/>
      <c r="D72" s="23">
        <v>51</v>
      </c>
      <c r="E72" s="38" t="s">
        <v>612</v>
      </c>
      <c r="F72" s="37" t="s">
        <v>1375</v>
      </c>
      <c r="G72" s="63"/>
      <c r="H72" s="63"/>
      <c r="I72" s="11"/>
      <c r="J72" s="87"/>
    </row>
    <row r="73" spans="1:10">
      <c r="A73" s="87" t="s">
        <v>504</v>
      </c>
      <c r="B73" s="87"/>
      <c r="C73" s="87"/>
      <c r="D73" s="23">
        <v>52</v>
      </c>
      <c r="E73" s="38" t="s">
        <v>1279</v>
      </c>
      <c r="F73" s="37" t="s">
        <v>1376</v>
      </c>
      <c r="G73" s="63"/>
      <c r="H73" s="63"/>
      <c r="I73" s="11"/>
      <c r="J73" s="87"/>
    </row>
    <row r="74" spans="1:10">
      <c r="A74" s="87" t="s">
        <v>505</v>
      </c>
      <c r="B74" s="87"/>
      <c r="C74" s="87"/>
      <c r="D74" s="23">
        <v>53</v>
      </c>
      <c r="E74" s="38" t="s">
        <v>613</v>
      </c>
      <c r="F74" s="37" t="s">
        <v>1377</v>
      </c>
      <c r="G74" s="63"/>
      <c r="H74" s="63"/>
      <c r="I74" s="11"/>
      <c r="J74" s="87"/>
    </row>
    <row r="75" spans="1:10">
      <c r="A75" s="87" t="s">
        <v>506</v>
      </c>
      <c r="B75" s="87"/>
      <c r="C75" s="87"/>
      <c r="D75" s="23">
        <v>54</v>
      </c>
      <c r="E75" s="38" t="s">
        <v>614</v>
      </c>
      <c r="F75" s="37" t="s">
        <v>1378</v>
      </c>
      <c r="G75" s="63">
        <v>2083248</v>
      </c>
      <c r="H75" s="63">
        <v>2766682</v>
      </c>
      <c r="I75" s="11"/>
      <c r="J75" s="87"/>
    </row>
    <row r="76" spans="1:10">
      <c r="A76" s="87" t="s">
        <v>507</v>
      </c>
      <c r="B76" s="87"/>
      <c r="C76" s="87"/>
      <c r="D76" s="95">
        <v>55</v>
      </c>
      <c r="E76" s="117" t="s">
        <v>615</v>
      </c>
      <c r="F76" s="107" t="s">
        <v>1379</v>
      </c>
      <c r="G76" s="98">
        <f>1*G52+1*G53+1*G54+1*G55+1*G56+1*G57+1*G58+1*G59+1*G60+1*G61+1*G62+1*G63+1*G64+1*G65+1*G66+1*G67+1*G68+1*G69+1*G70+1*G71+1*G72+1*G73+1*G74+1*G75</f>
        <v>55964919</v>
      </c>
      <c r="H76" s="98">
        <f>1*H52+1*H53+1*H54+1*H55+1*H56+1*H57+1*H58+1*H59+1*H60+1*H61+1*H62+1*H63+1*H64+1*H65+1*H66+1*H67+1*H68+1*H69+1*H70+1*H71+1*H72+1*H73+1*H74+1*H75</f>
        <v>45683034</v>
      </c>
      <c r="I76" s="11"/>
      <c r="J76" s="87"/>
    </row>
    <row r="77" spans="1:10">
      <c r="A77" s="87" t="s">
        <v>508</v>
      </c>
      <c r="B77" s="87"/>
      <c r="C77" s="87"/>
      <c r="D77" s="95">
        <v>56</v>
      </c>
      <c r="E77" s="118" t="s">
        <v>616</v>
      </c>
      <c r="F77" s="112" t="s">
        <v>1380</v>
      </c>
      <c r="G77" s="98">
        <f>1*G50+1*G76</f>
        <v>1104049010</v>
      </c>
      <c r="H77" s="98">
        <f>1*H50+1*H76</f>
        <v>850994969</v>
      </c>
      <c r="I77" s="11"/>
      <c r="J77" s="87"/>
    </row>
    <row r="78" spans="1:10">
      <c r="A78" s="88" t="s">
        <v>1897</v>
      </c>
      <c r="B78" s="87"/>
      <c r="C78" s="87"/>
      <c r="D78" s="124">
        <v>57</v>
      </c>
      <c r="E78" s="130" t="s">
        <v>1806</v>
      </c>
      <c r="F78" s="131" t="s">
        <v>1807</v>
      </c>
      <c r="G78" s="132"/>
      <c r="H78" s="132"/>
      <c r="I78" s="11"/>
      <c r="J78" s="87"/>
    </row>
    <row r="79" spans="1:10">
      <c r="A79" s="88" t="s">
        <v>1898</v>
      </c>
      <c r="B79" s="87"/>
      <c r="C79" s="87"/>
      <c r="D79" s="124">
        <v>58</v>
      </c>
      <c r="E79" s="133" t="s">
        <v>1808</v>
      </c>
      <c r="F79" s="134" t="s">
        <v>1809</v>
      </c>
      <c r="G79" s="132"/>
      <c r="H79" s="132"/>
      <c r="I79" s="11"/>
      <c r="J79" s="87"/>
    </row>
    <row r="80" spans="1:10">
      <c r="A80" s="88" t="s">
        <v>1899</v>
      </c>
      <c r="B80" s="87"/>
      <c r="C80" s="87"/>
      <c r="D80" s="124">
        <v>59</v>
      </c>
      <c r="E80" s="135" t="s">
        <v>1810</v>
      </c>
      <c r="F80" s="136" t="s">
        <v>1811</v>
      </c>
      <c r="G80" s="132"/>
      <c r="H80" s="132"/>
      <c r="I80" s="11"/>
      <c r="J80" s="87"/>
    </row>
    <row r="81" spans="1:10">
      <c r="A81" s="87" t="s">
        <v>509</v>
      </c>
      <c r="B81" s="87"/>
      <c r="C81" s="87"/>
      <c r="D81" s="23">
        <v>60</v>
      </c>
      <c r="E81" s="35" t="s">
        <v>617</v>
      </c>
      <c r="F81" s="33" t="s">
        <v>1381</v>
      </c>
      <c r="G81" s="63">
        <v>3013154</v>
      </c>
      <c r="H81" s="63">
        <v>2884859</v>
      </c>
      <c r="I81" s="11"/>
      <c r="J81" s="87"/>
    </row>
    <row r="82" spans="1:10">
      <c r="A82" s="87" t="s">
        <v>510</v>
      </c>
      <c r="B82" s="87"/>
      <c r="C82" s="87"/>
      <c r="D82" s="23">
        <v>61</v>
      </c>
      <c r="E82" s="35" t="s">
        <v>618</v>
      </c>
      <c r="F82" s="33" t="s">
        <v>1382</v>
      </c>
      <c r="G82" s="63">
        <v>76680883</v>
      </c>
      <c r="H82" s="63">
        <v>72963628</v>
      </c>
      <c r="I82" s="11"/>
      <c r="J82" s="87"/>
    </row>
    <row r="83" spans="1:10">
      <c r="A83" s="87" t="s">
        <v>511</v>
      </c>
      <c r="B83" s="87"/>
      <c r="C83" s="87"/>
      <c r="D83" s="95">
        <v>62</v>
      </c>
      <c r="E83" s="121" t="s">
        <v>619</v>
      </c>
      <c r="F83" s="110" t="s">
        <v>1383</v>
      </c>
      <c r="G83" s="98">
        <f>1*G81+1*G82</f>
        <v>79694037</v>
      </c>
      <c r="H83" s="98">
        <f>1*H81+1*H82</f>
        <v>75848487</v>
      </c>
      <c r="I83" s="11"/>
      <c r="J83" s="87"/>
    </row>
    <row r="84" spans="1:10">
      <c r="A84" s="87" t="s">
        <v>512</v>
      </c>
      <c r="B84" s="87"/>
      <c r="C84" s="87"/>
      <c r="D84" s="23">
        <v>63</v>
      </c>
      <c r="E84" s="35" t="s">
        <v>620</v>
      </c>
      <c r="F84" s="33" t="s">
        <v>1384</v>
      </c>
      <c r="G84" s="63"/>
      <c r="H84" s="63"/>
      <c r="I84" s="11"/>
      <c r="J84" s="87"/>
    </row>
    <row r="85" spans="1:10">
      <c r="A85" s="87" t="s">
        <v>513</v>
      </c>
      <c r="B85" s="87"/>
      <c r="C85" s="87"/>
      <c r="D85" s="23">
        <v>64</v>
      </c>
      <c r="E85" s="35" t="s">
        <v>621</v>
      </c>
      <c r="F85" s="33" t="s">
        <v>1385</v>
      </c>
      <c r="G85" s="63"/>
      <c r="H85" s="63"/>
      <c r="I85" s="11"/>
      <c r="J85" s="87"/>
    </row>
    <row r="86" spans="1:10" ht="30">
      <c r="A86" s="87" t="s">
        <v>514</v>
      </c>
      <c r="B86" s="87"/>
      <c r="C86" s="87"/>
      <c r="D86" s="23">
        <v>65</v>
      </c>
      <c r="E86" s="35" t="s">
        <v>622</v>
      </c>
      <c r="F86" s="65" t="s">
        <v>1386</v>
      </c>
      <c r="G86" s="63"/>
      <c r="H86" s="63"/>
      <c r="I86" s="11"/>
      <c r="J86" s="87"/>
    </row>
    <row r="87" spans="1:10">
      <c r="A87" s="87" t="s">
        <v>515</v>
      </c>
      <c r="B87" s="87"/>
      <c r="C87" s="87"/>
      <c r="D87" s="23">
        <v>66</v>
      </c>
      <c r="E87" s="35" t="s">
        <v>623</v>
      </c>
      <c r="F87" s="33" t="s">
        <v>1387</v>
      </c>
      <c r="G87" s="63"/>
      <c r="H87" s="63"/>
      <c r="I87" s="11"/>
      <c r="J87" s="87"/>
    </row>
    <row r="88" spans="1:10">
      <c r="A88" s="87" t="s">
        <v>516</v>
      </c>
      <c r="B88" s="87"/>
      <c r="C88" s="87"/>
      <c r="D88" s="23">
        <v>67</v>
      </c>
      <c r="E88" s="35" t="s">
        <v>624</v>
      </c>
      <c r="F88" s="33" t="s">
        <v>1388</v>
      </c>
      <c r="G88" s="63"/>
      <c r="H88" s="63"/>
      <c r="I88" s="11"/>
      <c r="J88" s="87"/>
    </row>
    <row r="89" spans="1:10">
      <c r="A89" s="87" t="s">
        <v>517</v>
      </c>
      <c r="B89" s="87"/>
      <c r="C89" s="87"/>
      <c r="D89" s="44">
        <v>68</v>
      </c>
      <c r="E89" s="35" t="s">
        <v>625</v>
      </c>
      <c r="F89" s="33" t="s">
        <v>1389</v>
      </c>
      <c r="G89" s="63"/>
      <c r="H89" s="63"/>
      <c r="I89" s="11"/>
      <c r="J89" s="87"/>
    </row>
    <row r="90" spans="1:10">
      <c r="A90" s="87" t="s">
        <v>518</v>
      </c>
      <c r="B90" s="87"/>
      <c r="C90" s="87"/>
      <c r="D90" s="44">
        <v>69</v>
      </c>
      <c r="E90" s="35" t="s">
        <v>626</v>
      </c>
      <c r="F90" s="33" t="s">
        <v>1390</v>
      </c>
      <c r="G90" s="63">
        <v>55924093</v>
      </c>
      <c r="H90" s="63">
        <v>74440816</v>
      </c>
      <c r="I90" s="11"/>
      <c r="J90" s="87"/>
    </row>
    <row r="91" spans="1:10">
      <c r="A91" s="87" t="s">
        <v>519</v>
      </c>
      <c r="B91" s="87"/>
      <c r="C91" s="87"/>
      <c r="D91" s="23">
        <v>70</v>
      </c>
      <c r="E91" s="35" t="s">
        <v>627</v>
      </c>
      <c r="F91" s="33" t="s">
        <v>1391</v>
      </c>
      <c r="G91" s="63"/>
      <c r="H91" s="63"/>
      <c r="I91" s="11"/>
      <c r="J91" s="87"/>
    </row>
    <row r="92" spans="1:10">
      <c r="A92" s="87" t="s">
        <v>520</v>
      </c>
      <c r="B92" s="87"/>
      <c r="C92" s="87"/>
      <c r="D92" s="23">
        <v>71</v>
      </c>
      <c r="E92" s="35" t="s">
        <v>628</v>
      </c>
      <c r="F92" s="33" t="s">
        <v>1392</v>
      </c>
      <c r="G92" s="63">
        <v>202256721</v>
      </c>
      <c r="H92" s="63">
        <v>178563560</v>
      </c>
      <c r="I92" s="11"/>
      <c r="J92" s="87"/>
    </row>
    <row r="93" spans="1:10">
      <c r="A93" s="87" t="s">
        <v>521</v>
      </c>
      <c r="B93" s="87"/>
      <c r="C93" s="87"/>
      <c r="D93" s="43">
        <v>72</v>
      </c>
      <c r="E93" s="35" t="s">
        <v>629</v>
      </c>
      <c r="F93" s="33" t="s">
        <v>1393</v>
      </c>
      <c r="G93" s="63"/>
      <c r="H93" s="63"/>
      <c r="I93" s="11"/>
      <c r="J93" s="87"/>
    </row>
    <row r="94" spans="1:10">
      <c r="A94" s="87" t="s">
        <v>522</v>
      </c>
      <c r="B94" s="87"/>
      <c r="C94" s="87"/>
      <c r="D94" s="43">
        <v>73</v>
      </c>
      <c r="E94" s="35" t="s">
        <v>630</v>
      </c>
      <c r="F94" s="33" t="s">
        <v>1394</v>
      </c>
      <c r="G94" s="63">
        <v>254983386</v>
      </c>
      <c r="H94" s="63">
        <v>169008882</v>
      </c>
      <c r="I94" s="11"/>
      <c r="J94" s="87"/>
    </row>
    <row r="95" spans="1:10">
      <c r="A95" s="87" t="s">
        <v>523</v>
      </c>
      <c r="B95" s="87"/>
      <c r="C95" s="87"/>
      <c r="D95" s="43">
        <v>74</v>
      </c>
      <c r="E95" s="35" t="s">
        <v>1273</v>
      </c>
      <c r="F95" s="33" t="s">
        <v>1395</v>
      </c>
      <c r="G95" s="63"/>
      <c r="H95" s="63"/>
      <c r="I95" s="11"/>
      <c r="J95" s="87"/>
    </row>
    <row r="96" spans="1:10">
      <c r="A96" s="87" t="s">
        <v>524</v>
      </c>
      <c r="B96" s="87"/>
      <c r="C96" s="87"/>
      <c r="D96" s="43">
        <v>75</v>
      </c>
      <c r="E96" s="35" t="s">
        <v>631</v>
      </c>
      <c r="F96" s="33" t="s">
        <v>1396</v>
      </c>
      <c r="G96" s="63"/>
      <c r="H96" s="63"/>
      <c r="I96" s="11"/>
      <c r="J96" s="87"/>
    </row>
    <row r="97" spans="1:10">
      <c r="A97" s="87" t="s">
        <v>525</v>
      </c>
      <c r="B97" s="87"/>
      <c r="C97" s="87"/>
      <c r="D97" s="43">
        <v>76</v>
      </c>
      <c r="E97" s="35" t="s">
        <v>632</v>
      </c>
      <c r="F97" s="33" t="s">
        <v>1397</v>
      </c>
      <c r="G97" s="63"/>
      <c r="H97" s="63"/>
      <c r="I97" s="11"/>
      <c r="J97" s="87"/>
    </row>
    <row r="98" spans="1:10">
      <c r="A98" s="87" t="s">
        <v>526</v>
      </c>
      <c r="B98" s="87"/>
      <c r="C98" s="87"/>
      <c r="D98" s="43">
        <v>77</v>
      </c>
      <c r="E98" s="35" t="s">
        <v>633</v>
      </c>
      <c r="F98" s="33" t="s">
        <v>1398</v>
      </c>
      <c r="G98" s="63"/>
      <c r="H98" s="63"/>
      <c r="I98" s="11"/>
      <c r="J98" s="87"/>
    </row>
    <row r="99" spans="1:10">
      <c r="A99" s="87" t="s">
        <v>527</v>
      </c>
      <c r="B99" s="87"/>
      <c r="C99" s="87"/>
      <c r="D99" s="43">
        <v>78</v>
      </c>
      <c r="E99" s="35" t="s">
        <v>634</v>
      </c>
      <c r="F99" s="33" t="s">
        <v>1399</v>
      </c>
      <c r="G99" s="63"/>
      <c r="H99" s="63"/>
      <c r="I99" s="11"/>
      <c r="J99" s="87"/>
    </row>
    <row r="100" spans="1:10">
      <c r="A100" s="87" t="s">
        <v>528</v>
      </c>
      <c r="B100" s="87"/>
      <c r="C100" s="87"/>
      <c r="D100" s="43">
        <v>79</v>
      </c>
      <c r="E100" s="35" t="s">
        <v>635</v>
      </c>
      <c r="F100" s="33" t="s">
        <v>1400</v>
      </c>
      <c r="G100" s="63"/>
      <c r="H100" s="63"/>
      <c r="I100" s="11"/>
      <c r="J100" s="87"/>
    </row>
    <row r="101" spans="1:10">
      <c r="A101" s="87" t="s">
        <v>529</v>
      </c>
      <c r="B101" s="87"/>
      <c r="C101" s="87"/>
      <c r="D101" s="43">
        <v>80</v>
      </c>
      <c r="E101" s="35" t="s">
        <v>636</v>
      </c>
      <c r="F101" s="33" t="s">
        <v>1401</v>
      </c>
      <c r="G101" s="63"/>
      <c r="H101" s="63"/>
      <c r="I101" s="11"/>
      <c r="J101" s="87"/>
    </row>
    <row r="102" spans="1:10">
      <c r="A102" s="87" t="s">
        <v>530</v>
      </c>
      <c r="B102" s="87"/>
      <c r="C102" s="87"/>
      <c r="D102" s="43">
        <v>81</v>
      </c>
      <c r="E102" s="35" t="s">
        <v>1280</v>
      </c>
      <c r="F102" s="33" t="s">
        <v>1402</v>
      </c>
      <c r="G102" s="63">
        <v>47964305</v>
      </c>
      <c r="H102" s="63">
        <v>45187522</v>
      </c>
      <c r="I102" s="11"/>
      <c r="J102" s="87"/>
    </row>
    <row r="103" spans="1:10">
      <c r="A103" s="87" t="s">
        <v>531</v>
      </c>
      <c r="B103" s="87"/>
      <c r="C103" s="87"/>
      <c r="D103" s="43">
        <v>82</v>
      </c>
      <c r="E103" s="35" t="s">
        <v>637</v>
      </c>
      <c r="F103" s="33" t="s">
        <v>1403</v>
      </c>
      <c r="G103" s="63">
        <v>192452685</v>
      </c>
      <c r="H103" s="63">
        <v>184839015</v>
      </c>
      <c r="I103" s="11"/>
      <c r="J103" s="87"/>
    </row>
    <row r="104" spans="1:10">
      <c r="A104" s="88" t="s">
        <v>1900</v>
      </c>
      <c r="B104" s="87"/>
      <c r="C104" s="87"/>
      <c r="D104" s="137">
        <v>83</v>
      </c>
      <c r="E104" s="138" t="s">
        <v>1812</v>
      </c>
      <c r="F104" s="139" t="s">
        <v>1813</v>
      </c>
      <c r="G104" s="132"/>
      <c r="H104" s="132"/>
      <c r="I104" s="11"/>
      <c r="J104" s="87"/>
    </row>
    <row r="105" spans="1:10">
      <c r="A105" s="87" t="s">
        <v>532</v>
      </c>
      <c r="B105" s="87"/>
      <c r="C105" s="87"/>
      <c r="D105" s="43">
        <v>84</v>
      </c>
      <c r="E105" s="36" t="s">
        <v>1749</v>
      </c>
      <c r="F105" s="34" t="s">
        <v>1751</v>
      </c>
      <c r="G105" s="63">
        <v>12104915</v>
      </c>
      <c r="H105" s="63">
        <v>6265570</v>
      </c>
      <c r="I105" s="11"/>
      <c r="J105" s="87"/>
    </row>
    <row r="106" spans="1:10">
      <c r="A106" s="87" t="s">
        <v>533</v>
      </c>
      <c r="B106" s="87"/>
      <c r="C106" s="87"/>
      <c r="D106" s="43">
        <v>85</v>
      </c>
      <c r="E106" s="36" t="s">
        <v>1750</v>
      </c>
      <c r="F106" s="34" t="s">
        <v>1752</v>
      </c>
      <c r="G106" s="63">
        <v>12766851</v>
      </c>
      <c r="H106" s="63">
        <v>11048421</v>
      </c>
      <c r="I106" s="11"/>
      <c r="J106" s="87"/>
    </row>
    <row r="107" spans="1:10">
      <c r="A107" s="87" t="s">
        <v>534</v>
      </c>
      <c r="B107" s="87"/>
      <c r="C107" s="87"/>
      <c r="D107" s="116">
        <v>86</v>
      </c>
      <c r="E107" s="119" t="s">
        <v>638</v>
      </c>
      <c r="F107" s="120" t="s">
        <v>1404</v>
      </c>
      <c r="G107" s="98">
        <f>1*G105+1*G106</f>
        <v>24871766</v>
      </c>
      <c r="H107" s="98">
        <f>1*H105+1*H106</f>
        <v>17313991</v>
      </c>
      <c r="I107" s="11"/>
      <c r="J107" s="87"/>
    </row>
    <row r="108" spans="1:10" ht="45">
      <c r="A108" s="88" t="s">
        <v>1272</v>
      </c>
      <c r="B108" s="87"/>
      <c r="C108" s="87"/>
      <c r="D108" s="116">
        <v>87</v>
      </c>
      <c r="E108" s="121" t="s">
        <v>1710</v>
      </c>
      <c r="F108" s="110" t="s">
        <v>1753</v>
      </c>
      <c r="G108" s="98">
        <f>1*G83+1*G84+1*G85+1*G86+1*G87+1*G88+1*G89+1*G90+1*G91+1*G92+1*G93+1*G94+1*G95+1*G96+1*G97+1*G98+1*G99+1*G100+1*G101+1*G102+1*G103+1*G107</f>
        <v>858146993</v>
      </c>
      <c r="H108" s="98">
        <f>1*H83+1*H84+1*H85+1*H86+1*H87+1*H88+1*H89+1*H90+1*H91+1*H92+1*H93+1*H94+1*H95+1*H96+1*H97+1*H98+1*H99+1*H100+1*H101+1*H102+1*H103+1*H107</f>
        <v>745202273</v>
      </c>
      <c r="I108" s="11"/>
      <c r="J108" s="87"/>
    </row>
    <row r="109" spans="1:10" ht="30">
      <c r="A109" s="87" t="s">
        <v>535</v>
      </c>
      <c r="B109" s="87"/>
      <c r="C109" s="87"/>
      <c r="D109" s="43">
        <v>88</v>
      </c>
      <c r="E109" s="35" t="s">
        <v>639</v>
      </c>
      <c r="F109" s="33" t="s">
        <v>1754</v>
      </c>
      <c r="G109" s="63"/>
      <c r="H109" s="63"/>
      <c r="I109" s="11"/>
      <c r="J109" s="87"/>
    </row>
    <row r="110" spans="1:10">
      <c r="A110" s="87" t="s">
        <v>536</v>
      </c>
      <c r="B110" s="87"/>
      <c r="C110" s="87"/>
      <c r="D110" s="116">
        <v>89</v>
      </c>
      <c r="E110" s="121" t="s">
        <v>640</v>
      </c>
      <c r="F110" s="110" t="s">
        <v>1405</v>
      </c>
      <c r="G110" s="98">
        <f>1*G108+1*G109</f>
        <v>858146993</v>
      </c>
      <c r="H110" s="98">
        <f>1*H108+1*H109</f>
        <v>745202273</v>
      </c>
      <c r="I110" s="11"/>
      <c r="J110" s="87"/>
    </row>
    <row r="111" spans="1:10">
      <c r="A111" s="88" t="s">
        <v>1901</v>
      </c>
      <c r="B111" s="87"/>
      <c r="C111" s="87"/>
      <c r="D111" s="137">
        <v>90</v>
      </c>
      <c r="E111" s="135" t="s">
        <v>1814</v>
      </c>
      <c r="F111" s="136" t="s">
        <v>1815</v>
      </c>
      <c r="G111" s="132"/>
      <c r="H111" s="132"/>
      <c r="I111" s="11"/>
      <c r="J111" s="87"/>
    </row>
    <row r="112" spans="1:10" ht="30">
      <c r="A112" s="87" t="s">
        <v>537</v>
      </c>
      <c r="B112" s="87"/>
      <c r="C112" s="87"/>
      <c r="D112" s="43">
        <v>91</v>
      </c>
      <c r="E112" s="35" t="s">
        <v>641</v>
      </c>
      <c r="F112" s="33" t="s">
        <v>1406</v>
      </c>
      <c r="G112" s="63">
        <v>60890737</v>
      </c>
      <c r="H112" s="63">
        <v>59138547</v>
      </c>
      <c r="I112" s="11"/>
      <c r="J112" s="87"/>
    </row>
    <row r="113" spans="1:10">
      <c r="A113" s="87" t="s">
        <v>538</v>
      </c>
      <c r="B113" s="87"/>
      <c r="C113" s="87"/>
      <c r="D113" s="43">
        <v>92</v>
      </c>
      <c r="E113" s="35" t="s">
        <v>642</v>
      </c>
      <c r="F113" s="33" t="s">
        <v>1407</v>
      </c>
      <c r="G113" s="63"/>
      <c r="H113" s="63"/>
      <c r="I113" s="11"/>
      <c r="J113" s="87"/>
    </row>
    <row r="114" spans="1:10">
      <c r="A114" s="87" t="s">
        <v>539</v>
      </c>
      <c r="B114" s="87"/>
      <c r="C114" s="87"/>
      <c r="D114" s="116">
        <v>93</v>
      </c>
      <c r="E114" s="121" t="s">
        <v>643</v>
      </c>
      <c r="F114" s="110" t="s">
        <v>1408</v>
      </c>
      <c r="G114" s="98">
        <f>1*G112+1*G113</f>
        <v>60890737</v>
      </c>
      <c r="H114" s="98">
        <f>1*H112+1*H113</f>
        <v>59138547</v>
      </c>
      <c r="I114" s="11"/>
      <c r="J114" s="87"/>
    </row>
    <row r="115" spans="1:10" ht="30">
      <c r="A115" s="87" t="s">
        <v>540</v>
      </c>
      <c r="B115" s="87"/>
      <c r="C115" s="87"/>
      <c r="D115" s="43">
        <v>94</v>
      </c>
      <c r="E115" s="35" t="s">
        <v>644</v>
      </c>
      <c r="F115" s="33" t="s">
        <v>1409</v>
      </c>
      <c r="G115" s="63"/>
      <c r="H115" s="63"/>
      <c r="I115" s="11"/>
      <c r="J115" s="87"/>
    </row>
    <row r="116" spans="1:10">
      <c r="A116" s="87" t="s">
        <v>541</v>
      </c>
      <c r="B116" s="87"/>
      <c r="C116" s="87"/>
      <c r="D116" s="43">
        <v>95</v>
      </c>
      <c r="E116" s="35" t="s">
        <v>645</v>
      </c>
      <c r="F116" s="33" t="s">
        <v>1410</v>
      </c>
      <c r="G116" s="63"/>
      <c r="H116" s="63"/>
      <c r="I116" s="11"/>
      <c r="J116" s="87"/>
    </row>
    <row r="117" spans="1:10">
      <c r="A117" s="87" t="s">
        <v>542</v>
      </c>
      <c r="B117" s="87"/>
      <c r="C117" s="87"/>
      <c r="D117" s="43">
        <v>96</v>
      </c>
      <c r="E117" s="35" t="s">
        <v>646</v>
      </c>
      <c r="F117" s="33" t="s">
        <v>1411</v>
      </c>
      <c r="G117" s="63"/>
      <c r="H117" s="63"/>
      <c r="I117" s="11"/>
      <c r="J117" s="87"/>
    </row>
    <row r="118" spans="1:10">
      <c r="A118" s="87" t="s">
        <v>543</v>
      </c>
      <c r="B118" s="87"/>
      <c r="C118" s="87"/>
      <c r="D118" s="43">
        <v>97</v>
      </c>
      <c r="E118" s="35" t="s">
        <v>647</v>
      </c>
      <c r="F118" s="33" t="s">
        <v>1412</v>
      </c>
      <c r="G118" s="63"/>
      <c r="H118" s="63"/>
      <c r="I118" s="11"/>
      <c r="J118" s="87"/>
    </row>
    <row r="119" spans="1:10">
      <c r="A119" s="87" t="s">
        <v>544</v>
      </c>
      <c r="B119" s="87"/>
      <c r="C119" s="87"/>
      <c r="D119" s="43">
        <v>98</v>
      </c>
      <c r="E119" s="35" t="s">
        <v>1281</v>
      </c>
      <c r="F119" s="33" t="s">
        <v>1413</v>
      </c>
      <c r="G119" s="63"/>
      <c r="H119" s="63"/>
      <c r="I119" s="11"/>
      <c r="J119" s="87"/>
    </row>
    <row r="120" spans="1:10">
      <c r="A120" s="87" t="s">
        <v>545</v>
      </c>
      <c r="B120" s="87"/>
      <c r="C120" s="87"/>
      <c r="D120" s="43">
        <v>99</v>
      </c>
      <c r="E120" s="35" t="s">
        <v>648</v>
      </c>
      <c r="F120" s="33" t="s">
        <v>1414</v>
      </c>
      <c r="G120" s="63"/>
      <c r="H120" s="63"/>
      <c r="I120" s="11"/>
      <c r="J120" s="87"/>
    </row>
    <row r="121" spans="1:10">
      <c r="A121" s="87" t="s">
        <v>546</v>
      </c>
      <c r="B121" s="87"/>
      <c r="C121" s="87"/>
      <c r="D121" s="43">
        <v>100</v>
      </c>
      <c r="E121" s="35" t="s">
        <v>649</v>
      </c>
      <c r="F121" s="33" t="s">
        <v>1415</v>
      </c>
      <c r="G121" s="63"/>
      <c r="H121" s="63"/>
      <c r="I121" s="11"/>
      <c r="J121" s="87"/>
    </row>
    <row r="122" spans="1:10">
      <c r="A122" s="87" t="s">
        <v>547</v>
      </c>
      <c r="B122" s="87"/>
      <c r="C122" s="87"/>
      <c r="D122" s="43">
        <v>101</v>
      </c>
      <c r="E122" s="35" t="s">
        <v>650</v>
      </c>
      <c r="F122" s="33" t="s">
        <v>1416</v>
      </c>
      <c r="G122" s="63"/>
      <c r="H122" s="63"/>
      <c r="I122" s="11"/>
      <c r="J122" s="87"/>
    </row>
    <row r="123" spans="1:10">
      <c r="A123" s="87" t="s">
        <v>548</v>
      </c>
      <c r="B123" s="87"/>
      <c r="C123" s="87"/>
      <c r="D123" s="43">
        <v>102</v>
      </c>
      <c r="E123" s="35" t="s">
        <v>651</v>
      </c>
      <c r="F123" s="33" t="s">
        <v>1417</v>
      </c>
      <c r="G123" s="63"/>
      <c r="H123" s="63"/>
      <c r="I123" s="11"/>
      <c r="J123" s="87"/>
    </row>
    <row r="124" spans="1:10">
      <c r="A124" s="87" t="s">
        <v>549</v>
      </c>
      <c r="B124" s="87"/>
      <c r="C124" s="87"/>
      <c r="D124" s="43">
        <v>103</v>
      </c>
      <c r="E124" s="35" t="s">
        <v>652</v>
      </c>
      <c r="F124" s="33" t="s">
        <v>1418</v>
      </c>
      <c r="G124" s="63"/>
      <c r="H124" s="63"/>
      <c r="I124" s="11"/>
      <c r="J124" s="87"/>
    </row>
    <row r="125" spans="1:10">
      <c r="A125" s="87" t="s">
        <v>550</v>
      </c>
      <c r="B125" s="87"/>
      <c r="C125" s="87"/>
      <c r="D125" s="43">
        <v>104</v>
      </c>
      <c r="E125" s="35" t="s">
        <v>1738</v>
      </c>
      <c r="F125" s="33" t="s">
        <v>1419</v>
      </c>
      <c r="G125" s="63"/>
      <c r="H125" s="63"/>
      <c r="I125" s="11"/>
      <c r="J125" s="87"/>
    </row>
    <row r="126" spans="1:10">
      <c r="A126" s="87" t="s">
        <v>551</v>
      </c>
      <c r="B126" s="87"/>
      <c r="C126" s="87"/>
      <c r="D126" s="43">
        <v>105</v>
      </c>
      <c r="E126" s="35" t="s">
        <v>653</v>
      </c>
      <c r="F126" s="33" t="s">
        <v>1420</v>
      </c>
      <c r="G126" s="63"/>
      <c r="H126" s="63"/>
      <c r="I126" s="11"/>
      <c r="J126" s="87"/>
    </row>
    <row r="127" spans="1:10">
      <c r="A127" s="87" t="s">
        <v>552</v>
      </c>
      <c r="B127" s="87"/>
      <c r="C127" s="87"/>
      <c r="D127" s="43">
        <v>106</v>
      </c>
      <c r="E127" s="35" t="s">
        <v>654</v>
      </c>
      <c r="F127" s="33" t="s">
        <v>1421</v>
      </c>
      <c r="G127" s="63"/>
      <c r="H127" s="63"/>
      <c r="I127" s="11"/>
      <c r="J127" s="87"/>
    </row>
    <row r="128" spans="1:10">
      <c r="A128" s="87" t="s">
        <v>553</v>
      </c>
      <c r="B128" s="87"/>
      <c r="C128" s="87"/>
      <c r="D128" s="43">
        <v>107</v>
      </c>
      <c r="E128" s="35" t="s">
        <v>655</v>
      </c>
      <c r="F128" s="33" t="s">
        <v>1422</v>
      </c>
      <c r="G128" s="63">
        <v>1507307</v>
      </c>
      <c r="H128" s="63">
        <v>2127997</v>
      </c>
      <c r="I128" s="11"/>
      <c r="J128" s="87"/>
    </row>
    <row r="129" spans="1:10">
      <c r="A129" s="87" t="s">
        <v>554</v>
      </c>
      <c r="B129" s="87"/>
      <c r="C129" s="87"/>
      <c r="D129" s="116">
        <v>108</v>
      </c>
      <c r="E129" s="121" t="s">
        <v>656</v>
      </c>
      <c r="F129" s="110" t="s">
        <v>1423</v>
      </c>
      <c r="G129" s="98">
        <f>1*G114+1*G115+1*G116+1*G117+1*G118+1*G119+1*G120+1*G121+1*G122+1*G123+1*G124+1*G125+1*G126+1*G127+1*G128</f>
        <v>62398044</v>
      </c>
      <c r="H129" s="98">
        <f>1*H114+1*H115+1*H116+1*H117+1*H118+1*H119+1*H120+1*H121+1*H122+1*H123+1*H124+1*H125+1*H126+1*H127+1*H128</f>
        <v>61266544</v>
      </c>
      <c r="I129" s="11"/>
      <c r="J129" s="87"/>
    </row>
    <row r="130" spans="1:10">
      <c r="A130" s="87" t="s">
        <v>555</v>
      </c>
      <c r="B130" s="87"/>
      <c r="C130" s="87"/>
      <c r="D130" s="116">
        <v>109</v>
      </c>
      <c r="E130" s="117" t="s">
        <v>657</v>
      </c>
      <c r="F130" s="107" t="s">
        <v>1424</v>
      </c>
      <c r="G130" s="98">
        <f>1*G110+1*G129</f>
        <v>920545037</v>
      </c>
      <c r="H130" s="98">
        <f>1*H110+1*H129</f>
        <v>806468817</v>
      </c>
      <c r="I130" s="11"/>
      <c r="J130" s="87"/>
    </row>
    <row r="131" spans="1:10">
      <c r="A131" s="88" t="s">
        <v>1902</v>
      </c>
      <c r="B131" s="87"/>
      <c r="C131" s="87"/>
      <c r="D131" s="137">
        <v>110</v>
      </c>
      <c r="E131" s="133" t="s">
        <v>1816</v>
      </c>
      <c r="F131" s="134" t="s">
        <v>1817</v>
      </c>
      <c r="G131" s="132"/>
      <c r="H131" s="132"/>
      <c r="I131" s="11"/>
      <c r="J131" s="87"/>
    </row>
    <row r="132" spans="1:10">
      <c r="A132" s="87" t="s">
        <v>1679</v>
      </c>
      <c r="B132" s="87"/>
      <c r="C132" s="87"/>
      <c r="D132" s="43">
        <v>111</v>
      </c>
      <c r="E132" s="38" t="s">
        <v>658</v>
      </c>
      <c r="F132" s="37" t="s">
        <v>1425</v>
      </c>
      <c r="G132" s="63">
        <v>181000000</v>
      </c>
      <c r="H132" s="63">
        <v>181000000</v>
      </c>
      <c r="I132" s="11"/>
      <c r="J132" s="87"/>
    </row>
    <row r="133" spans="1:10">
      <c r="A133" s="87" t="s">
        <v>556</v>
      </c>
      <c r="B133" s="87"/>
      <c r="C133" s="87"/>
      <c r="D133" s="43">
        <v>112</v>
      </c>
      <c r="E133" s="38" t="s">
        <v>659</v>
      </c>
      <c r="F133" s="37" t="s">
        <v>1426</v>
      </c>
      <c r="G133" s="63"/>
      <c r="H133" s="63"/>
      <c r="I133" s="11"/>
      <c r="J133" s="87"/>
    </row>
    <row r="134" spans="1:10">
      <c r="A134" s="87" t="s">
        <v>557</v>
      </c>
      <c r="B134" s="87"/>
      <c r="C134" s="87"/>
      <c r="D134" s="43">
        <v>113</v>
      </c>
      <c r="E134" s="38" t="s">
        <v>660</v>
      </c>
      <c r="F134" s="37" t="s">
        <v>1427</v>
      </c>
      <c r="G134" s="63"/>
      <c r="H134" s="63"/>
      <c r="I134" s="11"/>
      <c r="J134" s="87"/>
    </row>
    <row r="135" spans="1:10">
      <c r="A135" s="87" t="s">
        <v>558</v>
      </c>
      <c r="B135" s="87"/>
      <c r="C135" s="87"/>
      <c r="D135" s="43">
        <v>114</v>
      </c>
      <c r="E135" s="38" t="s">
        <v>661</v>
      </c>
      <c r="F135" s="37" t="s">
        <v>1428</v>
      </c>
      <c r="G135" s="63">
        <v>250397</v>
      </c>
      <c r="H135" s="63"/>
      <c r="I135" s="11"/>
      <c r="J135" s="87"/>
    </row>
    <row r="136" spans="1:10">
      <c r="A136" s="87" t="s">
        <v>559</v>
      </c>
      <c r="B136" s="87"/>
      <c r="C136" s="87"/>
      <c r="D136" s="43">
        <v>115</v>
      </c>
      <c r="E136" s="38" t="s">
        <v>662</v>
      </c>
      <c r="F136" s="37" t="s">
        <v>1429</v>
      </c>
      <c r="G136" s="63"/>
      <c r="H136" s="63"/>
      <c r="I136" s="11"/>
      <c r="J136" s="87"/>
    </row>
    <row r="137" spans="1:10">
      <c r="A137" s="87" t="s">
        <v>1731</v>
      </c>
      <c r="B137" s="87"/>
      <c r="C137" s="87"/>
      <c r="D137" s="43">
        <v>116</v>
      </c>
      <c r="E137" s="38" t="s">
        <v>663</v>
      </c>
      <c r="F137" s="37" t="s">
        <v>1430</v>
      </c>
      <c r="G137" s="63">
        <v>-450508924</v>
      </c>
      <c r="H137" s="63">
        <v>-535736348</v>
      </c>
      <c r="I137" s="11"/>
      <c r="J137" s="87"/>
    </row>
    <row r="138" spans="1:10">
      <c r="A138" s="87" t="s">
        <v>560</v>
      </c>
      <c r="B138" s="87"/>
      <c r="C138" s="87"/>
      <c r="D138" s="43">
        <v>117</v>
      </c>
      <c r="E138" s="38" t="s">
        <v>664</v>
      </c>
      <c r="F138" s="37" t="s">
        <v>1431</v>
      </c>
      <c r="G138" s="63">
        <v>452762500</v>
      </c>
      <c r="H138" s="63">
        <v>399262500</v>
      </c>
      <c r="I138" s="11"/>
      <c r="J138" s="87"/>
    </row>
    <row r="139" spans="1:10">
      <c r="A139" s="87" t="s">
        <v>561</v>
      </c>
      <c r="B139" s="87"/>
      <c r="C139" s="87"/>
      <c r="D139" s="43">
        <v>118</v>
      </c>
      <c r="E139" s="38" t="s">
        <v>665</v>
      </c>
      <c r="F139" s="37" t="s">
        <v>1432</v>
      </c>
      <c r="G139" s="63"/>
      <c r="H139" s="63"/>
      <c r="I139" s="11"/>
      <c r="J139" s="87"/>
    </row>
    <row r="140" spans="1:10">
      <c r="A140" s="88" t="s">
        <v>1903</v>
      </c>
      <c r="B140" s="87"/>
      <c r="C140" s="87"/>
      <c r="D140" s="137">
        <v>119</v>
      </c>
      <c r="E140" s="135" t="s">
        <v>1818</v>
      </c>
      <c r="F140" s="136" t="s">
        <v>1819</v>
      </c>
      <c r="G140" s="132"/>
      <c r="H140" s="132"/>
      <c r="I140" s="11"/>
      <c r="J140" s="87"/>
    </row>
    <row r="141" spans="1:10">
      <c r="A141" s="87" t="s">
        <v>562</v>
      </c>
      <c r="B141" s="87"/>
      <c r="C141" s="87"/>
      <c r="D141" s="43">
        <v>120</v>
      </c>
      <c r="E141" s="35" t="s">
        <v>666</v>
      </c>
      <c r="F141" s="33" t="s">
        <v>1433</v>
      </c>
      <c r="G141" s="63"/>
      <c r="H141" s="63"/>
      <c r="I141" s="11"/>
      <c r="J141" s="87"/>
    </row>
    <row r="142" spans="1:10">
      <c r="A142" s="87" t="s">
        <v>563</v>
      </c>
      <c r="B142" s="87"/>
      <c r="C142" s="87"/>
      <c r="D142" s="43">
        <v>121</v>
      </c>
      <c r="E142" s="35" t="s">
        <v>667</v>
      </c>
      <c r="F142" s="33" t="s">
        <v>1434</v>
      </c>
      <c r="G142" s="63"/>
      <c r="H142" s="63"/>
      <c r="I142" s="11"/>
      <c r="J142" s="87"/>
    </row>
    <row r="143" spans="1:10">
      <c r="A143" s="87" t="s">
        <v>564</v>
      </c>
      <c r="B143" s="87"/>
      <c r="C143" s="87"/>
      <c r="D143" s="43">
        <v>122</v>
      </c>
      <c r="E143" s="35" t="s">
        <v>668</v>
      </c>
      <c r="F143" s="33" t="s">
        <v>1435</v>
      </c>
      <c r="G143" s="63"/>
      <c r="H143" s="63"/>
      <c r="I143" s="11"/>
      <c r="J143" s="87"/>
    </row>
    <row r="144" spans="1:10">
      <c r="A144" s="87" t="s">
        <v>565</v>
      </c>
      <c r="B144" s="87"/>
      <c r="C144" s="87"/>
      <c r="D144" s="43">
        <v>123</v>
      </c>
      <c r="E144" s="35" t="s">
        <v>669</v>
      </c>
      <c r="F144" s="33" t="s">
        <v>1436</v>
      </c>
      <c r="G144" s="63"/>
      <c r="H144" s="63"/>
      <c r="I144" s="11"/>
      <c r="J144" s="87"/>
    </row>
    <row r="145" spans="1:10">
      <c r="A145" s="87" t="s">
        <v>1282</v>
      </c>
      <c r="B145" s="87"/>
      <c r="C145" s="87"/>
      <c r="D145" s="43">
        <v>124</v>
      </c>
      <c r="E145" s="35" t="s">
        <v>670</v>
      </c>
      <c r="F145" s="33" t="s">
        <v>1437</v>
      </c>
      <c r="G145" s="63"/>
      <c r="H145" s="63"/>
      <c r="I145" s="11"/>
      <c r="J145" s="87"/>
    </row>
    <row r="146" spans="1:10">
      <c r="A146" s="87" t="s">
        <v>566</v>
      </c>
      <c r="B146" s="87"/>
      <c r="C146" s="87"/>
      <c r="D146" s="43">
        <v>125</v>
      </c>
      <c r="E146" s="35" t="s">
        <v>671</v>
      </c>
      <c r="F146" s="33" t="s">
        <v>1438</v>
      </c>
      <c r="G146" s="63"/>
      <c r="H146" s="63"/>
      <c r="I146" s="11"/>
      <c r="J146" s="87"/>
    </row>
    <row r="147" spans="1:10" ht="30">
      <c r="A147" s="87" t="s">
        <v>567</v>
      </c>
      <c r="B147" s="87"/>
      <c r="C147" s="87"/>
      <c r="D147" s="43">
        <v>126</v>
      </c>
      <c r="E147" s="35" t="s">
        <v>672</v>
      </c>
      <c r="F147" s="33" t="s">
        <v>1755</v>
      </c>
      <c r="G147" s="63"/>
      <c r="H147" s="63"/>
      <c r="I147" s="11"/>
      <c r="J147" s="87"/>
    </row>
    <row r="148" spans="1:10">
      <c r="A148" s="87" t="s">
        <v>568</v>
      </c>
      <c r="B148" s="87"/>
      <c r="C148" s="87"/>
      <c r="D148" s="43">
        <v>127</v>
      </c>
      <c r="E148" s="35" t="s">
        <v>673</v>
      </c>
      <c r="F148" s="33" t="s">
        <v>1440</v>
      </c>
      <c r="G148" s="63"/>
      <c r="H148" s="63"/>
      <c r="I148" s="11"/>
      <c r="J148" s="87"/>
    </row>
    <row r="149" spans="1:10">
      <c r="A149" s="87" t="s">
        <v>569</v>
      </c>
      <c r="B149" s="87"/>
      <c r="C149" s="87"/>
      <c r="D149" s="116">
        <v>128</v>
      </c>
      <c r="E149" s="121" t="s">
        <v>674</v>
      </c>
      <c r="F149" s="110" t="s">
        <v>1441</v>
      </c>
      <c r="G149" s="98">
        <f>1*G141+1*G142+1*G143+1*G144+1*G145+1*G146+1*G147+1*G148</f>
        <v>0</v>
      </c>
      <c r="H149" s="98">
        <f>1*H141+1*H142+1*H143+1*H144+1*H145+1*H146+1*H147+1*H148</f>
        <v>0</v>
      </c>
      <c r="I149" s="11"/>
      <c r="J149" s="87"/>
    </row>
    <row r="150" spans="1:10">
      <c r="A150" s="87" t="s">
        <v>570</v>
      </c>
      <c r="B150" s="87"/>
      <c r="C150" s="87"/>
      <c r="D150" s="116">
        <v>129</v>
      </c>
      <c r="E150" s="117" t="s">
        <v>675</v>
      </c>
      <c r="F150" s="107" t="s">
        <v>1442</v>
      </c>
      <c r="G150" s="98">
        <f>1*G132+1*G133+-1*G134+1*G135+1*G136+1*G137+1*G138+1*G139+1*G149</f>
        <v>183503973</v>
      </c>
      <c r="H150" s="98">
        <f>1*H132+1*H133+-1*H134+1*H135+1*H136+1*H137+1*H138+1*H139+1*H149</f>
        <v>44526152</v>
      </c>
      <c r="I150" s="11"/>
      <c r="J150" s="87"/>
    </row>
    <row r="151" spans="1:10">
      <c r="A151" s="87" t="s">
        <v>571</v>
      </c>
      <c r="B151" s="87"/>
      <c r="C151" s="87"/>
      <c r="D151" s="116">
        <v>130</v>
      </c>
      <c r="E151" s="118" t="s">
        <v>676</v>
      </c>
      <c r="F151" s="112" t="s">
        <v>1443</v>
      </c>
      <c r="G151" s="98">
        <f>1*G130+1*G150</f>
        <v>1104049010</v>
      </c>
      <c r="H151" s="98">
        <f>1*H130+1*H150</f>
        <v>850994969</v>
      </c>
      <c r="I151" s="11"/>
      <c r="J151" s="87"/>
    </row>
    <row r="152" spans="1:10">
      <c r="A152" s="87"/>
      <c r="B152" s="87"/>
      <c r="C152" s="87" t="s">
        <v>358</v>
      </c>
      <c r="D152" s="11"/>
      <c r="E152" s="11"/>
      <c r="F152" s="11"/>
      <c r="G152" s="11"/>
      <c r="H152" s="11"/>
      <c r="I152" s="11"/>
      <c r="J152" s="87"/>
    </row>
    <row r="153" spans="1:10">
      <c r="A153" s="87"/>
      <c r="B153" s="87"/>
      <c r="C153" s="87" t="s">
        <v>361</v>
      </c>
      <c r="D153" s="87"/>
      <c r="E153" s="87"/>
      <c r="F153" s="87"/>
      <c r="G153" s="87"/>
      <c r="H153" s="87"/>
      <c r="I153" s="87"/>
      <c r="J153" s="87" t="s">
        <v>362</v>
      </c>
    </row>
  </sheetData>
  <sheetProtection algorithmName="SHA-512" hashValue="H1HCHGrPqxOzYMaKNGGLfoJ03GoSKLIcITp+DfsmqRNzgflW4kJq1kPgOqM1ww0cAknmNacM0mTPQvIMFrbYzg==" saltValue="xkkOXeVUbBVyY491IVRh6A==" spinCount="100000" sheet="1" objects="1" scenarios="1"/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132:H139 G112:H130 G141:H151 G24:H43 G45:H50 G52:H77 G105:H110 G81:H103" xr:uid="{00000000-0002-0000-0500-000000000000}">
      <formula1>-999999999999999</formula1>
      <formula2>999999999999999</formula2>
    </dataValidation>
  </dataValidations>
  <hyperlinks>
    <hyperlink ref="A48" r:id="rId1" xr:uid="{00000000-0004-0000-0500-000000000000}"/>
    <hyperlink ref="A108" r:id="rId2" xr:uid="{00000000-0004-0000-0500-000001000000}"/>
    <hyperlink ref="A22" r:id="rId3" xr:uid="{00000000-0004-0000-0500-000002000000}"/>
    <hyperlink ref="A23" r:id="rId4" xr:uid="{00000000-0004-0000-0500-000003000000}"/>
    <hyperlink ref="A44" r:id="rId5" xr:uid="{00000000-0004-0000-0500-000004000000}"/>
    <hyperlink ref="A51" r:id="rId6" xr:uid="{00000000-0004-0000-0500-000005000000}"/>
    <hyperlink ref="A78" r:id="rId7" xr:uid="{00000000-0004-0000-0500-000006000000}"/>
    <hyperlink ref="A79" r:id="rId8" xr:uid="{00000000-0004-0000-0500-000007000000}"/>
    <hyperlink ref="A80" r:id="rId9" xr:uid="{00000000-0004-0000-0500-000008000000}"/>
    <hyperlink ref="A104" r:id="rId10" xr:uid="{00000000-0004-0000-0500-000009000000}"/>
    <hyperlink ref="A111" r:id="rId11" xr:uid="{00000000-0004-0000-0500-00000A000000}"/>
    <hyperlink ref="A131" r:id="rId12" xr:uid="{00000000-0004-0000-0500-00000B000000}"/>
    <hyperlink ref="A140" r:id="rId13" xr:uid="{00000000-0004-0000-0500-00000C000000}"/>
  </hyperlinks>
  <pageMargins left="0.7" right="0.7" top="0.75" bottom="0.75" header="0.3" footer="0.3"/>
  <pageSetup orientation="portrait" r:id="rId14"/>
  <headerFooter>
    <oddFooter>&amp;L&amp;"Calibri,Regular"&amp;10</oddFooter>
    <evenFooter>&amp;L&amp;"Calibri,Regular"&amp;10</evenFooter>
    <firstFooter>&amp;L&amp;"Calibri,Regular"&amp;10</firstFooter>
  </headerFooter>
  <drawing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autoPageBreaks="0"/>
  </sheetPr>
  <dimension ref="A1:J155"/>
  <sheetViews>
    <sheetView showGridLines="0" rightToLeft="1" topLeftCell="D4" workbookViewId="0">
      <selection sqref="A1:C1048576"/>
    </sheetView>
  </sheetViews>
  <sheetFormatPr defaultRowHeight="15"/>
  <cols>
    <col min="1" max="1" width="11.85546875" hidden="1" customWidth="1"/>
    <col min="2" max="2" width="5.140625" hidden="1" customWidth="1"/>
    <col min="3" max="3" width="6.425781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677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678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1251</v>
      </c>
      <c r="F20" s="93" t="s">
        <v>1683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1893</v>
      </c>
      <c r="B22" s="87"/>
      <c r="C22" s="87"/>
      <c r="D22" s="124">
        <v>1</v>
      </c>
      <c r="E22" s="140" t="s">
        <v>1798</v>
      </c>
      <c r="F22" s="141" t="s">
        <v>1799</v>
      </c>
      <c r="G22" s="132"/>
      <c r="H22" s="132"/>
      <c r="I22" s="11"/>
      <c r="J22" s="87"/>
    </row>
    <row r="23" spans="1:10">
      <c r="A23" s="88" t="s">
        <v>1894</v>
      </c>
      <c r="B23" s="87"/>
      <c r="C23" s="87"/>
      <c r="D23" s="124">
        <v>2</v>
      </c>
      <c r="E23" s="125" t="s">
        <v>1800</v>
      </c>
      <c r="F23" s="142" t="s">
        <v>1801</v>
      </c>
      <c r="G23" s="132"/>
      <c r="H23" s="132"/>
      <c r="I23" s="11"/>
      <c r="J23" s="87"/>
    </row>
    <row r="24" spans="1:10">
      <c r="A24" s="87" t="s">
        <v>1727</v>
      </c>
      <c r="B24" s="87"/>
      <c r="C24" s="87"/>
      <c r="D24" s="23">
        <v>3</v>
      </c>
      <c r="E24" s="14" t="s">
        <v>1728</v>
      </c>
      <c r="F24" s="51" t="s">
        <v>1729</v>
      </c>
      <c r="G24" s="63"/>
      <c r="H24" s="63"/>
      <c r="I24" s="11"/>
      <c r="J24" s="87"/>
    </row>
    <row r="25" spans="1:10">
      <c r="A25" s="87" t="s">
        <v>459</v>
      </c>
      <c r="B25" s="87"/>
      <c r="C25" s="87"/>
      <c r="D25" s="23">
        <v>4</v>
      </c>
      <c r="E25" s="14" t="s">
        <v>572</v>
      </c>
      <c r="F25" s="31" t="s">
        <v>1334</v>
      </c>
      <c r="G25" s="63"/>
      <c r="H25" s="63"/>
      <c r="I25" s="11"/>
      <c r="J25" s="87"/>
    </row>
    <row r="26" spans="1:10">
      <c r="A26" s="87" t="s">
        <v>460</v>
      </c>
      <c r="B26" s="87"/>
      <c r="C26" s="87"/>
      <c r="D26" s="23">
        <v>5</v>
      </c>
      <c r="E26" s="14" t="s">
        <v>573</v>
      </c>
      <c r="F26" s="31" t="s">
        <v>1335</v>
      </c>
      <c r="G26" s="63"/>
      <c r="H26" s="63"/>
      <c r="I26" s="11"/>
      <c r="J26" s="87"/>
    </row>
    <row r="27" spans="1:10">
      <c r="A27" s="87" t="s">
        <v>461</v>
      </c>
      <c r="B27" s="87"/>
      <c r="C27" s="87"/>
      <c r="D27" s="23">
        <v>6</v>
      </c>
      <c r="E27" s="14" t="s">
        <v>574</v>
      </c>
      <c r="F27" s="31" t="s">
        <v>1336</v>
      </c>
      <c r="G27" s="63"/>
      <c r="H27" s="63"/>
      <c r="I27" s="11"/>
      <c r="J27" s="87"/>
    </row>
    <row r="28" spans="1:10">
      <c r="A28" s="87" t="s">
        <v>462</v>
      </c>
      <c r="B28" s="87"/>
      <c r="C28" s="87"/>
      <c r="D28" s="23">
        <v>7</v>
      </c>
      <c r="E28" s="14" t="s">
        <v>575</v>
      </c>
      <c r="F28" s="31" t="s">
        <v>1337</v>
      </c>
      <c r="G28" s="63"/>
      <c r="H28" s="63"/>
      <c r="I28" s="11"/>
      <c r="J28" s="87"/>
    </row>
    <row r="29" spans="1:10">
      <c r="A29" s="87" t="s">
        <v>463</v>
      </c>
      <c r="B29" s="87"/>
      <c r="C29" s="87"/>
      <c r="D29" s="23">
        <v>8</v>
      </c>
      <c r="E29" s="14" t="s">
        <v>576</v>
      </c>
      <c r="F29" s="31" t="s">
        <v>1338</v>
      </c>
      <c r="G29" s="63"/>
      <c r="H29" s="63"/>
      <c r="I29" s="11"/>
      <c r="J29" s="87"/>
    </row>
    <row r="30" spans="1:10">
      <c r="A30" s="87" t="s">
        <v>464</v>
      </c>
      <c r="B30" s="87"/>
      <c r="C30" s="87"/>
      <c r="D30" s="23">
        <v>9</v>
      </c>
      <c r="E30" s="14" t="s">
        <v>577</v>
      </c>
      <c r="F30" s="31" t="s">
        <v>1339</v>
      </c>
      <c r="G30" s="63"/>
      <c r="H30" s="63"/>
      <c r="I30" s="11"/>
      <c r="J30" s="87"/>
    </row>
    <row r="31" spans="1:10">
      <c r="A31" s="87" t="s">
        <v>465</v>
      </c>
      <c r="B31" s="87"/>
      <c r="C31" s="87"/>
      <c r="D31" s="23">
        <v>10</v>
      </c>
      <c r="E31" s="14" t="s">
        <v>578</v>
      </c>
      <c r="F31" s="31" t="s">
        <v>1340</v>
      </c>
      <c r="G31" s="63"/>
      <c r="H31" s="63"/>
      <c r="I31" s="11"/>
      <c r="J31" s="87"/>
    </row>
    <row r="32" spans="1:10">
      <c r="A32" s="87" t="s">
        <v>466</v>
      </c>
      <c r="B32" s="87"/>
      <c r="C32" s="87"/>
      <c r="D32" s="23">
        <v>11</v>
      </c>
      <c r="E32" s="14" t="s">
        <v>1277</v>
      </c>
      <c r="F32" s="31" t="s">
        <v>1341</v>
      </c>
      <c r="G32" s="63"/>
      <c r="H32" s="63"/>
      <c r="I32" s="11"/>
      <c r="J32" s="87"/>
    </row>
    <row r="33" spans="1:10">
      <c r="A33" s="87" t="s">
        <v>467</v>
      </c>
      <c r="B33" s="87"/>
      <c r="C33" s="87"/>
      <c r="D33" s="23">
        <v>12</v>
      </c>
      <c r="E33" s="14" t="s">
        <v>579</v>
      </c>
      <c r="F33" s="31" t="s">
        <v>1342</v>
      </c>
      <c r="G33" s="63"/>
      <c r="H33" s="63"/>
      <c r="I33" s="11"/>
      <c r="J33" s="87"/>
    </row>
    <row r="34" spans="1:10">
      <c r="A34" s="87" t="s">
        <v>468</v>
      </c>
      <c r="B34" s="87"/>
      <c r="C34" s="87"/>
      <c r="D34" s="23">
        <v>13</v>
      </c>
      <c r="E34" s="14" t="s">
        <v>580</v>
      </c>
      <c r="F34" s="31" t="s">
        <v>1343</v>
      </c>
      <c r="G34" s="63"/>
      <c r="H34" s="63"/>
      <c r="I34" s="11"/>
      <c r="J34" s="87"/>
    </row>
    <row r="35" spans="1:10">
      <c r="A35" s="87" t="s">
        <v>469</v>
      </c>
      <c r="B35" s="87"/>
      <c r="C35" s="87"/>
      <c r="D35" s="23">
        <v>14</v>
      </c>
      <c r="E35" s="14" t="s">
        <v>581</v>
      </c>
      <c r="F35" s="31" t="s">
        <v>1344</v>
      </c>
      <c r="G35" s="63"/>
      <c r="H35" s="63"/>
      <c r="I35" s="11"/>
      <c r="J35" s="87"/>
    </row>
    <row r="36" spans="1:10">
      <c r="A36" s="87" t="s">
        <v>470</v>
      </c>
      <c r="B36" s="87"/>
      <c r="C36" s="87"/>
      <c r="D36" s="23">
        <v>15</v>
      </c>
      <c r="E36" s="14" t="s">
        <v>582</v>
      </c>
      <c r="F36" s="31" t="s">
        <v>1345</v>
      </c>
      <c r="G36" s="63"/>
      <c r="H36" s="63"/>
      <c r="I36" s="11"/>
      <c r="J36" s="87"/>
    </row>
    <row r="37" spans="1:10">
      <c r="A37" s="87" t="s">
        <v>471</v>
      </c>
      <c r="B37" s="87"/>
      <c r="C37" s="87"/>
      <c r="D37" s="23">
        <v>16</v>
      </c>
      <c r="E37" s="14" t="s">
        <v>583</v>
      </c>
      <c r="F37" s="31" t="s">
        <v>1346</v>
      </c>
      <c r="G37" s="63"/>
      <c r="H37" s="63"/>
      <c r="I37" s="11"/>
      <c r="J37" s="87"/>
    </row>
    <row r="38" spans="1:10">
      <c r="A38" s="87" t="s">
        <v>472</v>
      </c>
      <c r="B38" s="87"/>
      <c r="C38" s="87"/>
      <c r="D38" s="23">
        <v>17</v>
      </c>
      <c r="E38" s="14" t="s">
        <v>584</v>
      </c>
      <c r="F38" s="31" t="s">
        <v>1347</v>
      </c>
      <c r="G38" s="63"/>
      <c r="H38" s="63"/>
      <c r="I38" s="11"/>
      <c r="J38" s="87"/>
    </row>
    <row r="39" spans="1:10">
      <c r="A39" s="87" t="s">
        <v>473</v>
      </c>
      <c r="B39" s="87"/>
      <c r="C39" s="87"/>
      <c r="D39" s="23">
        <v>18</v>
      </c>
      <c r="E39" s="14" t="s">
        <v>585</v>
      </c>
      <c r="F39" s="31" t="s">
        <v>1348</v>
      </c>
      <c r="G39" s="63"/>
      <c r="H39" s="63"/>
      <c r="I39" s="11"/>
      <c r="J39" s="87"/>
    </row>
    <row r="40" spans="1:10">
      <c r="A40" s="87" t="s">
        <v>474</v>
      </c>
      <c r="B40" s="87"/>
      <c r="C40" s="87"/>
      <c r="D40" s="23">
        <v>19</v>
      </c>
      <c r="E40" s="14" t="s">
        <v>586</v>
      </c>
      <c r="F40" s="31" t="s">
        <v>1349</v>
      </c>
      <c r="G40" s="63"/>
      <c r="H40" s="63"/>
      <c r="I40" s="11"/>
      <c r="J40" s="87"/>
    </row>
    <row r="41" spans="1:10">
      <c r="A41" s="87" t="s">
        <v>475</v>
      </c>
      <c r="B41" s="87"/>
      <c r="C41" s="87"/>
      <c r="D41" s="23">
        <v>20</v>
      </c>
      <c r="E41" s="14" t="s">
        <v>587</v>
      </c>
      <c r="F41" s="31" t="s">
        <v>1350</v>
      </c>
      <c r="G41" s="63"/>
      <c r="H41" s="63"/>
      <c r="I41" s="11"/>
      <c r="J41" s="87"/>
    </row>
    <row r="42" spans="1:10">
      <c r="A42" s="87" t="s">
        <v>476</v>
      </c>
      <c r="B42" s="87"/>
      <c r="C42" s="87"/>
      <c r="D42" s="23">
        <v>21</v>
      </c>
      <c r="E42" s="14" t="s">
        <v>1278</v>
      </c>
      <c r="F42" s="31" t="s">
        <v>1351</v>
      </c>
      <c r="G42" s="63"/>
      <c r="H42" s="63"/>
      <c r="I42" s="11"/>
      <c r="J42" s="87"/>
    </row>
    <row r="43" spans="1:10">
      <c r="A43" s="87" t="s">
        <v>477</v>
      </c>
      <c r="B43" s="87"/>
      <c r="C43" s="87"/>
      <c r="D43" s="23">
        <v>22</v>
      </c>
      <c r="E43" s="14" t="s">
        <v>588</v>
      </c>
      <c r="F43" s="31" t="s">
        <v>1352</v>
      </c>
      <c r="G43" s="63"/>
      <c r="H43" s="63"/>
      <c r="I43" s="11"/>
      <c r="J43" s="87"/>
    </row>
    <row r="44" spans="1:10">
      <c r="A44" s="88" t="s">
        <v>1895</v>
      </c>
      <c r="B44" s="87"/>
      <c r="C44" s="87"/>
      <c r="D44" s="124">
        <v>23</v>
      </c>
      <c r="E44" s="143" t="s">
        <v>1802</v>
      </c>
      <c r="F44" s="144" t="s">
        <v>1803</v>
      </c>
      <c r="G44" s="132"/>
      <c r="H44" s="132"/>
      <c r="I44" s="11"/>
      <c r="J44" s="87"/>
    </row>
    <row r="45" spans="1:10">
      <c r="A45" s="87" t="s">
        <v>478</v>
      </c>
      <c r="B45" s="87"/>
      <c r="C45" s="87"/>
      <c r="D45" s="23">
        <v>24</v>
      </c>
      <c r="E45" s="20" t="s">
        <v>1743</v>
      </c>
      <c r="F45" s="29" t="s">
        <v>1744</v>
      </c>
      <c r="G45" s="63"/>
      <c r="H45" s="63"/>
      <c r="I45" s="11"/>
      <c r="J45" s="87"/>
    </row>
    <row r="46" spans="1:10">
      <c r="A46" s="87" t="s">
        <v>479</v>
      </c>
      <c r="B46" s="87"/>
      <c r="C46" s="87"/>
      <c r="D46" s="23">
        <v>25</v>
      </c>
      <c r="E46" s="20" t="s">
        <v>1746</v>
      </c>
      <c r="F46" s="29" t="s">
        <v>1745</v>
      </c>
      <c r="G46" s="63"/>
      <c r="H46" s="63"/>
      <c r="I46" s="11"/>
      <c r="J46" s="87"/>
    </row>
    <row r="47" spans="1:10">
      <c r="A47" s="87" t="s">
        <v>480</v>
      </c>
      <c r="B47" s="87"/>
      <c r="C47" s="87"/>
      <c r="D47" s="95">
        <v>26</v>
      </c>
      <c r="E47" s="103" t="s">
        <v>589</v>
      </c>
      <c r="F47" s="104" t="s">
        <v>1353</v>
      </c>
      <c r="G47" s="98">
        <f>1*G45+1*G46</f>
        <v>0</v>
      </c>
      <c r="H47" s="98">
        <f>1*H45+1*H46</f>
        <v>0</v>
      </c>
      <c r="I47" s="11"/>
      <c r="J47" s="87"/>
    </row>
    <row r="48" spans="1:10" ht="30">
      <c r="A48" s="88" t="s">
        <v>1271</v>
      </c>
      <c r="B48" s="87"/>
      <c r="C48" s="87"/>
      <c r="D48" s="95">
        <v>27</v>
      </c>
      <c r="E48" s="101" t="s">
        <v>1709</v>
      </c>
      <c r="F48" s="102" t="s">
        <v>1747</v>
      </c>
      <c r="G48" s="98">
        <f>1*G24+1*G25+1*G26+1*G27+1*G28+1*G29+1*G30+1*G31+1*G32+1*G33+1*G34+1*G35+1*G36+1*G37+1*G38+1*G39+1*G40+1*G41+1*G42+1*G43+1*G47</f>
        <v>0</v>
      </c>
      <c r="H48" s="98">
        <f>1*H24+1*H25+1*H26+1*H27+1*H28+1*H29+1*H30+1*H31+1*H32+1*H33+1*H34+1*H35+1*H36+1*H37+1*H38+1*H39+1*H40+1*H41+1*H42+1*H43+1*H47</f>
        <v>0</v>
      </c>
      <c r="I48" s="11"/>
      <c r="J48" s="87"/>
    </row>
    <row r="49" spans="1:10" ht="30">
      <c r="A49" s="87" t="s">
        <v>481</v>
      </c>
      <c r="B49" s="87"/>
      <c r="C49" s="87"/>
      <c r="D49" s="23">
        <v>28</v>
      </c>
      <c r="E49" s="14" t="s">
        <v>590</v>
      </c>
      <c r="F49" s="31" t="s">
        <v>1748</v>
      </c>
      <c r="G49" s="63"/>
      <c r="H49" s="63"/>
      <c r="I49" s="11"/>
      <c r="J49" s="87"/>
    </row>
    <row r="50" spans="1:10">
      <c r="A50" s="88" t="s">
        <v>482</v>
      </c>
      <c r="B50" s="87"/>
      <c r="C50" s="87"/>
      <c r="D50" s="95">
        <v>29</v>
      </c>
      <c r="E50" s="101" t="s">
        <v>591</v>
      </c>
      <c r="F50" s="102" t="s">
        <v>1354</v>
      </c>
      <c r="G50" s="98">
        <f>1*G48+1*G49</f>
        <v>0</v>
      </c>
      <c r="H50" s="98">
        <f>1*H48+1*H49</f>
        <v>0</v>
      </c>
      <c r="I50" s="11"/>
      <c r="J50" s="87"/>
    </row>
    <row r="51" spans="1:10">
      <c r="A51" s="88" t="s">
        <v>1896</v>
      </c>
      <c r="B51" s="87"/>
      <c r="C51" s="87"/>
      <c r="D51" s="124">
        <v>30</v>
      </c>
      <c r="E51" s="125" t="s">
        <v>1804</v>
      </c>
      <c r="F51" s="142" t="s">
        <v>1805</v>
      </c>
      <c r="G51" s="132"/>
      <c r="H51" s="132"/>
      <c r="I51" s="11"/>
      <c r="J51" s="87"/>
    </row>
    <row r="52" spans="1:10">
      <c r="A52" s="87" t="s">
        <v>483</v>
      </c>
      <c r="B52" s="87"/>
      <c r="C52" s="87"/>
      <c r="D52" s="23">
        <v>31</v>
      </c>
      <c r="E52" s="14" t="s">
        <v>592</v>
      </c>
      <c r="F52" s="31" t="s">
        <v>1355</v>
      </c>
      <c r="G52" s="63"/>
      <c r="H52" s="63"/>
      <c r="I52" s="11"/>
      <c r="J52" s="87"/>
    </row>
    <row r="53" spans="1:10">
      <c r="A53" s="87" t="s">
        <v>484</v>
      </c>
      <c r="B53" s="87"/>
      <c r="C53" s="87"/>
      <c r="D53" s="23">
        <v>32</v>
      </c>
      <c r="E53" s="14" t="s">
        <v>593</v>
      </c>
      <c r="F53" s="31" t="s">
        <v>1356</v>
      </c>
      <c r="G53" s="63"/>
      <c r="H53" s="63"/>
      <c r="I53" s="11"/>
      <c r="J53" s="87"/>
    </row>
    <row r="54" spans="1:10">
      <c r="A54" s="87" t="s">
        <v>485</v>
      </c>
      <c r="B54" s="87"/>
      <c r="C54" s="87"/>
      <c r="D54" s="23">
        <v>33</v>
      </c>
      <c r="E54" s="14" t="s">
        <v>594</v>
      </c>
      <c r="F54" s="31" t="s">
        <v>1357</v>
      </c>
      <c r="G54" s="63"/>
      <c r="H54" s="63"/>
      <c r="I54" s="11"/>
      <c r="J54" s="87"/>
    </row>
    <row r="55" spans="1:10">
      <c r="A55" s="87" t="s">
        <v>486</v>
      </c>
      <c r="B55" s="87"/>
      <c r="C55" s="87"/>
      <c r="D55" s="23">
        <v>34</v>
      </c>
      <c r="E55" s="14" t="s">
        <v>595</v>
      </c>
      <c r="F55" s="31" t="s">
        <v>1358</v>
      </c>
      <c r="G55" s="63"/>
      <c r="H55" s="63"/>
      <c r="I55" s="11"/>
      <c r="J55" s="87"/>
    </row>
    <row r="56" spans="1:10">
      <c r="A56" s="87" t="s">
        <v>487</v>
      </c>
      <c r="B56" s="87"/>
      <c r="C56" s="87"/>
      <c r="D56" s="23">
        <v>35</v>
      </c>
      <c r="E56" s="14" t="s">
        <v>596</v>
      </c>
      <c r="F56" s="31" t="s">
        <v>1359</v>
      </c>
      <c r="G56" s="63"/>
      <c r="H56" s="63"/>
      <c r="I56" s="11"/>
      <c r="J56" s="87"/>
    </row>
    <row r="57" spans="1:10">
      <c r="A57" s="87" t="s">
        <v>488</v>
      </c>
      <c r="B57" s="87"/>
      <c r="C57" s="87"/>
      <c r="D57" s="23">
        <v>36</v>
      </c>
      <c r="E57" s="14" t="s">
        <v>597</v>
      </c>
      <c r="F57" s="31" t="s">
        <v>1360</v>
      </c>
      <c r="G57" s="63"/>
      <c r="H57" s="63"/>
      <c r="I57" s="11"/>
      <c r="J57" s="87"/>
    </row>
    <row r="58" spans="1:10">
      <c r="A58" s="87" t="s">
        <v>489</v>
      </c>
      <c r="B58" s="87"/>
      <c r="C58" s="87"/>
      <c r="D58" s="23">
        <v>37</v>
      </c>
      <c r="E58" s="14" t="s">
        <v>598</v>
      </c>
      <c r="F58" s="31" t="s">
        <v>1361</v>
      </c>
      <c r="G58" s="63"/>
      <c r="H58" s="63"/>
      <c r="I58" s="11"/>
      <c r="J58" s="87"/>
    </row>
    <row r="59" spans="1:10">
      <c r="A59" s="87" t="s">
        <v>490</v>
      </c>
      <c r="B59" s="87"/>
      <c r="C59" s="87"/>
      <c r="D59" s="23">
        <v>38</v>
      </c>
      <c r="E59" s="14" t="s">
        <v>599</v>
      </c>
      <c r="F59" s="31" t="s">
        <v>1362</v>
      </c>
      <c r="G59" s="63"/>
      <c r="H59" s="63"/>
      <c r="I59" s="11"/>
      <c r="J59" s="87"/>
    </row>
    <row r="60" spans="1:10">
      <c r="A60" s="87" t="s">
        <v>491</v>
      </c>
      <c r="B60" s="87"/>
      <c r="C60" s="87"/>
      <c r="D60" s="23">
        <v>39</v>
      </c>
      <c r="E60" s="14" t="s">
        <v>600</v>
      </c>
      <c r="F60" s="31" t="s">
        <v>1363</v>
      </c>
      <c r="G60" s="63"/>
      <c r="H60" s="63"/>
      <c r="I60" s="11"/>
      <c r="J60" s="87"/>
    </row>
    <row r="61" spans="1:10">
      <c r="A61" s="87" t="s">
        <v>492</v>
      </c>
      <c r="B61" s="87"/>
      <c r="C61" s="87"/>
      <c r="D61" s="23">
        <v>40</v>
      </c>
      <c r="E61" s="14" t="s">
        <v>601</v>
      </c>
      <c r="F61" s="31" t="s">
        <v>1364</v>
      </c>
      <c r="G61" s="63"/>
      <c r="H61" s="63"/>
      <c r="I61" s="11"/>
      <c r="J61" s="87"/>
    </row>
    <row r="62" spans="1:10">
      <c r="A62" s="87" t="s">
        <v>493</v>
      </c>
      <c r="B62" s="87"/>
      <c r="C62" s="87"/>
      <c r="D62" s="23">
        <v>41</v>
      </c>
      <c r="E62" s="14" t="s">
        <v>602</v>
      </c>
      <c r="F62" s="31" t="s">
        <v>1365</v>
      </c>
      <c r="G62" s="63"/>
      <c r="H62" s="63"/>
      <c r="I62" s="11"/>
      <c r="J62" s="87"/>
    </row>
    <row r="63" spans="1:10">
      <c r="A63" s="87" t="s">
        <v>494</v>
      </c>
      <c r="B63" s="87"/>
      <c r="C63" s="87"/>
      <c r="D63" s="23">
        <v>42</v>
      </c>
      <c r="E63" s="14" t="s">
        <v>603</v>
      </c>
      <c r="F63" s="31" t="s">
        <v>1366</v>
      </c>
      <c r="G63" s="63"/>
      <c r="H63" s="63"/>
      <c r="I63" s="11"/>
      <c r="J63" s="87"/>
    </row>
    <row r="64" spans="1:10">
      <c r="A64" s="87" t="s">
        <v>495</v>
      </c>
      <c r="B64" s="87"/>
      <c r="C64" s="87"/>
      <c r="D64" s="23">
        <v>43</v>
      </c>
      <c r="E64" s="14" t="s">
        <v>604</v>
      </c>
      <c r="F64" s="31" t="s">
        <v>1367</v>
      </c>
      <c r="G64" s="63"/>
      <c r="H64" s="63"/>
      <c r="I64" s="11"/>
      <c r="J64" s="87"/>
    </row>
    <row r="65" spans="1:10">
      <c r="A65" s="87" t="s">
        <v>496</v>
      </c>
      <c r="B65" s="87"/>
      <c r="C65" s="87"/>
      <c r="D65" s="23">
        <v>44</v>
      </c>
      <c r="E65" s="14" t="s">
        <v>605</v>
      </c>
      <c r="F65" s="31" t="s">
        <v>1368</v>
      </c>
      <c r="G65" s="63"/>
      <c r="H65" s="63"/>
      <c r="I65" s="11"/>
      <c r="J65" s="87"/>
    </row>
    <row r="66" spans="1:10">
      <c r="A66" s="87" t="s">
        <v>497</v>
      </c>
      <c r="B66" s="87"/>
      <c r="C66" s="87"/>
      <c r="D66" s="23">
        <v>45</v>
      </c>
      <c r="E66" s="14" t="s">
        <v>606</v>
      </c>
      <c r="F66" s="31" t="s">
        <v>1369</v>
      </c>
      <c r="G66" s="63"/>
      <c r="H66" s="63"/>
      <c r="I66" s="11"/>
      <c r="J66" s="87"/>
    </row>
    <row r="67" spans="1:10">
      <c r="A67" s="87" t="s">
        <v>498</v>
      </c>
      <c r="B67" s="87"/>
      <c r="C67" s="87"/>
      <c r="D67" s="23">
        <v>46</v>
      </c>
      <c r="E67" s="14" t="s">
        <v>607</v>
      </c>
      <c r="F67" s="31" t="s">
        <v>1370</v>
      </c>
      <c r="G67" s="63"/>
      <c r="H67" s="63"/>
      <c r="I67" s="11"/>
      <c r="J67" s="87"/>
    </row>
    <row r="68" spans="1:10">
      <c r="A68" s="87" t="s">
        <v>499</v>
      </c>
      <c r="B68" s="87"/>
      <c r="C68" s="87"/>
      <c r="D68" s="23">
        <v>47</v>
      </c>
      <c r="E68" s="14" t="s">
        <v>608</v>
      </c>
      <c r="F68" s="31" t="s">
        <v>1371</v>
      </c>
      <c r="G68" s="63"/>
      <c r="H68" s="63"/>
      <c r="I68" s="11"/>
      <c r="J68" s="87"/>
    </row>
    <row r="69" spans="1:10" ht="30">
      <c r="A69" s="87" t="s">
        <v>501</v>
      </c>
      <c r="B69" s="87"/>
      <c r="C69" s="87"/>
      <c r="D69" s="23">
        <v>48</v>
      </c>
      <c r="E69" s="14" t="s">
        <v>610</v>
      </c>
      <c r="F69" s="31" t="s">
        <v>1373</v>
      </c>
      <c r="G69" s="63"/>
      <c r="H69" s="63"/>
      <c r="I69" s="11"/>
      <c r="J69" s="87"/>
    </row>
    <row r="70" spans="1:10">
      <c r="A70" s="87" t="s">
        <v>502</v>
      </c>
      <c r="B70" s="87"/>
      <c r="C70" s="87"/>
      <c r="D70" s="23">
        <v>49</v>
      </c>
      <c r="E70" s="14" t="s">
        <v>611</v>
      </c>
      <c r="F70" s="31" t="s">
        <v>1374</v>
      </c>
      <c r="G70" s="63"/>
      <c r="H70" s="63"/>
      <c r="I70" s="11"/>
      <c r="J70" s="87"/>
    </row>
    <row r="71" spans="1:10">
      <c r="A71" s="87" t="s">
        <v>503</v>
      </c>
      <c r="B71" s="87"/>
      <c r="C71" s="87"/>
      <c r="D71" s="23">
        <v>50</v>
      </c>
      <c r="E71" s="14" t="s">
        <v>612</v>
      </c>
      <c r="F71" s="31" t="s">
        <v>1375</v>
      </c>
      <c r="G71" s="63"/>
      <c r="H71" s="63"/>
      <c r="I71" s="11"/>
      <c r="J71" s="87"/>
    </row>
    <row r="72" spans="1:10">
      <c r="A72" s="87" t="s">
        <v>504</v>
      </c>
      <c r="B72" s="87"/>
      <c r="C72" s="87"/>
      <c r="D72" s="23">
        <v>51</v>
      </c>
      <c r="E72" s="14" t="s">
        <v>1279</v>
      </c>
      <c r="F72" s="31" t="s">
        <v>1376</v>
      </c>
      <c r="G72" s="63"/>
      <c r="H72" s="63"/>
      <c r="I72" s="11"/>
      <c r="J72" s="87"/>
    </row>
    <row r="73" spans="1:10">
      <c r="A73" s="87" t="s">
        <v>505</v>
      </c>
      <c r="B73" s="87"/>
      <c r="C73" s="87"/>
      <c r="D73" s="23">
        <v>52</v>
      </c>
      <c r="E73" s="14" t="s">
        <v>613</v>
      </c>
      <c r="F73" s="31" t="s">
        <v>1377</v>
      </c>
      <c r="G73" s="63"/>
      <c r="H73" s="63"/>
      <c r="I73" s="11"/>
      <c r="J73" s="87"/>
    </row>
    <row r="74" spans="1:10">
      <c r="A74" s="87" t="s">
        <v>506</v>
      </c>
      <c r="B74" s="87"/>
      <c r="C74" s="87"/>
      <c r="D74" s="23">
        <v>53</v>
      </c>
      <c r="E74" s="14" t="s">
        <v>614</v>
      </c>
      <c r="F74" s="31" t="s">
        <v>1378</v>
      </c>
      <c r="G74" s="63"/>
      <c r="H74" s="63"/>
      <c r="I74" s="11"/>
      <c r="J74" s="87"/>
    </row>
    <row r="75" spans="1:10">
      <c r="A75" s="87" t="s">
        <v>507</v>
      </c>
      <c r="B75" s="87"/>
      <c r="C75" s="87"/>
      <c r="D75" s="95">
        <v>54</v>
      </c>
      <c r="E75" s="101" t="s">
        <v>615</v>
      </c>
      <c r="F75" s="102" t="s">
        <v>1379</v>
      </c>
      <c r="G75" s="98">
        <f>1*G52+1*G53+1*G54+1*G55+1*G56+1*G57+1*G58+1*G59+1*G60+1*G61+1*G62+1*G63+1*G64+1*G65+1*G66+1*G67+1*G68+1*G69+1*G70+1*G71+1*G72+1*G73+1*G74</f>
        <v>0</v>
      </c>
      <c r="H75" s="98">
        <f>1*H52+1*H53+1*H54+1*H55+1*H56+1*H57+1*H58+1*H59+1*H60+1*H61+1*H62+1*H63+1*H64+1*H65+1*H66+1*H67+1*H68+1*H69+1*H70+1*H71+1*H72+1*H73+1*H74</f>
        <v>0</v>
      </c>
      <c r="I75" s="11"/>
      <c r="J75" s="87"/>
    </row>
    <row r="76" spans="1:10">
      <c r="A76" s="87" t="s">
        <v>508</v>
      </c>
      <c r="B76" s="87"/>
      <c r="C76" s="87"/>
      <c r="D76" s="95">
        <v>55</v>
      </c>
      <c r="E76" s="96" t="s">
        <v>616</v>
      </c>
      <c r="F76" s="97" t="s">
        <v>1380</v>
      </c>
      <c r="G76" s="98">
        <f>1*G50+1*G75</f>
        <v>0</v>
      </c>
      <c r="H76" s="98">
        <f>1*H50+1*H75</f>
        <v>0</v>
      </c>
      <c r="I76" s="11"/>
      <c r="J76" s="87"/>
    </row>
    <row r="77" spans="1:10">
      <c r="A77" s="88" t="s">
        <v>1897</v>
      </c>
      <c r="B77" s="87"/>
      <c r="C77" s="87"/>
      <c r="D77" s="124">
        <v>56</v>
      </c>
      <c r="E77" s="140" t="s">
        <v>1806</v>
      </c>
      <c r="F77" s="141" t="s">
        <v>1807</v>
      </c>
      <c r="G77" s="132"/>
      <c r="H77" s="132"/>
      <c r="I77" s="11"/>
      <c r="J77" s="87"/>
    </row>
    <row r="78" spans="1:10">
      <c r="A78" s="88" t="s">
        <v>1898</v>
      </c>
      <c r="B78" s="87"/>
      <c r="C78" s="87"/>
      <c r="D78" s="124">
        <v>57</v>
      </c>
      <c r="E78" s="125" t="s">
        <v>1808</v>
      </c>
      <c r="F78" s="142" t="s">
        <v>1809</v>
      </c>
      <c r="G78" s="132"/>
      <c r="H78" s="132"/>
      <c r="I78" s="11"/>
      <c r="J78" s="87"/>
    </row>
    <row r="79" spans="1:10">
      <c r="A79" s="88" t="s">
        <v>1899</v>
      </c>
      <c r="B79" s="87"/>
      <c r="C79" s="87"/>
      <c r="D79" s="124">
        <v>58</v>
      </c>
      <c r="E79" s="143" t="s">
        <v>1810</v>
      </c>
      <c r="F79" s="144" t="s">
        <v>1811</v>
      </c>
      <c r="G79" s="132"/>
      <c r="H79" s="132"/>
      <c r="I79" s="11"/>
      <c r="J79" s="87"/>
    </row>
    <row r="80" spans="1:10">
      <c r="A80" s="87" t="s">
        <v>509</v>
      </c>
      <c r="B80" s="87"/>
      <c r="C80" s="87"/>
      <c r="D80" s="23">
        <v>59</v>
      </c>
      <c r="E80" s="20" t="s">
        <v>617</v>
      </c>
      <c r="F80" s="29" t="s">
        <v>1381</v>
      </c>
      <c r="G80" s="63"/>
      <c r="H80" s="63"/>
      <c r="I80" s="11"/>
      <c r="J80" s="87"/>
    </row>
    <row r="81" spans="1:10">
      <c r="A81" s="87" t="s">
        <v>510</v>
      </c>
      <c r="B81" s="87"/>
      <c r="C81" s="87"/>
      <c r="D81" s="23">
        <v>60</v>
      </c>
      <c r="E81" s="20" t="s">
        <v>618</v>
      </c>
      <c r="F81" s="29" t="s">
        <v>1382</v>
      </c>
      <c r="G81" s="63"/>
      <c r="H81" s="63"/>
      <c r="I81" s="11"/>
      <c r="J81" s="87"/>
    </row>
    <row r="82" spans="1:10">
      <c r="A82" s="87" t="s">
        <v>511</v>
      </c>
      <c r="B82" s="87"/>
      <c r="C82" s="87"/>
      <c r="D82" s="95">
        <v>61</v>
      </c>
      <c r="E82" s="103" t="s">
        <v>619</v>
      </c>
      <c r="F82" s="104" t="s">
        <v>1383</v>
      </c>
      <c r="G82" s="98">
        <f>1*G80+1*G81</f>
        <v>0</v>
      </c>
      <c r="H82" s="98">
        <f>1*H80+1*H81</f>
        <v>0</v>
      </c>
      <c r="I82" s="11"/>
      <c r="J82" s="87"/>
    </row>
    <row r="83" spans="1:10">
      <c r="A83" s="87" t="s">
        <v>512</v>
      </c>
      <c r="B83" s="87"/>
      <c r="C83" s="87"/>
      <c r="D83" s="23">
        <v>62</v>
      </c>
      <c r="E83" s="20" t="s">
        <v>620</v>
      </c>
      <c r="F83" s="29" t="s">
        <v>1384</v>
      </c>
      <c r="G83" s="63"/>
      <c r="H83" s="63"/>
      <c r="I83" s="11"/>
      <c r="J83" s="87"/>
    </row>
    <row r="84" spans="1:10">
      <c r="A84" s="87" t="s">
        <v>513</v>
      </c>
      <c r="B84" s="87"/>
      <c r="C84" s="87"/>
      <c r="D84" s="23">
        <v>63</v>
      </c>
      <c r="E84" s="20" t="s">
        <v>621</v>
      </c>
      <c r="F84" s="29" t="s">
        <v>1385</v>
      </c>
      <c r="G84" s="63"/>
      <c r="H84" s="63"/>
      <c r="I84" s="11"/>
      <c r="J84" s="87"/>
    </row>
    <row r="85" spans="1:10" ht="30">
      <c r="A85" s="87" t="s">
        <v>514</v>
      </c>
      <c r="B85" s="87"/>
      <c r="C85" s="87"/>
      <c r="D85" s="23">
        <v>64</v>
      </c>
      <c r="E85" s="20" t="s">
        <v>622</v>
      </c>
      <c r="F85" s="29" t="s">
        <v>1386</v>
      </c>
      <c r="G85" s="63"/>
      <c r="H85" s="63"/>
      <c r="I85" s="11"/>
      <c r="J85" s="87"/>
    </row>
    <row r="86" spans="1:10">
      <c r="A86" s="87" t="s">
        <v>515</v>
      </c>
      <c r="B86" s="87"/>
      <c r="C86" s="87"/>
      <c r="D86" s="23">
        <v>65</v>
      </c>
      <c r="E86" s="20" t="s">
        <v>623</v>
      </c>
      <c r="F86" s="29" t="s">
        <v>1387</v>
      </c>
      <c r="G86" s="63"/>
      <c r="H86" s="63"/>
      <c r="I86" s="11"/>
      <c r="J86" s="87"/>
    </row>
    <row r="87" spans="1:10">
      <c r="A87" s="87" t="s">
        <v>516</v>
      </c>
      <c r="B87" s="87"/>
      <c r="C87" s="87"/>
      <c r="D87" s="23">
        <v>66</v>
      </c>
      <c r="E87" s="20" t="s">
        <v>624</v>
      </c>
      <c r="F87" s="29" t="s">
        <v>1388</v>
      </c>
      <c r="G87" s="63"/>
      <c r="H87" s="63"/>
      <c r="I87" s="11"/>
      <c r="J87" s="87"/>
    </row>
    <row r="88" spans="1:10">
      <c r="A88" s="87" t="s">
        <v>517</v>
      </c>
      <c r="B88" s="87"/>
      <c r="C88" s="87"/>
      <c r="D88" s="44">
        <v>67</v>
      </c>
      <c r="E88" s="20" t="s">
        <v>625</v>
      </c>
      <c r="F88" s="29" t="s">
        <v>1389</v>
      </c>
      <c r="G88" s="63"/>
      <c r="H88" s="63"/>
      <c r="I88" s="11"/>
      <c r="J88" s="87"/>
    </row>
    <row r="89" spans="1:10">
      <c r="A89" s="87" t="s">
        <v>518</v>
      </c>
      <c r="B89" s="87"/>
      <c r="C89" s="87"/>
      <c r="D89" s="46">
        <v>68</v>
      </c>
      <c r="E89" s="20" t="s">
        <v>626</v>
      </c>
      <c r="F89" s="29" t="s">
        <v>1390</v>
      </c>
      <c r="G89" s="63"/>
      <c r="H89" s="63"/>
      <c r="I89" s="11"/>
      <c r="J89" s="87"/>
    </row>
    <row r="90" spans="1:10">
      <c r="A90" s="87" t="s">
        <v>519</v>
      </c>
      <c r="B90" s="87"/>
      <c r="C90" s="87"/>
      <c r="D90" s="46">
        <v>69</v>
      </c>
      <c r="E90" s="20" t="s">
        <v>627</v>
      </c>
      <c r="F90" s="29" t="s">
        <v>1391</v>
      </c>
      <c r="G90" s="63"/>
      <c r="H90" s="63"/>
      <c r="I90" s="11"/>
      <c r="J90" s="87"/>
    </row>
    <row r="91" spans="1:10">
      <c r="A91" s="87" t="s">
        <v>520</v>
      </c>
      <c r="B91" s="87"/>
      <c r="C91" s="87"/>
      <c r="D91" s="46">
        <v>70</v>
      </c>
      <c r="E91" s="20" t="s">
        <v>628</v>
      </c>
      <c r="F91" s="29" t="s">
        <v>1392</v>
      </c>
      <c r="G91" s="63"/>
      <c r="H91" s="63"/>
      <c r="I91" s="11"/>
      <c r="J91" s="87"/>
    </row>
    <row r="92" spans="1:10">
      <c r="A92" s="87" t="s">
        <v>521</v>
      </c>
      <c r="B92" s="87"/>
      <c r="C92" s="87"/>
      <c r="D92" s="46">
        <v>71</v>
      </c>
      <c r="E92" s="20" t="s">
        <v>629</v>
      </c>
      <c r="F92" s="29" t="s">
        <v>1393</v>
      </c>
      <c r="G92" s="63"/>
      <c r="H92" s="63"/>
      <c r="I92" s="11"/>
      <c r="J92" s="87"/>
    </row>
    <row r="93" spans="1:10">
      <c r="A93" s="87" t="s">
        <v>522</v>
      </c>
      <c r="B93" s="87"/>
      <c r="C93" s="87"/>
      <c r="D93" s="46">
        <v>72</v>
      </c>
      <c r="E93" s="20" t="s">
        <v>630</v>
      </c>
      <c r="F93" s="29" t="s">
        <v>1394</v>
      </c>
      <c r="G93" s="63"/>
      <c r="H93" s="63"/>
      <c r="I93" s="11"/>
      <c r="J93" s="87"/>
    </row>
    <row r="94" spans="1:10">
      <c r="A94" s="87" t="s">
        <v>523</v>
      </c>
      <c r="B94" s="87"/>
      <c r="C94" s="87"/>
      <c r="D94" s="46">
        <v>73</v>
      </c>
      <c r="E94" s="20" t="s">
        <v>1273</v>
      </c>
      <c r="F94" s="29" t="s">
        <v>1395</v>
      </c>
      <c r="G94" s="63"/>
      <c r="H94" s="63"/>
      <c r="I94" s="11"/>
      <c r="J94" s="87"/>
    </row>
    <row r="95" spans="1:10">
      <c r="A95" s="87" t="s">
        <v>524</v>
      </c>
      <c r="B95" s="87"/>
      <c r="C95" s="87"/>
      <c r="D95" s="46">
        <v>74</v>
      </c>
      <c r="E95" s="20" t="s">
        <v>631</v>
      </c>
      <c r="F95" s="29" t="s">
        <v>1396</v>
      </c>
      <c r="G95" s="63"/>
      <c r="H95" s="63"/>
      <c r="I95" s="11"/>
      <c r="J95" s="87"/>
    </row>
    <row r="96" spans="1:10">
      <c r="A96" s="87" t="s">
        <v>525</v>
      </c>
      <c r="B96" s="87"/>
      <c r="C96" s="87"/>
      <c r="D96" s="46">
        <v>75</v>
      </c>
      <c r="E96" s="20" t="s">
        <v>632</v>
      </c>
      <c r="F96" s="29" t="s">
        <v>1397</v>
      </c>
      <c r="G96" s="63"/>
      <c r="H96" s="63"/>
      <c r="I96" s="11"/>
      <c r="J96" s="87"/>
    </row>
    <row r="97" spans="1:10">
      <c r="A97" s="87" t="s">
        <v>526</v>
      </c>
      <c r="B97" s="87"/>
      <c r="C97" s="87"/>
      <c r="D97" s="46">
        <v>76</v>
      </c>
      <c r="E97" s="20" t="s">
        <v>633</v>
      </c>
      <c r="F97" s="29" t="s">
        <v>1398</v>
      </c>
      <c r="G97" s="63"/>
      <c r="H97" s="63"/>
      <c r="I97" s="11"/>
      <c r="J97" s="87"/>
    </row>
    <row r="98" spans="1:10">
      <c r="A98" s="87" t="s">
        <v>527</v>
      </c>
      <c r="B98" s="87"/>
      <c r="C98" s="87"/>
      <c r="D98" s="46">
        <v>77</v>
      </c>
      <c r="E98" s="20" t="s">
        <v>634</v>
      </c>
      <c r="F98" s="29" t="s">
        <v>1399</v>
      </c>
      <c r="G98" s="63"/>
      <c r="H98" s="63"/>
      <c r="I98" s="11"/>
      <c r="J98" s="87"/>
    </row>
    <row r="99" spans="1:10">
      <c r="A99" s="87" t="s">
        <v>528</v>
      </c>
      <c r="B99" s="87"/>
      <c r="C99" s="87"/>
      <c r="D99" s="46">
        <v>78</v>
      </c>
      <c r="E99" s="20" t="s">
        <v>635</v>
      </c>
      <c r="F99" s="29" t="s">
        <v>1400</v>
      </c>
      <c r="G99" s="63"/>
      <c r="H99" s="63"/>
      <c r="I99" s="11"/>
      <c r="J99" s="87"/>
    </row>
    <row r="100" spans="1:10">
      <c r="A100" s="87" t="s">
        <v>529</v>
      </c>
      <c r="B100" s="87"/>
      <c r="C100" s="87"/>
      <c r="D100" s="46">
        <v>79</v>
      </c>
      <c r="E100" s="20" t="s">
        <v>636</v>
      </c>
      <c r="F100" s="29" t="s">
        <v>1401</v>
      </c>
      <c r="G100" s="63"/>
      <c r="H100" s="63"/>
      <c r="I100" s="11"/>
      <c r="J100" s="87"/>
    </row>
    <row r="101" spans="1:10">
      <c r="A101" s="87" t="s">
        <v>530</v>
      </c>
      <c r="B101" s="87"/>
      <c r="C101" s="87"/>
      <c r="D101" s="46">
        <v>80</v>
      </c>
      <c r="E101" s="20" t="s">
        <v>1280</v>
      </c>
      <c r="F101" s="29" t="s">
        <v>1402</v>
      </c>
      <c r="G101" s="63"/>
      <c r="H101" s="63"/>
      <c r="I101" s="11"/>
      <c r="J101" s="87"/>
    </row>
    <row r="102" spans="1:10">
      <c r="A102" s="87" t="s">
        <v>531</v>
      </c>
      <c r="B102" s="87"/>
      <c r="C102" s="87"/>
      <c r="D102" s="46">
        <v>81</v>
      </c>
      <c r="E102" s="20" t="s">
        <v>637</v>
      </c>
      <c r="F102" s="29" t="s">
        <v>1403</v>
      </c>
      <c r="G102" s="63"/>
      <c r="H102" s="63"/>
      <c r="I102" s="11"/>
      <c r="J102" s="87"/>
    </row>
    <row r="103" spans="1:10">
      <c r="A103" s="88" t="s">
        <v>1900</v>
      </c>
      <c r="B103" s="87"/>
      <c r="C103" s="87"/>
      <c r="D103" s="145">
        <v>82</v>
      </c>
      <c r="E103" s="146" t="s">
        <v>1812</v>
      </c>
      <c r="F103" s="147" t="s">
        <v>1813</v>
      </c>
      <c r="G103" s="132"/>
      <c r="H103" s="132"/>
      <c r="I103" s="11"/>
      <c r="J103" s="87"/>
    </row>
    <row r="104" spans="1:10">
      <c r="A104" s="87" t="s">
        <v>532</v>
      </c>
      <c r="B104" s="87"/>
      <c r="C104" s="87"/>
      <c r="D104" s="46">
        <v>83</v>
      </c>
      <c r="E104" s="21" t="s">
        <v>1749</v>
      </c>
      <c r="F104" s="30" t="s">
        <v>1751</v>
      </c>
      <c r="G104" s="63"/>
      <c r="H104" s="63"/>
      <c r="I104" s="11"/>
      <c r="J104" s="87"/>
    </row>
    <row r="105" spans="1:10">
      <c r="A105" s="87" t="s">
        <v>533</v>
      </c>
      <c r="B105" s="87"/>
      <c r="C105" s="87"/>
      <c r="D105" s="46">
        <v>84</v>
      </c>
      <c r="E105" s="21" t="s">
        <v>1750</v>
      </c>
      <c r="F105" s="30" t="s">
        <v>1752</v>
      </c>
      <c r="G105" s="63"/>
      <c r="H105" s="63"/>
      <c r="I105" s="11"/>
      <c r="J105" s="87"/>
    </row>
    <row r="106" spans="1:10">
      <c r="A106" s="87" t="s">
        <v>534</v>
      </c>
      <c r="B106" s="87"/>
      <c r="C106" s="87"/>
      <c r="D106" s="115">
        <v>85</v>
      </c>
      <c r="E106" s="122" t="s">
        <v>638</v>
      </c>
      <c r="F106" s="123" t="s">
        <v>1404</v>
      </c>
      <c r="G106" s="98">
        <f>1*G104+1*G105</f>
        <v>0</v>
      </c>
      <c r="H106" s="98">
        <f>1*H104+1*H105</f>
        <v>0</v>
      </c>
      <c r="I106" s="11"/>
      <c r="J106" s="87"/>
    </row>
    <row r="107" spans="1:10" ht="45">
      <c r="A107" s="88" t="s">
        <v>1272</v>
      </c>
      <c r="B107" s="87"/>
      <c r="C107" s="87"/>
      <c r="D107" s="115">
        <v>86</v>
      </c>
      <c r="E107" s="103" t="s">
        <v>1710</v>
      </c>
      <c r="F107" s="104" t="s">
        <v>1753</v>
      </c>
      <c r="G107" s="98">
        <f>1*G82+1*G83+1*G84+1*G85+1*G86+1*G87+1*G88+1*G89+1*G90+1*G91+1*G92+1*G93+1*G94+1*G95+1*G96+1*G97+1*G98+1*G99+1*G100+1*G101+1*G102+1*G106</f>
        <v>0</v>
      </c>
      <c r="H107" s="98">
        <f>1*H82+1*H83+1*H84+1*H85+1*H86+1*H87+1*H88+1*H89+1*H90+1*H91+1*H92+1*H93+1*H94+1*H95+1*H96+1*H97+1*H98+1*H99+1*H100+1*H101+1*H102+1*H106</f>
        <v>0</v>
      </c>
      <c r="I107" s="11"/>
      <c r="J107" s="87"/>
    </row>
    <row r="108" spans="1:10" ht="30">
      <c r="A108" s="87" t="s">
        <v>535</v>
      </c>
      <c r="B108" s="87"/>
      <c r="C108" s="87"/>
      <c r="D108" s="46">
        <v>87</v>
      </c>
      <c r="E108" s="20" t="s">
        <v>639</v>
      </c>
      <c r="F108" s="29" t="s">
        <v>1754</v>
      </c>
      <c r="G108" s="63"/>
      <c r="H108" s="63"/>
      <c r="I108" s="11"/>
      <c r="J108" s="87"/>
    </row>
    <row r="109" spans="1:10">
      <c r="A109" s="87" t="s">
        <v>536</v>
      </c>
      <c r="B109" s="87"/>
      <c r="C109" s="87"/>
      <c r="D109" s="115">
        <v>88</v>
      </c>
      <c r="E109" s="103" t="s">
        <v>640</v>
      </c>
      <c r="F109" s="104" t="s">
        <v>1405</v>
      </c>
      <c r="G109" s="98">
        <f>1*G107+1*G108</f>
        <v>0</v>
      </c>
      <c r="H109" s="98">
        <f>1*H107+1*H108</f>
        <v>0</v>
      </c>
      <c r="I109" s="11"/>
      <c r="J109" s="87"/>
    </row>
    <row r="110" spans="1:10">
      <c r="A110" s="88" t="s">
        <v>1901</v>
      </c>
      <c r="B110" s="87"/>
      <c r="C110" s="87"/>
      <c r="D110" s="145">
        <v>89</v>
      </c>
      <c r="E110" s="143" t="s">
        <v>1814</v>
      </c>
      <c r="F110" s="144" t="s">
        <v>1815</v>
      </c>
      <c r="G110" s="132"/>
      <c r="H110" s="132"/>
      <c r="I110" s="11"/>
      <c r="J110" s="87"/>
    </row>
    <row r="111" spans="1:10" ht="30">
      <c r="A111" s="87" t="s">
        <v>537</v>
      </c>
      <c r="B111" s="87"/>
      <c r="C111" s="87"/>
      <c r="D111" s="46">
        <v>90</v>
      </c>
      <c r="E111" s="20" t="s">
        <v>641</v>
      </c>
      <c r="F111" s="29" t="s">
        <v>1406</v>
      </c>
      <c r="G111" s="63"/>
      <c r="H111" s="63"/>
      <c r="I111" s="11"/>
      <c r="J111" s="87"/>
    </row>
    <row r="112" spans="1:10">
      <c r="A112" s="87" t="s">
        <v>538</v>
      </c>
      <c r="B112" s="87"/>
      <c r="C112" s="87"/>
      <c r="D112" s="46">
        <v>91</v>
      </c>
      <c r="E112" s="20" t="s">
        <v>642</v>
      </c>
      <c r="F112" s="29" t="s">
        <v>1407</v>
      </c>
      <c r="G112" s="63"/>
      <c r="H112" s="63"/>
      <c r="I112" s="11"/>
      <c r="J112" s="87"/>
    </row>
    <row r="113" spans="1:10">
      <c r="A113" s="87" t="s">
        <v>539</v>
      </c>
      <c r="B113" s="87"/>
      <c r="C113" s="87"/>
      <c r="D113" s="115">
        <v>92</v>
      </c>
      <c r="E113" s="103" t="s">
        <v>643</v>
      </c>
      <c r="F113" s="104" t="s">
        <v>1408</v>
      </c>
      <c r="G113" s="98">
        <f>1*G111+1*G112</f>
        <v>0</v>
      </c>
      <c r="H113" s="98">
        <f>1*H111+1*H112</f>
        <v>0</v>
      </c>
      <c r="I113" s="11"/>
      <c r="J113" s="87"/>
    </row>
    <row r="114" spans="1:10" ht="30">
      <c r="A114" s="87" t="s">
        <v>540</v>
      </c>
      <c r="B114" s="87"/>
      <c r="C114" s="87"/>
      <c r="D114" s="46">
        <v>93</v>
      </c>
      <c r="E114" s="20" t="s">
        <v>644</v>
      </c>
      <c r="F114" s="29" t="s">
        <v>1409</v>
      </c>
      <c r="G114" s="63"/>
      <c r="H114" s="63"/>
      <c r="I114" s="11"/>
      <c r="J114" s="87"/>
    </row>
    <row r="115" spans="1:10">
      <c r="A115" s="87" t="s">
        <v>541</v>
      </c>
      <c r="B115" s="87"/>
      <c r="C115" s="87"/>
      <c r="D115" s="46">
        <v>94</v>
      </c>
      <c r="E115" s="20" t="s">
        <v>645</v>
      </c>
      <c r="F115" s="29" t="s">
        <v>1410</v>
      </c>
      <c r="G115" s="63"/>
      <c r="H115" s="63"/>
      <c r="I115" s="11"/>
      <c r="J115" s="87"/>
    </row>
    <row r="116" spans="1:10">
      <c r="A116" s="87" t="s">
        <v>542</v>
      </c>
      <c r="B116" s="87"/>
      <c r="C116" s="87"/>
      <c r="D116" s="46">
        <v>95</v>
      </c>
      <c r="E116" s="20" t="s">
        <v>646</v>
      </c>
      <c r="F116" s="29" t="s">
        <v>1411</v>
      </c>
      <c r="G116" s="63"/>
      <c r="H116" s="63"/>
      <c r="I116" s="11"/>
      <c r="J116" s="87"/>
    </row>
    <row r="117" spans="1:10">
      <c r="A117" s="87" t="s">
        <v>543</v>
      </c>
      <c r="B117" s="87"/>
      <c r="C117" s="87"/>
      <c r="D117" s="46">
        <v>96</v>
      </c>
      <c r="E117" s="20" t="s">
        <v>647</v>
      </c>
      <c r="F117" s="29" t="s">
        <v>1412</v>
      </c>
      <c r="G117" s="63"/>
      <c r="H117" s="63"/>
      <c r="I117" s="11"/>
      <c r="J117" s="87"/>
    </row>
    <row r="118" spans="1:10">
      <c r="A118" s="87" t="s">
        <v>544</v>
      </c>
      <c r="B118" s="87"/>
      <c r="C118" s="87"/>
      <c r="D118" s="46">
        <v>97</v>
      </c>
      <c r="E118" s="20" t="s">
        <v>1281</v>
      </c>
      <c r="F118" s="29" t="s">
        <v>1413</v>
      </c>
      <c r="G118" s="63"/>
      <c r="H118" s="63"/>
      <c r="I118" s="11"/>
      <c r="J118" s="87"/>
    </row>
    <row r="119" spans="1:10">
      <c r="A119" s="87" t="s">
        <v>545</v>
      </c>
      <c r="B119" s="87"/>
      <c r="C119" s="87"/>
      <c r="D119" s="46">
        <v>98</v>
      </c>
      <c r="E119" s="20" t="s">
        <v>648</v>
      </c>
      <c r="F119" s="29" t="s">
        <v>1414</v>
      </c>
      <c r="G119" s="63"/>
      <c r="H119" s="63"/>
      <c r="I119" s="11"/>
      <c r="J119" s="87"/>
    </row>
    <row r="120" spans="1:10">
      <c r="A120" s="87" t="s">
        <v>546</v>
      </c>
      <c r="B120" s="87"/>
      <c r="C120" s="87"/>
      <c r="D120" s="46">
        <v>99</v>
      </c>
      <c r="E120" s="20" t="s">
        <v>649</v>
      </c>
      <c r="F120" s="29" t="s">
        <v>1415</v>
      </c>
      <c r="G120" s="63"/>
      <c r="H120" s="63"/>
      <c r="I120" s="11"/>
      <c r="J120" s="87"/>
    </row>
    <row r="121" spans="1:10">
      <c r="A121" s="87" t="s">
        <v>547</v>
      </c>
      <c r="B121" s="87"/>
      <c r="C121" s="87"/>
      <c r="D121" s="46">
        <v>100</v>
      </c>
      <c r="E121" s="20" t="s">
        <v>650</v>
      </c>
      <c r="F121" s="29" t="s">
        <v>1416</v>
      </c>
      <c r="G121" s="63"/>
      <c r="H121" s="63"/>
      <c r="I121" s="11"/>
      <c r="J121" s="87"/>
    </row>
    <row r="122" spans="1:10">
      <c r="A122" s="87" t="s">
        <v>548</v>
      </c>
      <c r="B122" s="87"/>
      <c r="C122" s="87"/>
      <c r="D122" s="46">
        <v>101</v>
      </c>
      <c r="E122" s="20" t="s">
        <v>651</v>
      </c>
      <c r="F122" s="29" t="s">
        <v>1417</v>
      </c>
      <c r="G122" s="63"/>
      <c r="H122" s="63"/>
      <c r="I122" s="11"/>
      <c r="J122" s="87"/>
    </row>
    <row r="123" spans="1:10">
      <c r="A123" s="87" t="s">
        <v>549</v>
      </c>
      <c r="B123" s="87"/>
      <c r="C123" s="87"/>
      <c r="D123" s="46">
        <v>102</v>
      </c>
      <c r="E123" s="20" t="s">
        <v>652</v>
      </c>
      <c r="F123" s="29" t="s">
        <v>1418</v>
      </c>
      <c r="G123" s="63"/>
      <c r="H123" s="63"/>
      <c r="I123" s="11"/>
      <c r="J123" s="87"/>
    </row>
    <row r="124" spans="1:10">
      <c r="A124" s="87" t="s">
        <v>550</v>
      </c>
      <c r="B124" s="87"/>
      <c r="C124" s="87"/>
      <c r="D124" s="46">
        <v>103</v>
      </c>
      <c r="E124" s="20" t="s">
        <v>1738</v>
      </c>
      <c r="F124" s="29" t="s">
        <v>1419</v>
      </c>
      <c r="G124" s="63"/>
      <c r="H124" s="63"/>
      <c r="I124" s="11"/>
      <c r="J124" s="87"/>
    </row>
    <row r="125" spans="1:10">
      <c r="A125" s="87" t="s">
        <v>551</v>
      </c>
      <c r="B125" s="87"/>
      <c r="C125" s="87"/>
      <c r="D125" s="46">
        <v>104</v>
      </c>
      <c r="E125" s="20" t="s">
        <v>653</v>
      </c>
      <c r="F125" s="29" t="s">
        <v>1420</v>
      </c>
      <c r="G125" s="63"/>
      <c r="H125" s="63"/>
      <c r="I125" s="11"/>
      <c r="J125" s="87"/>
    </row>
    <row r="126" spans="1:10">
      <c r="A126" s="87" t="s">
        <v>552</v>
      </c>
      <c r="B126" s="87"/>
      <c r="C126" s="87"/>
      <c r="D126" s="46">
        <v>105</v>
      </c>
      <c r="E126" s="20" t="s">
        <v>654</v>
      </c>
      <c r="F126" s="29" t="s">
        <v>1421</v>
      </c>
      <c r="G126" s="63"/>
      <c r="H126" s="63"/>
      <c r="I126" s="11"/>
      <c r="J126" s="87"/>
    </row>
    <row r="127" spans="1:10">
      <c r="A127" s="87" t="s">
        <v>553</v>
      </c>
      <c r="B127" s="87"/>
      <c r="C127" s="87"/>
      <c r="D127" s="46">
        <v>106</v>
      </c>
      <c r="E127" s="20" t="s">
        <v>655</v>
      </c>
      <c r="F127" s="29" t="s">
        <v>1422</v>
      </c>
      <c r="G127" s="63"/>
      <c r="H127" s="63"/>
      <c r="I127" s="11"/>
      <c r="J127" s="87"/>
    </row>
    <row r="128" spans="1:10">
      <c r="A128" s="87" t="s">
        <v>554</v>
      </c>
      <c r="B128" s="87"/>
      <c r="C128" s="87"/>
      <c r="D128" s="115">
        <v>107</v>
      </c>
      <c r="E128" s="103" t="s">
        <v>656</v>
      </c>
      <c r="F128" s="104" t="s">
        <v>1423</v>
      </c>
      <c r="G128" s="98">
        <f>1*G113+1*G114+1*G115+1*G116+1*G117+1*G118+1*G119+1*G120+1*G121+1*G122+1*G123+1*G124+1*G125+1*G126+1*G127</f>
        <v>0</v>
      </c>
      <c r="H128" s="98">
        <f>1*H113+1*H114+1*H115+1*H116+1*H117+1*H118+1*H119+1*H120+1*H121+1*H122+1*H123+1*H124+1*H125+1*H126+1*H127</f>
        <v>0</v>
      </c>
      <c r="I128" s="11"/>
      <c r="J128" s="87"/>
    </row>
    <row r="129" spans="1:10">
      <c r="A129" s="87" t="s">
        <v>555</v>
      </c>
      <c r="B129" s="87"/>
      <c r="C129" s="87"/>
      <c r="D129" s="115">
        <v>108</v>
      </c>
      <c r="E129" s="101" t="s">
        <v>657</v>
      </c>
      <c r="F129" s="102" t="s">
        <v>1424</v>
      </c>
      <c r="G129" s="98">
        <f>1*G109+1*G128</f>
        <v>0</v>
      </c>
      <c r="H129" s="98">
        <f>1*H109+1*H128</f>
        <v>0</v>
      </c>
      <c r="I129" s="11"/>
      <c r="J129" s="87"/>
    </row>
    <row r="130" spans="1:10">
      <c r="A130" s="88" t="s">
        <v>1902</v>
      </c>
      <c r="B130" s="87"/>
      <c r="C130" s="87"/>
      <c r="D130" s="145">
        <v>109</v>
      </c>
      <c r="E130" s="125" t="s">
        <v>1816</v>
      </c>
      <c r="F130" s="142" t="s">
        <v>1817</v>
      </c>
      <c r="G130" s="132"/>
      <c r="H130" s="132"/>
      <c r="I130" s="11"/>
      <c r="J130" s="87"/>
    </row>
    <row r="131" spans="1:10">
      <c r="A131" s="88" t="s">
        <v>1904</v>
      </c>
      <c r="B131" s="87"/>
      <c r="C131" s="87"/>
      <c r="D131" s="145">
        <v>110</v>
      </c>
      <c r="E131" s="143" t="s">
        <v>1820</v>
      </c>
      <c r="F131" s="144" t="s">
        <v>1444</v>
      </c>
      <c r="G131" s="132"/>
      <c r="H131" s="132"/>
      <c r="I131" s="11"/>
      <c r="J131" s="87"/>
    </row>
    <row r="132" spans="1:10">
      <c r="A132" s="87" t="s">
        <v>1679</v>
      </c>
      <c r="B132" s="87"/>
      <c r="C132" s="87"/>
      <c r="D132" s="46">
        <v>111</v>
      </c>
      <c r="E132" s="20" t="s">
        <v>658</v>
      </c>
      <c r="F132" s="29" t="s">
        <v>1425</v>
      </c>
      <c r="G132" s="63"/>
      <c r="H132" s="63"/>
      <c r="I132" s="11"/>
      <c r="J132" s="87"/>
    </row>
    <row r="133" spans="1:10">
      <c r="A133" s="87" t="s">
        <v>556</v>
      </c>
      <c r="B133" s="87"/>
      <c r="C133" s="87"/>
      <c r="D133" s="46">
        <v>112</v>
      </c>
      <c r="E133" s="20" t="s">
        <v>659</v>
      </c>
      <c r="F133" s="29" t="s">
        <v>1426</v>
      </c>
      <c r="G133" s="63"/>
      <c r="H133" s="63"/>
      <c r="I133" s="11"/>
      <c r="J133" s="87"/>
    </row>
    <row r="134" spans="1:10">
      <c r="A134" s="87" t="s">
        <v>557</v>
      </c>
      <c r="B134" s="87"/>
      <c r="C134" s="87"/>
      <c r="D134" s="46">
        <v>113</v>
      </c>
      <c r="E134" s="20" t="s">
        <v>660</v>
      </c>
      <c r="F134" s="29" t="s">
        <v>1427</v>
      </c>
      <c r="G134" s="63"/>
      <c r="H134" s="63"/>
      <c r="I134" s="11"/>
      <c r="J134" s="87"/>
    </row>
    <row r="135" spans="1:10">
      <c r="A135" s="87" t="s">
        <v>558</v>
      </c>
      <c r="B135" s="87"/>
      <c r="C135" s="87"/>
      <c r="D135" s="46">
        <v>114</v>
      </c>
      <c r="E135" s="20" t="s">
        <v>661</v>
      </c>
      <c r="F135" s="29" t="s">
        <v>1428</v>
      </c>
      <c r="G135" s="63"/>
      <c r="H135" s="63"/>
      <c r="I135" s="11"/>
      <c r="J135" s="87"/>
    </row>
    <row r="136" spans="1:10">
      <c r="A136" s="87" t="s">
        <v>559</v>
      </c>
      <c r="B136" s="87"/>
      <c r="C136" s="87"/>
      <c r="D136" s="46">
        <v>115</v>
      </c>
      <c r="E136" s="20" t="s">
        <v>662</v>
      </c>
      <c r="F136" s="29" t="s">
        <v>1429</v>
      </c>
      <c r="G136" s="63"/>
      <c r="H136" s="63"/>
      <c r="I136" s="11"/>
      <c r="J136" s="87"/>
    </row>
    <row r="137" spans="1:10">
      <c r="A137" s="87" t="s">
        <v>1731</v>
      </c>
      <c r="B137" s="87"/>
      <c r="C137" s="87"/>
      <c r="D137" s="46">
        <v>116</v>
      </c>
      <c r="E137" s="20" t="s">
        <v>663</v>
      </c>
      <c r="F137" s="29" t="s">
        <v>1430</v>
      </c>
      <c r="G137" s="63"/>
      <c r="H137" s="63"/>
      <c r="I137" s="11"/>
      <c r="J137" s="87"/>
    </row>
    <row r="138" spans="1:10">
      <c r="A138" s="87" t="s">
        <v>560</v>
      </c>
      <c r="B138" s="87"/>
      <c r="C138" s="87"/>
      <c r="D138" s="46">
        <v>117</v>
      </c>
      <c r="E138" s="20" t="s">
        <v>664</v>
      </c>
      <c r="F138" s="29" t="s">
        <v>1431</v>
      </c>
      <c r="G138" s="63"/>
      <c r="H138" s="63"/>
      <c r="I138" s="11"/>
      <c r="J138" s="87"/>
    </row>
    <row r="139" spans="1:10">
      <c r="A139" s="87" t="s">
        <v>561</v>
      </c>
      <c r="B139" s="87"/>
      <c r="C139" s="87"/>
      <c r="D139" s="46">
        <v>118</v>
      </c>
      <c r="E139" s="20" t="s">
        <v>665</v>
      </c>
      <c r="F139" s="29" t="s">
        <v>1432</v>
      </c>
      <c r="G139" s="63"/>
      <c r="H139" s="63"/>
      <c r="I139" s="11"/>
      <c r="J139" s="87"/>
    </row>
    <row r="140" spans="1:10">
      <c r="A140" s="88" t="s">
        <v>1903</v>
      </c>
      <c r="B140" s="87"/>
      <c r="C140" s="87"/>
      <c r="D140" s="145">
        <v>119</v>
      </c>
      <c r="E140" s="146" t="s">
        <v>1818</v>
      </c>
      <c r="F140" s="147" t="s">
        <v>1819</v>
      </c>
      <c r="G140" s="132"/>
      <c r="H140" s="132"/>
      <c r="I140" s="11"/>
      <c r="J140" s="87"/>
    </row>
    <row r="141" spans="1:10">
      <c r="A141" s="87" t="s">
        <v>562</v>
      </c>
      <c r="B141" s="87"/>
      <c r="C141" s="87"/>
      <c r="D141" s="46">
        <v>120</v>
      </c>
      <c r="E141" s="21" t="s">
        <v>666</v>
      </c>
      <c r="F141" s="30" t="s">
        <v>1433</v>
      </c>
      <c r="G141" s="63"/>
      <c r="H141" s="63"/>
      <c r="I141" s="11"/>
      <c r="J141" s="87"/>
    </row>
    <row r="142" spans="1:10">
      <c r="A142" s="87" t="s">
        <v>563</v>
      </c>
      <c r="B142" s="87"/>
      <c r="C142" s="87"/>
      <c r="D142" s="46">
        <v>121</v>
      </c>
      <c r="E142" s="21" t="s">
        <v>667</v>
      </c>
      <c r="F142" s="30" t="s">
        <v>1434</v>
      </c>
      <c r="G142" s="63"/>
      <c r="H142" s="63"/>
      <c r="I142" s="11"/>
      <c r="J142" s="87"/>
    </row>
    <row r="143" spans="1:10">
      <c r="A143" s="87" t="s">
        <v>564</v>
      </c>
      <c r="B143" s="87"/>
      <c r="C143" s="87"/>
      <c r="D143" s="46">
        <v>122</v>
      </c>
      <c r="E143" s="21" t="s">
        <v>668</v>
      </c>
      <c r="F143" s="30" t="s">
        <v>1435</v>
      </c>
      <c r="G143" s="63"/>
      <c r="H143" s="63"/>
      <c r="I143" s="11"/>
      <c r="J143" s="87"/>
    </row>
    <row r="144" spans="1:10">
      <c r="A144" s="87" t="s">
        <v>565</v>
      </c>
      <c r="B144" s="87"/>
      <c r="C144" s="87"/>
      <c r="D144" s="46">
        <v>123</v>
      </c>
      <c r="E144" s="21" t="s">
        <v>669</v>
      </c>
      <c r="F144" s="30" t="s">
        <v>1436</v>
      </c>
      <c r="G144" s="63"/>
      <c r="H144" s="63"/>
      <c r="I144" s="11"/>
      <c r="J144" s="87"/>
    </row>
    <row r="145" spans="1:10">
      <c r="A145" s="87" t="s">
        <v>1282</v>
      </c>
      <c r="B145" s="87"/>
      <c r="C145" s="87"/>
      <c r="D145" s="46">
        <v>124</v>
      </c>
      <c r="E145" s="21" t="s">
        <v>670</v>
      </c>
      <c r="F145" s="30" t="s">
        <v>1437</v>
      </c>
      <c r="G145" s="63"/>
      <c r="H145" s="63"/>
      <c r="I145" s="11"/>
      <c r="J145" s="87"/>
    </row>
    <row r="146" spans="1:10">
      <c r="A146" s="87" t="s">
        <v>566</v>
      </c>
      <c r="B146" s="87"/>
      <c r="C146" s="87"/>
      <c r="D146" s="46">
        <v>125</v>
      </c>
      <c r="E146" s="21" t="s">
        <v>671</v>
      </c>
      <c r="F146" s="30" t="s">
        <v>1438</v>
      </c>
      <c r="G146" s="63"/>
      <c r="H146" s="63"/>
      <c r="I146" s="11"/>
      <c r="J146" s="87"/>
    </row>
    <row r="147" spans="1:10" ht="30">
      <c r="A147" s="87" t="s">
        <v>567</v>
      </c>
      <c r="B147" s="87"/>
      <c r="C147" s="87"/>
      <c r="D147" s="46">
        <v>126</v>
      </c>
      <c r="E147" s="21" t="s">
        <v>672</v>
      </c>
      <c r="F147" s="30" t="s">
        <v>1755</v>
      </c>
      <c r="G147" s="63"/>
      <c r="H147" s="63"/>
      <c r="I147" s="11"/>
      <c r="J147" s="87"/>
    </row>
    <row r="148" spans="1:10">
      <c r="A148" s="87" t="s">
        <v>568</v>
      </c>
      <c r="B148" s="87"/>
      <c r="C148" s="87"/>
      <c r="D148" s="46">
        <v>127</v>
      </c>
      <c r="E148" s="21" t="s">
        <v>673</v>
      </c>
      <c r="F148" s="30" t="s">
        <v>1440</v>
      </c>
      <c r="G148" s="63"/>
      <c r="H148" s="63"/>
      <c r="I148" s="11"/>
      <c r="J148" s="87"/>
    </row>
    <row r="149" spans="1:10">
      <c r="A149" s="87" t="s">
        <v>569</v>
      </c>
      <c r="B149" s="87"/>
      <c r="C149" s="87"/>
      <c r="D149" s="115">
        <v>128</v>
      </c>
      <c r="E149" s="122" t="s">
        <v>674</v>
      </c>
      <c r="F149" s="123" t="s">
        <v>1441</v>
      </c>
      <c r="G149" s="98">
        <f>1*G141+1*G142+1*G143+1*G144+1*G145+1*G146+1*G147+1*G148</f>
        <v>0</v>
      </c>
      <c r="H149" s="98">
        <f>1*H141+1*H142+1*H143+1*H144+1*H145+1*H146+1*H147+1*H148</f>
        <v>0</v>
      </c>
      <c r="I149" s="11"/>
      <c r="J149" s="87"/>
    </row>
    <row r="150" spans="1:10">
      <c r="A150" s="87" t="s">
        <v>679</v>
      </c>
      <c r="B150" s="87"/>
      <c r="C150" s="87"/>
      <c r="D150" s="115">
        <v>129</v>
      </c>
      <c r="E150" s="103" t="s">
        <v>681</v>
      </c>
      <c r="F150" s="104" t="s">
        <v>1444</v>
      </c>
      <c r="G150" s="98">
        <f>1*G132+1*G133+-1*G134+1*G135+1*G136+1*G137+1*G138+1*G139+1*G149</f>
        <v>0</v>
      </c>
      <c r="H150" s="98">
        <f>1*H132+1*H133+-1*H134+1*H135+1*H136+1*H137+1*H138+1*H139+1*H149</f>
        <v>0</v>
      </c>
      <c r="I150" s="11"/>
      <c r="J150" s="87"/>
    </row>
    <row r="151" spans="1:10">
      <c r="A151" s="87" t="s">
        <v>680</v>
      </c>
      <c r="B151" s="87"/>
      <c r="C151" s="87"/>
      <c r="D151" s="46">
        <v>130</v>
      </c>
      <c r="E151" s="14" t="s">
        <v>682</v>
      </c>
      <c r="F151" s="31" t="s">
        <v>1445</v>
      </c>
      <c r="G151" s="63"/>
      <c r="H151" s="63"/>
      <c r="I151" s="11"/>
      <c r="J151" s="87"/>
    </row>
    <row r="152" spans="1:10">
      <c r="A152" s="87" t="s">
        <v>570</v>
      </c>
      <c r="B152" s="87"/>
      <c r="C152" s="87"/>
      <c r="D152" s="115">
        <v>131</v>
      </c>
      <c r="E152" s="101" t="s">
        <v>675</v>
      </c>
      <c r="F152" s="102" t="s">
        <v>1442</v>
      </c>
      <c r="G152" s="98">
        <f>1*G150+1*G151</f>
        <v>0</v>
      </c>
      <c r="H152" s="98">
        <f>1*H150+1*H151</f>
        <v>0</v>
      </c>
      <c r="I152" s="11"/>
      <c r="J152" s="87"/>
    </row>
    <row r="153" spans="1:10">
      <c r="A153" s="87" t="s">
        <v>571</v>
      </c>
      <c r="B153" s="87"/>
      <c r="C153" s="87"/>
      <c r="D153" s="115">
        <v>132</v>
      </c>
      <c r="E153" s="96" t="s">
        <v>676</v>
      </c>
      <c r="F153" s="97" t="s">
        <v>1443</v>
      </c>
      <c r="G153" s="98">
        <f>1*G129+1*G152</f>
        <v>0</v>
      </c>
      <c r="H153" s="98">
        <f>1*H129+1*H152</f>
        <v>0</v>
      </c>
      <c r="I153" s="11"/>
      <c r="J153" s="87"/>
    </row>
    <row r="154" spans="1:10">
      <c r="A154" s="87"/>
      <c r="B154" s="87"/>
      <c r="C154" s="87" t="s">
        <v>358</v>
      </c>
      <c r="D154" s="11"/>
      <c r="E154" s="11"/>
      <c r="F154" s="11"/>
      <c r="G154" s="11"/>
      <c r="H154" s="11"/>
      <c r="I154" s="11"/>
      <c r="J154" s="87"/>
    </row>
    <row r="155" spans="1:10">
      <c r="A155" s="87"/>
      <c r="B155" s="87"/>
      <c r="C155" s="87" t="s">
        <v>361</v>
      </c>
      <c r="D155" s="87"/>
      <c r="E155" s="87"/>
      <c r="F155" s="87"/>
      <c r="G155" s="87"/>
      <c r="H155" s="87"/>
      <c r="I155" s="87"/>
      <c r="J155" s="87" t="s">
        <v>362</v>
      </c>
    </row>
  </sheetData>
  <sheetProtection algorithmName="SHA-512" hashValue="mOl1HFitjU5qpABAGlOsspfhDojS/Ya8c7IG50vy9tJZLmgbg11tWTmC9MWnmzXGLxMNh+8KgECJ4gha4tfTnw==" saltValue="/Cx85i86pnL3l0pqVe6U2g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132:H139 G111:H129 G141:H153 G24:H43 G45:H50 G52:H76 G104:H109 G80:H102" xr:uid="{00000000-0002-0000-0600-000000000000}">
      <formula1>-999999999999999</formula1>
      <formula2>999999999999999</formula2>
    </dataValidation>
  </dataValidations>
  <hyperlinks>
    <hyperlink ref="A48" r:id="rId1" xr:uid="{00000000-0004-0000-0600-000000000000}"/>
    <hyperlink ref="A107" r:id="rId2" xr:uid="{00000000-0004-0000-0600-000001000000}"/>
    <hyperlink ref="A22" r:id="rId3" xr:uid="{00000000-0004-0000-0600-000002000000}"/>
    <hyperlink ref="A23" r:id="rId4" xr:uid="{00000000-0004-0000-0600-000003000000}"/>
    <hyperlink ref="A44" r:id="rId5" xr:uid="{00000000-0004-0000-0600-000004000000}"/>
    <hyperlink ref="A51" r:id="rId6" xr:uid="{00000000-0004-0000-0600-000005000000}"/>
    <hyperlink ref="A50" r:id="rId7" xr:uid="{00000000-0004-0000-0600-000006000000}"/>
    <hyperlink ref="A77" r:id="rId8" xr:uid="{00000000-0004-0000-0600-000007000000}"/>
    <hyperlink ref="A78" r:id="rId9" xr:uid="{00000000-0004-0000-0600-000008000000}"/>
    <hyperlink ref="A79" r:id="rId10" xr:uid="{00000000-0004-0000-0600-000009000000}"/>
    <hyperlink ref="A103" r:id="rId11" xr:uid="{00000000-0004-0000-0600-00000A000000}"/>
    <hyperlink ref="A110" r:id="rId12" xr:uid="{00000000-0004-0000-0600-00000B000000}"/>
    <hyperlink ref="A130" r:id="rId13" xr:uid="{00000000-0004-0000-0600-00000C000000}"/>
    <hyperlink ref="A131" r:id="rId14" xr:uid="{00000000-0004-0000-0600-00000D000000}"/>
    <hyperlink ref="A140" r:id="rId15" xr:uid="{00000000-0004-0000-0600-00000E000000}"/>
  </hyperlinks>
  <pageMargins left="0.7" right="0.7" top="0.75" bottom="0.75" header="0.3" footer="0.3"/>
  <pageSetup orientation="portrait" r:id="rId16"/>
  <headerFooter>
    <oddFooter>&amp;L&amp;"Calibri,Regular"&amp;10</oddFooter>
    <evenFooter>&amp;L&amp;"Calibri,Regular"&amp;10</evenFooter>
    <firstFooter>&amp;L&amp;"Calibri,Regular"&amp;10</firstFooter>
  </headerFooter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autoPageBreaks="0"/>
  </sheetPr>
  <dimension ref="A1:J116"/>
  <sheetViews>
    <sheetView showGridLines="0" rightToLeft="1" topLeftCell="D1" workbookViewId="0">
      <selection sqref="A1:C1048576"/>
    </sheetView>
  </sheetViews>
  <sheetFormatPr defaultRowHeight="15"/>
  <cols>
    <col min="1" max="1" width="21.5703125" hidden="1" customWidth="1"/>
    <col min="2" max="2" width="30.7109375" hidden="1" customWidth="1"/>
    <col min="3" max="3" width="37.14062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683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684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1252</v>
      </c>
      <c r="F20" s="93" t="s">
        <v>1684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1893</v>
      </c>
      <c r="B22" s="87"/>
      <c r="C22" s="87"/>
      <c r="D22" s="124">
        <v>1</v>
      </c>
      <c r="E22" s="140" t="s">
        <v>1798</v>
      </c>
      <c r="F22" s="141" t="s">
        <v>1799</v>
      </c>
      <c r="G22" s="132"/>
      <c r="H22" s="132"/>
      <c r="I22" s="11"/>
      <c r="J22" s="87"/>
    </row>
    <row r="23" spans="1:10">
      <c r="A23" s="87" t="s">
        <v>1727</v>
      </c>
      <c r="B23" s="87"/>
      <c r="C23" s="87"/>
      <c r="D23" s="23">
        <v>2</v>
      </c>
      <c r="E23" s="18" t="s">
        <v>1728</v>
      </c>
      <c r="F23" s="66" t="s">
        <v>1729</v>
      </c>
      <c r="G23" s="63"/>
      <c r="H23" s="63"/>
      <c r="I23" s="11"/>
      <c r="J23" s="87"/>
    </row>
    <row r="24" spans="1:10">
      <c r="A24" s="87" t="s">
        <v>459</v>
      </c>
      <c r="B24" s="87"/>
      <c r="C24" s="87"/>
      <c r="D24" s="23">
        <v>3</v>
      </c>
      <c r="E24" s="18" t="s">
        <v>572</v>
      </c>
      <c r="F24" s="32" t="s">
        <v>1334</v>
      </c>
      <c r="G24" s="63"/>
      <c r="H24" s="63"/>
      <c r="I24" s="11"/>
      <c r="J24" s="87"/>
    </row>
    <row r="25" spans="1:10">
      <c r="A25" s="87" t="s">
        <v>486</v>
      </c>
      <c r="B25" s="87"/>
      <c r="C25" s="87"/>
      <c r="D25" s="23">
        <v>4</v>
      </c>
      <c r="E25" s="18" t="s">
        <v>595</v>
      </c>
      <c r="F25" s="32" t="s">
        <v>1358</v>
      </c>
      <c r="G25" s="63"/>
      <c r="H25" s="63"/>
      <c r="I25" s="11"/>
      <c r="J25" s="87"/>
    </row>
    <row r="26" spans="1:10">
      <c r="A26" s="87" t="s">
        <v>460</v>
      </c>
      <c r="B26" s="87"/>
      <c r="C26" s="87"/>
      <c r="D26" s="23">
        <v>5</v>
      </c>
      <c r="E26" s="18" t="s">
        <v>712</v>
      </c>
      <c r="F26" s="32" t="s">
        <v>1335</v>
      </c>
      <c r="G26" s="63"/>
      <c r="H26" s="63"/>
      <c r="I26" s="11"/>
      <c r="J26" s="87"/>
    </row>
    <row r="27" spans="1:10">
      <c r="A27" s="87" t="s">
        <v>685</v>
      </c>
      <c r="B27" s="87"/>
      <c r="C27" s="87"/>
      <c r="D27" s="23">
        <v>6</v>
      </c>
      <c r="E27" s="18" t="s">
        <v>713</v>
      </c>
      <c r="F27" s="32" t="s">
        <v>1446</v>
      </c>
      <c r="G27" s="63"/>
      <c r="H27" s="63"/>
      <c r="I27" s="11"/>
      <c r="J27" s="87"/>
    </row>
    <row r="28" spans="1:10">
      <c r="A28" s="87" t="s">
        <v>686</v>
      </c>
      <c r="B28" s="87"/>
      <c r="C28" s="87"/>
      <c r="D28" s="23">
        <v>7</v>
      </c>
      <c r="E28" s="18" t="s">
        <v>714</v>
      </c>
      <c r="F28" s="32" t="s">
        <v>1447</v>
      </c>
      <c r="G28" s="63"/>
      <c r="H28" s="63"/>
      <c r="I28" s="11"/>
      <c r="J28" s="87"/>
    </row>
    <row r="29" spans="1:10">
      <c r="A29" s="87" t="s">
        <v>687</v>
      </c>
      <c r="B29" s="87"/>
      <c r="C29" s="87"/>
      <c r="D29" s="23">
        <v>8</v>
      </c>
      <c r="E29" s="18" t="s">
        <v>715</v>
      </c>
      <c r="F29" s="32" t="s">
        <v>1448</v>
      </c>
      <c r="G29" s="63"/>
      <c r="H29" s="63"/>
      <c r="I29" s="11"/>
      <c r="J29" s="87"/>
    </row>
    <row r="30" spans="1:10">
      <c r="A30" s="87" t="s">
        <v>464</v>
      </c>
      <c r="B30" s="87"/>
      <c r="C30" s="87"/>
      <c r="D30" s="23">
        <v>9</v>
      </c>
      <c r="E30" s="18" t="s">
        <v>577</v>
      </c>
      <c r="F30" s="32" t="s">
        <v>1339</v>
      </c>
      <c r="G30" s="63"/>
      <c r="H30" s="63"/>
      <c r="I30" s="11"/>
      <c r="J30" s="87"/>
    </row>
    <row r="31" spans="1:10">
      <c r="A31" s="87" t="s">
        <v>688</v>
      </c>
      <c r="B31" s="87"/>
      <c r="C31" s="87"/>
      <c r="D31" s="23">
        <v>10</v>
      </c>
      <c r="E31" s="18" t="s">
        <v>716</v>
      </c>
      <c r="F31" s="32" t="s">
        <v>1449</v>
      </c>
      <c r="G31" s="63"/>
      <c r="H31" s="63"/>
      <c r="I31" s="11"/>
      <c r="J31" s="87"/>
    </row>
    <row r="32" spans="1:10">
      <c r="A32" s="87" t="s">
        <v>689</v>
      </c>
      <c r="B32" s="87"/>
      <c r="C32" s="87"/>
      <c r="D32" s="23">
        <v>11</v>
      </c>
      <c r="E32" s="18" t="s">
        <v>717</v>
      </c>
      <c r="F32" s="32" t="s">
        <v>1341</v>
      </c>
      <c r="G32" s="63"/>
      <c r="H32" s="63"/>
      <c r="I32" s="11"/>
      <c r="J32" s="87"/>
    </row>
    <row r="33" spans="1:10">
      <c r="A33" s="87" t="s">
        <v>467</v>
      </c>
      <c r="B33" s="87"/>
      <c r="C33" s="87"/>
      <c r="D33" s="23">
        <v>12</v>
      </c>
      <c r="E33" s="18" t="s">
        <v>579</v>
      </c>
      <c r="F33" s="32" t="s">
        <v>1342</v>
      </c>
      <c r="G33" s="63"/>
      <c r="H33" s="63"/>
      <c r="I33" s="11"/>
      <c r="J33" s="87"/>
    </row>
    <row r="34" spans="1:10">
      <c r="A34" s="87" t="s">
        <v>468</v>
      </c>
      <c r="B34" s="87"/>
      <c r="C34" s="87"/>
      <c r="D34" s="23">
        <v>13</v>
      </c>
      <c r="E34" s="18" t="s">
        <v>580</v>
      </c>
      <c r="F34" s="32" t="s">
        <v>1343</v>
      </c>
      <c r="G34" s="63"/>
      <c r="H34" s="63"/>
      <c r="I34" s="11"/>
      <c r="J34" s="87"/>
    </row>
    <row r="35" spans="1:10">
      <c r="A35" s="87" t="s">
        <v>469</v>
      </c>
      <c r="B35" s="87"/>
      <c r="C35" s="87"/>
      <c r="D35" s="23">
        <v>14</v>
      </c>
      <c r="E35" s="18" t="s">
        <v>581</v>
      </c>
      <c r="F35" s="32" t="s">
        <v>1344</v>
      </c>
      <c r="G35" s="63"/>
      <c r="H35" s="63"/>
      <c r="I35" s="11"/>
      <c r="J35" s="87"/>
    </row>
    <row r="36" spans="1:10">
      <c r="A36" s="87" t="s">
        <v>470</v>
      </c>
      <c r="B36" s="87"/>
      <c r="C36" s="87"/>
      <c r="D36" s="23">
        <v>15</v>
      </c>
      <c r="E36" s="18" t="s">
        <v>582</v>
      </c>
      <c r="F36" s="32" t="s">
        <v>1345</v>
      </c>
      <c r="G36" s="63"/>
      <c r="H36" s="63"/>
      <c r="I36" s="11"/>
      <c r="J36" s="87"/>
    </row>
    <row r="37" spans="1:10">
      <c r="A37" s="87" t="s">
        <v>690</v>
      </c>
      <c r="B37" s="87"/>
      <c r="C37" s="87"/>
      <c r="D37" s="23">
        <v>16</v>
      </c>
      <c r="E37" s="18" t="s">
        <v>718</v>
      </c>
      <c r="F37" s="32" t="s">
        <v>1450</v>
      </c>
      <c r="G37" s="63"/>
      <c r="H37" s="63"/>
      <c r="I37" s="11"/>
      <c r="J37" s="87"/>
    </row>
    <row r="38" spans="1:10">
      <c r="A38" s="87" t="s">
        <v>691</v>
      </c>
      <c r="B38" s="87"/>
      <c r="C38" s="87"/>
      <c r="D38" s="23">
        <v>17</v>
      </c>
      <c r="E38" s="18" t="s">
        <v>719</v>
      </c>
      <c r="F38" s="32" t="s">
        <v>1451</v>
      </c>
      <c r="G38" s="63"/>
      <c r="H38" s="63"/>
      <c r="I38" s="11"/>
      <c r="J38" s="87"/>
    </row>
    <row r="39" spans="1:10">
      <c r="A39" s="87" t="s">
        <v>473</v>
      </c>
      <c r="B39" s="87"/>
      <c r="C39" s="87"/>
      <c r="D39" s="23">
        <v>18</v>
      </c>
      <c r="E39" s="18" t="s">
        <v>585</v>
      </c>
      <c r="F39" s="32" t="s">
        <v>1348</v>
      </c>
      <c r="G39" s="63"/>
      <c r="H39" s="63"/>
      <c r="I39" s="11"/>
      <c r="J39" s="87"/>
    </row>
    <row r="40" spans="1:10" ht="30">
      <c r="A40" s="87" t="s">
        <v>481</v>
      </c>
      <c r="B40" s="87"/>
      <c r="C40" s="87"/>
      <c r="D40" s="23">
        <v>19</v>
      </c>
      <c r="E40" s="18" t="s">
        <v>590</v>
      </c>
      <c r="F40" s="32" t="s">
        <v>1748</v>
      </c>
      <c r="G40" s="63"/>
      <c r="H40" s="63"/>
      <c r="I40" s="11"/>
      <c r="J40" s="87"/>
    </row>
    <row r="41" spans="1:10">
      <c r="A41" s="87" t="s">
        <v>692</v>
      </c>
      <c r="B41" s="87"/>
      <c r="C41" s="87"/>
      <c r="D41" s="23">
        <v>20</v>
      </c>
      <c r="E41" s="18" t="s">
        <v>720</v>
      </c>
      <c r="F41" s="32" t="s">
        <v>1452</v>
      </c>
      <c r="G41" s="63"/>
      <c r="H41" s="63"/>
      <c r="I41" s="11"/>
      <c r="J41" s="87"/>
    </row>
    <row r="42" spans="1:10">
      <c r="A42" s="87" t="s">
        <v>498</v>
      </c>
      <c r="B42" s="87"/>
      <c r="C42" s="87"/>
      <c r="D42" s="23">
        <v>21</v>
      </c>
      <c r="E42" s="18" t="s">
        <v>607</v>
      </c>
      <c r="F42" s="32" t="s">
        <v>1370</v>
      </c>
      <c r="G42" s="63"/>
      <c r="H42" s="63"/>
      <c r="I42" s="11"/>
      <c r="J42" s="87"/>
    </row>
    <row r="43" spans="1:10">
      <c r="A43" s="87" t="s">
        <v>499</v>
      </c>
      <c r="B43" s="87"/>
      <c r="C43" s="87"/>
      <c r="D43" s="23">
        <v>22</v>
      </c>
      <c r="E43" s="18" t="s">
        <v>608</v>
      </c>
      <c r="F43" s="32" t="s">
        <v>1371</v>
      </c>
      <c r="G43" s="63"/>
      <c r="H43" s="63"/>
      <c r="I43" s="11"/>
      <c r="J43" s="87"/>
    </row>
    <row r="44" spans="1:10">
      <c r="A44" s="87" t="s">
        <v>500</v>
      </c>
      <c r="B44" s="87"/>
      <c r="C44" s="87"/>
      <c r="D44" s="23">
        <v>23</v>
      </c>
      <c r="E44" s="18" t="s">
        <v>609</v>
      </c>
      <c r="F44" s="32" t="s">
        <v>1372</v>
      </c>
      <c r="G44" s="63"/>
      <c r="H44" s="63"/>
      <c r="I44" s="11"/>
      <c r="J44" s="87"/>
    </row>
    <row r="45" spans="1:10" ht="30">
      <c r="A45" s="87" t="s">
        <v>501</v>
      </c>
      <c r="B45" s="87"/>
      <c r="C45" s="87"/>
      <c r="D45" s="23">
        <v>24</v>
      </c>
      <c r="E45" s="18" t="s">
        <v>610</v>
      </c>
      <c r="F45" s="32" t="s">
        <v>1373</v>
      </c>
      <c r="G45" s="63"/>
      <c r="H45" s="63"/>
      <c r="I45" s="11"/>
      <c r="J45" s="87"/>
    </row>
    <row r="46" spans="1:10">
      <c r="A46" s="87" t="s">
        <v>497</v>
      </c>
      <c r="B46" s="87"/>
      <c r="C46" s="87"/>
      <c r="D46" s="23">
        <v>25</v>
      </c>
      <c r="E46" s="18" t="s">
        <v>606</v>
      </c>
      <c r="F46" s="32" t="s">
        <v>1369</v>
      </c>
      <c r="G46" s="63"/>
      <c r="H46" s="63"/>
      <c r="I46" s="11"/>
      <c r="J46" s="87"/>
    </row>
    <row r="47" spans="1:10">
      <c r="A47" s="87" t="s">
        <v>489</v>
      </c>
      <c r="B47" s="87"/>
      <c r="C47" s="87"/>
      <c r="D47" s="23">
        <v>26</v>
      </c>
      <c r="E47" s="18" t="s">
        <v>598</v>
      </c>
      <c r="F47" s="32" t="s">
        <v>1361</v>
      </c>
      <c r="G47" s="63"/>
      <c r="H47" s="63"/>
      <c r="I47" s="11"/>
      <c r="J47" s="87"/>
    </row>
    <row r="48" spans="1:10">
      <c r="A48" s="87" t="s">
        <v>493</v>
      </c>
      <c r="B48" s="87"/>
      <c r="C48" s="87"/>
      <c r="D48" s="23">
        <v>27</v>
      </c>
      <c r="E48" s="18" t="s">
        <v>602</v>
      </c>
      <c r="F48" s="32" t="s">
        <v>1365</v>
      </c>
      <c r="G48" s="63"/>
      <c r="H48" s="63"/>
      <c r="I48" s="11"/>
      <c r="J48" s="87"/>
    </row>
    <row r="49" spans="1:10">
      <c r="A49" s="87" t="s">
        <v>490</v>
      </c>
      <c r="B49" s="87"/>
      <c r="C49" s="87"/>
      <c r="D49" s="23">
        <v>28</v>
      </c>
      <c r="E49" s="18" t="s">
        <v>599</v>
      </c>
      <c r="F49" s="32" t="s">
        <v>1362</v>
      </c>
      <c r="G49" s="63"/>
      <c r="H49" s="63"/>
      <c r="I49" s="11"/>
      <c r="J49" s="87"/>
    </row>
    <row r="50" spans="1:10">
      <c r="A50" s="87" t="s">
        <v>491</v>
      </c>
      <c r="B50" s="87"/>
      <c r="C50" s="87"/>
      <c r="D50" s="23">
        <v>29</v>
      </c>
      <c r="E50" s="18" t="s">
        <v>600</v>
      </c>
      <c r="F50" s="32" t="s">
        <v>1363</v>
      </c>
      <c r="G50" s="63"/>
      <c r="H50" s="63"/>
      <c r="I50" s="11"/>
      <c r="J50" s="87"/>
    </row>
    <row r="51" spans="1:10">
      <c r="A51" s="87" t="s">
        <v>495</v>
      </c>
      <c r="B51" s="87"/>
      <c r="C51" s="87"/>
      <c r="D51" s="23">
        <v>30</v>
      </c>
      <c r="E51" s="18" t="s">
        <v>604</v>
      </c>
      <c r="F51" s="32" t="s">
        <v>1367</v>
      </c>
      <c r="G51" s="63"/>
      <c r="H51" s="63"/>
      <c r="I51" s="11"/>
      <c r="J51" s="87"/>
    </row>
    <row r="52" spans="1:10">
      <c r="A52" s="87" t="s">
        <v>693</v>
      </c>
      <c r="B52" s="87"/>
      <c r="C52" s="87"/>
      <c r="D52" s="23">
        <v>31</v>
      </c>
      <c r="E52" s="18" t="s">
        <v>721</v>
      </c>
      <c r="F52" s="32" t="s">
        <v>1453</v>
      </c>
      <c r="G52" s="63"/>
      <c r="H52" s="63"/>
      <c r="I52" s="11"/>
      <c r="J52" s="87"/>
    </row>
    <row r="53" spans="1:10">
      <c r="A53" s="87" t="s">
        <v>694</v>
      </c>
      <c r="B53" s="87"/>
      <c r="C53" s="87"/>
      <c r="D53" s="23">
        <v>32</v>
      </c>
      <c r="E53" s="18" t="s">
        <v>1283</v>
      </c>
      <c r="F53" s="32" t="s">
        <v>1454</v>
      </c>
      <c r="G53" s="63"/>
      <c r="H53" s="63"/>
      <c r="I53" s="11"/>
      <c r="J53" s="87"/>
    </row>
    <row r="54" spans="1:10">
      <c r="A54" s="87" t="s">
        <v>502</v>
      </c>
      <c r="B54" s="87"/>
      <c r="C54" s="87"/>
      <c r="D54" s="23">
        <v>33</v>
      </c>
      <c r="E54" s="18" t="s">
        <v>611</v>
      </c>
      <c r="F54" s="32" t="s">
        <v>1374</v>
      </c>
      <c r="G54" s="63"/>
      <c r="H54" s="63"/>
      <c r="I54" s="11"/>
      <c r="J54" s="87"/>
    </row>
    <row r="55" spans="1:10">
      <c r="A55" s="87" t="s">
        <v>494</v>
      </c>
      <c r="B55" s="87"/>
      <c r="C55" s="87"/>
      <c r="D55" s="23">
        <v>34</v>
      </c>
      <c r="E55" s="18" t="s">
        <v>603</v>
      </c>
      <c r="F55" s="32" t="s">
        <v>1366</v>
      </c>
      <c r="G55" s="63"/>
      <c r="H55" s="63"/>
      <c r="I55" s="11"/>
      <c r="J55" s="87"/>
    </row>
    <row r="56" spans="1:10">
      <c r="A56" s="87" t="s">
        <v>695</v>
      </c>
      <c r="B56" s="87"/>
      <c r="C56" s="87"/>
      <c r="D56" s="23">
        <v>35</v>
      </c>
      <c r="E56" s="18" t="s">
        <v>722</v>
      </c>
      <c r="F56" s="32" t="s">
        <v>1455</v>
      </c>
      <c r="G56" s="63"/>
      <c r="H56" s="63"/>
      <c r="I56" s="11"/>
      <c r="J56" s="87"/>
    </row>
    <row r="57" spans="1:10">
      <c r="A57" s="88" t="s">
        <v>1895</v>
      </c>
      <c r="B57" s="87"/>
      <c r="C57" s="87"/>
      <c r="D57" s="124">
        <v>36</v>
      </c>
      <c r="E57" s="125" t="s">
        <v>1802</v>
      </c>
      <c r="F57" s="142" t="s">
        <v>1803</v>
      </c>
      <c r="G57" s="132"/>
      <c r="H57" s="132"/>
      <c r="I57" s="11"/>
      <c r="J57" s="87"/>
    </row>
    <row r="58" spans="1:10">
      <c r="A58" s="87" t="s">
        <v>478</v>
      </c>
      <c r="B58" s="87"/>
      <c r="C58" s="87"/>
      <c r="D58" s="23">
        <v>37</v>
      </c>
      <c r="E58" s="14" t="s">
        <v>1743</v>
      </c>
      <c r="F58" s="31" t="s">
        <v>1744</v>
      </c>
      <c r="G58" s="63"/>
      <c r="H58" s="63"/>
      <c r="I58" s="11"/>
      <c r="J58" s="87"/>
    </row>
    <row r="59" spans="1:10">
      <c r="A59" s="87" t="s">
        <v>479</v>
      </c>
      <c r="B59" s="87"/>
      <c r="C59" s="87"/>
      <c r="D59" s="23">
        <v>38</v>
      </c>
      <c r="E59" s="14" t="s">
        <v>1746</v>
      </c>
      <c r="F59" s="31" t="s">
        <v>1745</v>
      </c>
      <c r="G59" s="63"/>
      <c r="H59" s="63"/>
      <c r="I59" s="11"/>
      <c r="J59" s="87"/>
    </row>
    <row r="60" spans="1:10">
      <c r="A60" s="87" t="s">
        <v>480</v>
      </c>
      <c r="B60" s="87"/>
      <c r="C60" s="87"/>
      <c r="D60" s="95">
        <v>39</v>
      </c>
      <c r="E60" s="101" t="s">
        <v>589</v>
      </c>
      <c r="F60" s="102" t="s">
        <v>1353</v>
      </c>
      <c r="G60" s="98">
        <f>1*G58+1*G59</f>
        <v>0</v>
      </c>
      <c r="H60" s="98">
        <f>1*H58+1*H59</f>
        <v>0</v>
      </c>
      <c r="I60" s="11"/>
      <c r="J60" s="87"/>
    </row>
    <row r="61" spans="1:10">
      <c r="A61" s="87" t="s">
        <v>508</v>
      </c>
      <c r="B61" s="87"/>
      <c r="C61" s="87"/>
      <c r="D61" s="95">
        <v>40</v>
      </c>
      <c r="E61" s="96" t="s">
        <v>616</v>
      </c>
      <c r="F61" s="97" t="s">
        <v>1380</v>
      </c>
      <c r="G61" s="98">
        <f>1*G23+1*G24+1*G25+1*G26+1*G27+1*G28+1*G29+1*G30+1*G31+1*G32+1*G33+1*G34+1*G35+1*G36+1*G37+1*G38+1*G39+1*G40+1*G41+1*G42+1*G43+1*G44+1*G45+1*G46+1*G47+1*G48+1*G49+1*G50+1*G51+1*G52+1*G53+1*G54+1*G55+1*G56+1*G60</f>
        <v>0</v>
      </c>
      <c r="H61" s="98">
        <f>1*H23+1*H24+1*H25+1*H26+1*H27+1*H28+1*H29+1*H30+1*H31+1*H32+1*H33+1*H34+1*H35+1*H36+1*H37+1*H38+1*H39+1*H40+1*H41+1*H42+1*H43+1*H44+1*H45+1*H46+1*H47+1*H48+1*H49+1*H50+1*H51+1*H52+1*H53+1*H54+1*H55+1*H56+1*H60</f>
        <v>0</v>
      </c>
      <c r="I61" s="11"/>
      <c r="J61" s="87"/>
    </row>
    <row r="62" spans="1:10">
      <c r="A62" s="88" t="s">
        <v>1897</v>
      </c>
      <c r="B62" s="87"/>
      <c r="C62" s="87"/>
      <c r="D62" s="124">
        <v>41</v>
      </c>
      <c r="E62" s="140" t="s">
        <v>1806</v>
      </c>
      <c r="F62" s="141" t="s">
        <v>1807</v>
      </c>
      <c r="G62" s="132"/>
      <c r="H62" s="132"/>
      <c r="I62" s="11"/>
      <c r="J62" s="87"/>
    </row>
    <row r="63" spans="1:10">
      <c r="A63" s="88" t="s">
        <v>1898</v>
      </c>
      <c r="B63" s="87"/>
      <c r="C63" s="87"/>
      <c r="D63" s="124">
        <v>42</v>
      </c>
      <c r="E63" s="125" t="s">
        <v>1808</v>
      </c>
      <c r="F63" s="142" t="s">
        <v>1809</v>
      </c>
      <c r="G63" s="132"/>
      <c r="H63" s="132"/>
      <c r="I63" s="11"/>
      <c r="J63" s="87"/>
    </row>
    <row r="64" spans="1:10">
      <c r="A64" s="87" t="s">
        <v>696</v>
      </c>
      <c r="B64" s="87"/>
      <c r="C64" s="87"/>
      <c r="D64" s="23">
        <v>43</v>
      </c>
      <c r="E64" s="14" t="s">
        <v>723</v>
      </c>
      <c r="F64" s="31" t="s">
        <v>1456</v>
      </c>
      <c r="G64" s="63"/>
      <c r="H64" s="63"/>
      <c r="I64" s="11"/>
      <c r="J64" s="87"/>
    </row>
    <row r="65" spans="1:10">
      <c r="A65" s="87" t="s">
        <v>697</v>
      </c>
      <c r="B65" s="87"/>
      <c r="C65" s="87"/>
      <c r="D65" s="23">
        <v>44</v>
      </c>
      <c r="E65" s="14" t="s">
        <v>724</v>
      </c>
      <c r="F65" s="31" t="s">
        <v>1457</v>
      </c>
      <c r="G65" s="63"/>
      <c r="H65" s="63"/>
      <c r="I65" s="11"/>
      <c r="J65" s="87"/>
    </row>
    <row r="66" spans="1:10">
      <c r="A66" s="87" t="s">
        <v>698</v>
      </c>
      <c r="B66" s="87"/>
      <c r="C66" s="87"/>
      <c r="D66" s="95">
        <v>45</v>
      </c>
      <c r="E66" s="101" t="s">
        <v>725</v>
      </c>
      <c r="F66" s="102" t="s">
        <v>1458</v>
      </c>
      <c r="G66" s="98">
        <f>1*G64+1*G65</f>
        <v>0</v>
      </c>
      <c r="H66" s="98">
        <f>1*H64+1*H65</f>
        <v>0</v>
      </c>
      <c r="I66" s="11"/>
      <c r="J66" s="87"/>
    </row>
    <row r="67" spans="1:10">
      <c r="A67" s="87" t="s">
        <v>512</v>
      </c>
      <c r="B67" s="87"/>
      <c r="C67" s="87"/>
      <c r="D67" s="23">
        <v>46</v>
      </c>
      <c r="E67" s="14" t="s">
        <v>726</v>
      </c>
      <c r="F67" s="31" t="s">
        <v>1384</v>
      </c>
      <c r="G67" s="63"/>
      <c r="H67" s="63"/>
      <c r="I67" s="11"/>
      <c r="J67" s="87"/>
    </row>
    <row r="68" spans="1:10">
      <c r="A68" s="87" t="s">
        <v>699</v>
      </c>
      <c r="B68" s="87"/>
      <c r="C68" s="87"/>
      <c r="D68" s="23">
        <v>47</v>
      </c>
      <c r="E68" s="14" t="s">
        <v>727</v>
      </c>
      <c r="F68" s="31" t="s">
        <v>1459</v>
      </c>
      <c r="G68" s="63"/>
      <c r="H68" s="63"/>
      <c r="I68" s="11"/>
      <c r="J68" s="87"/>
    </row>
    <row r="69" spans="1:10">
      <c r="A69" s="87" t="s">
        <v>517</v>
      </c>
      <c r="B69" s="87"/>
      <c r="C69" s="87"/>
      <c r="D69" s="46">
        <v>48</v>
      </c>
      <c r="E69" s="14" t="s">
        <v>625</v>
      </c>
      <c r="F69" s="31" t="s">
        <v>1389</v>
      </c>
      <c r="G69" s="63"/>
      <c r="H69" s="63"/>
      <c r="I69" s="11"/>
      <c r="J69" s="87"/>
    </row>
    <row r="70" spans="1:10">
      <c r="A70" s="87" t="s">
        <v>700</v>
      </c>
      <c r="B70" s="87"/>
      <c r="C70" s="87"/>
      <c r="D70" s="46">
        <v>49</v>
      </c>
      <c r="E70" s="14" t="s">
        <v>728</v>
      </c>
      <c r="F70" s="31" t="s">
        <v>1460</v>
      </c>
      <c r="G70" s="63"/>
      <c r="H70" s="63"/>
      <c r="I70" s="11"/>
      <c r="J70" s="87"/>
    </row>
    <row r="71" spans="1:10">
      <c r="A71" s="87" t="s">
        <v>701</v>
      </c>
      <c r="B71" s="87"/>
      <c r="C71" s="87"/>
      <c r="D71" s="46">
        <v>50</v>
      </c>
      <c r="E71" s="14" t="s">
        <v>729</v>
      </c>
      <c r="F71" s="31" t="s">
        <v>1461</v>
      </c>
      <c r="G71" s="63"/>
      <c r="H71" s="63"/>
      <c r="I71" s="11"/>
      <c r="J71" s="87"/>
    </row>
    <row r="72" spans="1:10">
      <c r="A72" s="87" t="s">
        <v>702</v>
      </c>
      <c r="B72" s="87"/>
      <c r="C72" s="87"/>
      <c r="D72" s="46">
        <v>51</v>
      </c>
      <c r="E72" s="14" t="s">
        <v>730</v>
      </c>
      <c r="F72" s="31" t="s">
        <v>1462</v>
      </c>
      <c r="G72" s="63"/>
      <c r="H72" s="63"/>
      <c r="I72" s="11"/>
      <c r="J72" s="87"/>
    </row>
    <row r="73" spans="1:10">
      <c r="A73" s="87" t="s">
        <v>703</v>
      </c>
      <c r="B73" s="87"/>
      <c r="C73" s="87"/>
      <c r="D73" s="46">
        <v>52</v>
      </c>
      <c r="E73" s="14" t="s">
        <v>731</v>
      </c>
      <c r="F73" s="31" t="s">
        <v>1463</v>
      </c>
      <c r="G73" s="63"/>
      <c r="H73" s="63"/>
      <c r="I73" s="11"/>
      <c r="J73" s="87"/>
    </row>
    <row r="74" spans="1:10">
      <c r="A74" s="87" t="s">
        <v>518</v>
      </c>
      <c r="B74" s="87"/>
      <c r="C74" s="87"/>
      <c r="D74" s="46">
        <v>53</v>
      </c>
      <c r="E74" s="14" t="s">
        <v>626</v>
      </c>
      <c r="F74" s="31" t="s">
        <v>1390</v>
      </c>
      <c r="G74" s="63"/>
      <c r="H74" s="63"/>
      <c r="I74" s="11"/>
      <c r="J74" s="87"/>
    </row>
    <row r="75" spans="1:10">
      <c r="A75" s="87" t="s">
        <v>519</v>
      </c>
      <c r="B75" s="87"/>
      <c r="C75" s="87"/>
      <c r="D75" s="46">
        <v>54</v>
      </c>
      <c r="E75" s="14" t="s">
        <v>627</v>
      </c>
      <c r="F75" s="31" t="s">
        <v>1391</v>
      </c>
      <c r="G75" s="63"/>
      <c r="H75" s="63"/>
      <c r="I75" s="11"/>
      <c r="J75" s="87"/>
    </row>
    <row r="76" spans="1:10">
      <c r="A76" s="87" t="s">
        <v>520</v>
      </c>
      <c r="B76" s="87"/>
      <c r="C76" s="87"/>
      <c r="D76" s="46">
        <v>55</v>
      </c>
      <c r="E76" s="14" t="s">
        <v>628</v>
      </c>
      <c r="F76" s="31" t="s">
        <v>1392</v>
      </c>
      <c r="G76" s="63"/>
      <c r="H76" s="63"/>
      <c r="I76" s="11"/>
      <c r="J76" s="87"/>
    </row>
    <row r="77" spans="1:10">
      <c r="A77" s="87" t="s">
        <v>704</v>
      </c>
      <c r="B77" s="87"/>
      <c r="C77" s="87"/>
      <c r="D77" s="46">
        <v>56</v>
      </c>
      <c r="E77" s="14" t="s">
        <v>732</v>
      </c>
      <c r="F77" s="31" t="s">
        <v>1450</v>
      </c>
      <c r="G77" s="63"/>
      <c r="H77" s="63"/>
      <c r="I77" s="11"/>
      <c r="J77" s="87"/>
    </row>
    <row r="78" spans="1:10">
      <c r="A78" s="87" t="s">
        <v>526</v>
      </c>
      <c r="B78" s="87"/>
      <c r="C78" s="87"/>
      <c r="D78" s="46">
        <v>57</v>
      </c>
      <c r="E78" s="14" t="s">
        <v>633</v>
      </c>
      <c r="F78" s="31" t="s">
        <v>1398</v>
      </c>
      <c r="G78" s="63"/>
      <c r="H78" s="63"/>
      <c r="I78" s="11"/>
      <c r="J78" s="87"/>
    </row>
    <row r="79" spans="1:10">
      <c r="A79" s="87" t="s">
        <v>527</v>
      </c>
      <c r="B79" s="87"/>
      <c r="C79" s="87"/>
      <c r="D79" s="46">
        <v>58</v>
      </c>
      <c r="E79" s="14" t="s">
        <v>634</v>
      </c>
      <c r="F79" s="31" t="s">
        <v>1399</v>
      </c>
      <c r="G79" s="63"/>
      <c r="H79" s="63"/>
      <c r="I79" s="11"/>
      <c r="J79" s="87"/>
    </row>
    <row r="80" spans="1:10">
      <c r="A80" s="87" t="s">
        <v>705</v>
      </c>
      <c r="B80" s="87"/>
      <c r="C80" s="87"/>
      <c r="D80" s="46">
        <v>59</v>
      </c>
      <c r="E80" s="14" t="s">
        <v>733</v>
      </c>
      <c r="F80" s="31" t="s">
        <v>1464</v>
      </c>
      <c r="G80" s="63"/>
      <c r="H80" s="63"/>
      <c r="I80" s="11"/>
      <c r="J80" s="87"/>
    </row>
    <row r="81" spans="1:10">
      <c r="A81" s="87" t="s">
        <v>706</v>
      </c>
      <c r="B81" s="87"/>
      <c r="C81" s="87"/>
      <c r="D81" s="46">
        <v>60</v>
      </c>
      <c r="E81" s="14" t="s">
        <v>734</v>
      </c>
      <c r="F81" s="31" t="s">
        <v>1465</v>
      </c>
      <c r="G81" s="63"/>
      <c r="H81" s="63"/>
      <c r="I81" s="11"/>
      <c r="J81" s="87"/>
    </row>
    <row r="82" spans="1:10">
      <c r="A82" s="87" t="s">
        <v>707</v>
      </c>
      <c r="B82" s="87"/>
      <c r="C82" s="87"/>
      <c r="D82" s="46">
        <v>61</v>
      </c>
      <c r="E82" s="14" t="s">
        <v>735</v>
      </c>
      <c r="F82" s="31" t="s">
        <v>1466</v>
      </c>
      <c r="G82" s="63"/>
      <c r="H82" s="63"/>
      <c r="I82" s="11"/>
      <c r="J82" s="87"/>
    </row>
    <row r="83" spans="1:10">
      <c r="A83" s="87" t="s">
        <v>708</v>
      </c>
      <c r="B83" s="87"/>
      <c r="C83" s="87"/>
      <c r="D83" s="46">
        <v>62</v>
      </c>
      <c r="E83" s="14" t="s">
        <v>736</v>
      </c>
      <c r="F83" s="31" t="s">
        <v>1467</v>
      </c>
      <c r="G83" s="63"/>
      <c r="H83" s="63"/>
      <c r="I83" s="11"/>
      <c r="J83" s="87"/>
    </row>
    <row r="84" spans="1:10" ht="30">
      <c r="A84" s="87" t="s">
        <v>535</v>
      </c>
      <c r="B84" s="87"/>
      <c r="C84" s="87"/>
      <c r="D84" s="46">
        <v>63</v>
      </c>
      <c r="E84" s="14" t="s">
        <v>639</v>
      </c>
      <c r="F84" s="31" t="s">
        <v>1754</v>
      </c>
      <c r="G84" s="63"/>
      <c r="H84" s="63"/>
      <c r="I84" s="11"/>
      <c r="J84" s="87"/>
    </row>
    <row r="85" spans="1:10">
      <c r="A85" s="87" t="s">
        <v>709</v>
      </c>
      <c r="B85" s="87"/>
      <c r="C85" s="87"/>
      <c r="D85" s="46">
        <v>64</v>
      </c>
      <c r="E85" s="14" t="s">
        <v>737</v>
      </c>
      <c r="F85" s="31" t="s">
        <v>1468</v>
      </c>
      <c r="G85" s="63"/>
      <c r="H85" s="63"/>
      <c r="I85" s="11"/>
      <c r="J85" s="87"/>
    </row>
    <row r="86" spans="1:10">
      <c r="A86" s="87" t="s">
        <v>710</v>
      </c>
      <c r="B86" s="87"/>
      <c r="C86" s="87"/>
      <c r="D86" s="46">
        <v>65</v>
      </c>
      <c r="E86" s="14" t="s">
        <v>1284</v>
      </c>
      <c r="F86" s="31" t="s">
        <v>1469</v>
      </c>
      <c r="G86" s="63"/>
      <c r="H86" s="63"/>
      <c r="I86" s="11"/>
      <c r="J86" s="87"/>
    </row>
    <row r="87" spans="1:10">
      <c r="A87" s="87" t="s">
        <v>546</v>
      </c>
      <c r="B87" s="87"/>
      <c r="C87" s="87"/>
      <c r="D87" s="46">
        <v>66</v>
      </c>
      <c r="E87" s="14" t="s">
        <v>649</v>
      </c>
      <c r="F87" s="31" t="s">
        <v>1415</v>
      </c>
      <c r="G87" s="63"/>
      <c r="H87" s="63"/>
      <c r="I87" s="11"/>
      <c r="J87" s="87"/>
    </row>
    <row r="88" spans="1:10">
      <c r="A88" s="87" t="s">
        <v>711</v>
      </c>
      <c r="B88" s="87"/>
      <c r="C88" s="87"/>
      <c r="D88" s="46">
        <v>67</v>
      </c>
      <c r="E88" s="14" t="s">
        <v>738</v>
      </c>
      <c r="F88" s="31" t="s">
        <v>1470</v>
      </c>
      <c r="G88" s="63"/>
      <c r="H88" s="63"/>
      <c r="I88" s="11"/>
      <c r="J88" s="87"/>
    </row>
    <row r="89" spans="1:10">
      <c r="A89" s="88" t="s">
        <v>1900</v>
      </c>
      <c r="B89" s="87"/>
      <c r="C89" s="87"/>
      <c r="D89" s="145">
        <v>68</v>
      </c>
      <c r="E89" s="143" t="s">
        <v>1812</v>
      </c>
      <c r="F89" s="144" t="s">
        <v>1813</v>
      </c>
      <c r="G89" s="132"/>
      <c r="H89" s="132"/>
      <c r="I89" s="11"/>
      <c r="J89" s="87"/>
    </row>
    <row r="90" spans="1:10">
      <c r="A90" s="87" t="s">
        <v>532</v>
      </c>
      <c r="B90" s="87"/>
      <c r="C90" s="87"/>
      <c r="D90" s="46">
        <v>69</v>
      </c>
      <c r="E90" s="20" t="s">
        <v>1749</v>
      </c>
      <c r="F90" s="29" t="s">
        <v>1751</v>
      </c>
      <c r="G90" s="63"/>
      <c r="H90" s="63"/>
      <c r="I90" s="11"/>
      <c r="J90" s="87"/>
    </row>
    <row r="91" spans="1:10">
      <c r="A91" s="87" t="s">
        <v>533</v>
      </c>
      <c r="B91" s="87"/>
      <c r="C91" s="87"/>
      <c r="D91" s="46">
        <v>70</v>
      </c>
      <c r="E91" s="20" t="s">
        <v>1750</v>
      </c>
      <c r="F91" s="29" t="s">
        <v>1752</v>
      </c>
      <c r="G91" s="63"/>
      <c r="H91" s="63"/>
      <c r="I91" s="11"/>
      <c r="J91" s="87"/>
    </row>
    <row r="92" spans="1:10">
      <c r="A92" s="87" t="s">
        <v>534</v>
      </c>
      <c r="B92" s="87"/>
      <c r="C92" s="87"/>
      <c r="D92" s="115">
        <v>71</v>
      </c>
      <c r="E92" s="103" t="s">
        <v>638</v>
      </c>
      <c r="F92" s="104" t="s">
        <v>1404</v>
      </c>
      <c r="G92" s="98">
        <f>1*G90+1*G91</f>
        <v>0</v>
      </c>
      <c r="H92" s="98">
        <f>1*H90+1*H91</f>
        <v>0</v>
      </c>
      <c r="I92" s="11"/>
      <c r="J92" s="87"/>
    </row>
    <row r="93" spans="1:10">
      <c r="A93" s="87" t="s">
        <v>555</v>
      </c>
      <c r="B93" s="87"/>
      <c r="C93" s="87"/>
      <c r="D93" s="115">
        <v>72</v>
      </c>
      <c r="E93" s="101" t="s">
        <v>657</v>
      </c>
      <c r="F93" s="102" t="s">
        <v>1424</v>
      </c>
      <c r="G93" s="98">
        <f>1*G66+1*G67+1*G68+1*G69+1*G70+1*G71+1*G72+1*G73+1*G74+1*G75+1*G76+1*G77+1*G78+1*G79+1*G80+1*G81+1*G82+1*G83+1*G84+1*G85+1*G86+1*G87+1*G88+1*G92</f>
        <v>0</v>
      </c>
      <c r="H93" s="98">
        <f>1*H66+1*H67+1*H68+1*H69+1*H70+1*H71+1*H72+1*H73+1*H74+1*H75+1*H76+1*H77+1*H78+1*H79+1*H80+1*H81+1*H82+1*H83+1*H84+1*H85+1*H86+1*H87+1*H88+1*H92</f>
        <v>0</v>
      </c>
      <c r="I93" s="11"/>
      <c r="J93" s="87"/>
    </row>
    <row r="94" spans="1:10">
      <c r="A94" s="88" t="s">
        <v>1902</v>
      </c>
      <c r="B94" s="87"/>
      <c r="C94" s="87"/>
      <c r="D94" s="145">
        <v>73</v>
      </c>
      <c r="E94" s="125" t="s">
        <v>1816</v>
      </c>
      <c r="F94" s="142" t="s">
        <v>1817</v>
      </c>
      <c r="G94" s="132"/>
      <c r="H94" s="132"/>
      <c r="I94" s="11"/>
      <c r="J94" s="87"/>
    </row>
    <row r="95" spans="1:10">
      <c r="A95" s="87" t="s">
        <v>1679</v>
      </c>
      <c r="B95" s="87"/>
      <c r="C95" s="87"/>
      <c r="D95" s="46">
        <v>74</v>
      </c>
      <c r="E95" s="14" t="s">
        <v>658</v>
      </c>
      <c r="F95" s="31" t="s">
        <v>1425</v>
      </c>
      <c r="G95" s="63"/>
      <c r="H95" s="63"/>
      <c r="I95" s="11"/>
      <c r="J95" s="87"/>
    </row>
    <row r="96" spans="1:10">
      <c r="A96" s="87" t="s">
        <v>556</v>
      </c>
      <c r="B96" s="87"/>
      <c r="C96" s="87"/>
      <c r="D96" s="46">
        <v>75</v>
      </c>
      <c r="E96" s="14" t="s">
        <v>659</v>
      </c>
      <c r="F96" s="31" t="s">
        <v>1426</v>
      </c>
      <c r="G96" s="63"/>
      <c r="H96" s="63"/>
      <c r="I96" s="11"/>
      <c r="J96" s="87"/>
    </row>
    <row r="97" spans="1:10">
      <c r="A97" s="87" t="s">
        <v>557</v>
      </c>
      <c r="B97" s="87"/>
      <c r="C97" s="87"/>
      <c r="D97" s="46">
        <v>76</v>
      </c>
      <c r="E97" s="14" t="s">
        <v>660</v>
      </c>
      <c r="F97" s="31" t="s">
        <v>1427</v>
      </c>
      <c r="G97" s="63"/>
      <c r="H97" s="63"/>
      <c r="I97" s="11"/>
      <c r="J97" s="87"/>
    </row>
    <row r="98" spans="1:10">
      <c r="A98" s="87" t="s">
        <v>558</v>
      </c>
      <c r="B98" s="87"/>
      <c r="C98" s="87"/>
      <c r="D98" s="46">
        <v>77</v>
      </c>
      <c r="E98" s="14" t="s">
        <v>661</v>
      </c>
      <c r="F98" s="31" t="s">
        <v>1428</v>
      </c>
      <c r="G98" s="63"/>
      <c r="H98" s="63"/>
      <c r="I98" s="11"/>
      <c r="J98" s="87"/>
    </row>
    <row r="99" spans="1:10">
      <c r="A99" s="87" t="s">
        <v>559</v>
      </c>
      <c r="B99" s="87"/>
      <c r="C99" s="87"/>
      <c r="D99" s="46">
        <v>78</v>
      </c>
      <c r="E99" s="14" t="s">
        <v>662</v>
      </c>
      <c r="F99" s="31" t="s">
        <v>1429</v>
      </c>
      <c r="G99" s="63"/>
      <c r="H99" s="63"/>
      <c r="I99" s="11"/>
      <c r="J99" s="87"/>
    </row>
    <row r="100" spans="1:10">
      <c r="A100" s="87" t="s">
        <v>1731</v>
      </c>
      <c r="B100" s="87"/>
      <c r="C100" s="87"/>
      <c r="D100" s="46">
        <v>79</v>
      </c>
      <c r="E100" s="14" t="s">
        <v>663</v>
      </c>
      <c r="F100" s="31" t="s">
        <v>1430</v>
      </c>
      <c r="G100" s="63"/>
      <c r="H100" s="63"/>
      <c r="I100" s="11"/>
      <c r="J100" s="87"/>
    </row>
    <row r="101" spans="1:10">
      <c r="A101" s="87" t="s">
        <v>560</v>
      </c>
      <c r="B101" s="87"/>
      <c r="C101" s="87"/>
      <c r="D101" s="46">
        <v>80</v>
      </c>
      <c r="E101" s="14" t="s">
        <v>664</v>
      </c>
      <c r="F101" s="31" t="s">
        <v>1431</v>
      </c>
      <c r="G101" s="63"/>
      <c r="H101" s="63"/>
      <c r="I101" s="11"/>
      <c r="J101" s="87"/>
    </row>
    <row r="102" spans="1:10">
      <c r="A102" s="87" t="s">
        <v>561</v>
      </c>
      <c r="B102" s="87"/>
      <c r="C102" s="87"/>
      <c r="D102" s="46">
        <v>81</v>
      </c>
      <c r="E102" s="14" t="s">
        <v>665</v>
      </c>
      <c r="F102" s="31" t="s">
        <v>1432</v>
      </c>
      <c r="G102" s="63"/>
      <c r="H102" s="63"/>
      <c r="I102" s="11"/>
      <c r="J102" s="87"/>
    </row>
    <row r="103" spans="1:10">
      <c r="A103" s="88" t="s">
        <v>1903</v>
      </c>
      <c r="B103" s="87"/>
      <c r="C103" s="87"/>
      <c r="D103" s="145">
        <v>82</v>
      </c>
      <c r="E103" s="143" t="s">
        <v>1818</v>
      </c>
      <c r="F103" s="144" t="s">
        <v>1819</v>
      </c>
      <c r="G103" s="132"/>
      <c r="H103" s="132"/>
      <c r="I103" s="11"/>
      <c r="J103" s="87"/>
    </row>
    <row r="104" spans="1:10">
      <c r="A104" s="87" t="s">
        <v>562</v>
      </c>
      <c r="B104" s="87"/>
      <c r="C104" s="87"/>
      <c r="D104" s="46">
        <v>83</v>
      </c>
      <c r="E104" s="20" t="s">
        <v>666</v>
      </c>
      <c r="F104" s="29" t="s">
        <v>1433</v>
      </c>
      <c r="G104" s="63"/>
      <c r="H104" s="63"/>
      <c r="I104" s="11"/>
      <c r="J104" s="87"/>
    </row>
    <row r="105" spans="1:10">
      <c r="A105" s="87" t="s">
        <v>563</v>
      </c>
      <c r="B105" s="87"/>
      <c r="C105" s="87"/>
      <c r="D105" s="46">
        <v>84</v>
      </c>
      <c r="E105" s="20" t="s">
        <v>667</v>
      </c>
      <c r="F105" s="29" t="s">
        <v>1434</v>
      </c>
      <c r="G105" s="63"/>
      <c r="H105" s="63"/>
      <c r="I105" s="11"/>
      <c r="J105" s="87"/>
    </row>
    <row r="106" spans="1:10">
      <c r="A106" s="87" t="s">
        <v>564</v>
      </c>
      <c r="B106" s="87"/>
      <c r="C106" s="87"/>
      <c r="D106" s="46">
        <v>85</v>
      </c>
      <c r="E106" s="20" t="s">
        <v>668</v>
      </c>
      <c r="F106" s="29" t="s">
        <v>1435</v>
      </c>
      <c r="G106" s="63"/>
      <c r="H106" s="63"/>
      <c r="I106" s="11"/>
      <c r="J106" s="87"/>
    </row>
    <row r="107" spans="1:10">
      <c r="A107" s="87" t="s">
        <v>565</v>
      </c>
      <c r="B107" s="87"/>
      <c r="C107" s="87"/>
      <c r="D107" s="46">
        <v>86</v>
      </c>
      <c r="E107" s="20" t="s">
        <v>669</v>
      </c>
      <c r="F107" s="29" t="s">
        <v>1436</v>
      </c>
      <c r="G107" s="63"/>
      <c r="H107" s="63"/>
      <c r="I107" s="11"/>
      <c r="J107" s="87"/>
    </row>
    <row r="108" spans="1:10">
      <c r="A108" s="87" t="s">
        <v>1282</v>
      </c>
      <c r="B108" s="87"/>
      <c r="C108" s="87"/>
      <c r="D108" s="46">
        <v>87</v>
      </c>
      <c r="E108" s="20" t="s">
        <v>670</v>
      </c>
      <c r="F108" s="29" t="s">
        <v>1437</v>
      </c>
      <c r="G108" s="63"/>
      <c r="H108" s="63"/>
      <c r="I108" s="11"/>
      <c r="J108" s="87"/>
    </row>
    <row r="109" spans="1:10">
      <c r="A109" s="87" t="s">
        <v>566</v>
      </c>
      <c r="B109" s="87"/>
      <c r="C109" s="87"/>
      <c r="D109" s="46">
        <v>88</v>
      </c>
      <c r="E109" s="20" t="s">
        <v>671</v>
      </c>
      <c r="F109" s="29" t="s">
        <v>1438</v>
      </c>
      <c r="G109" s="63"/>
      <c r="H109" s="63"/>
      <c r="I109" s="11"/>
      <c r="J109" s="87"/>
    </row>
    <row r="110" spans="1:10" ht="30">
      <c r="A110" s="87" t="s">
        <v>567</v>
      </c>
      <c r="B110" s="87"/>
      <c r="C110" s="87"/>
      <c r="D110" s="46">
        <v>89</v>
      </c>
      <c r="E110" s="20" t="s">
        <v>672</v>
      </c>
      <c r="F110" s="29" t="s">
        <v>1755</v>
      </c>
      <c r="G110" s="63"/>
      <c r="H110" s="63"/>
      <c r="I110" s="11"/>
      <c r="J110" s="87"/>
    </row>
    <row r="111" spans="1:10">
      <c r="A111" s="87" t="s">
        <v>568</v>
      </c>
      <c r="B111" s="87"/>
      <c r="C111" s="87"/>
      <c r="D111" s="46">
        <v>90</v>
      </c>
      <c r="E111" s="20" t="s">
        <v>673</v>
      </c>
      <c r="F111" s="29" t="s">
        <v>1440</v>
      </c>
      <c r="G111" s="63"/>
      <c r="H111" s="63"/>
      <c r="I111" s="11"/>
      <c r="J111" s="87"/>
    </row>
    <row r="112" spans="1:10">
      <c r="A112" s="87" t="s">
        <v>569</v>
      </c>
      <c r="B112" s="87"/>
      <c r="C112" s="87"/>
      <c r="D112" s="115">
        <v>91</v>
      </c>
      <c r="E112" s="103" t="s">
        <v>674</v>
      </c>
      <c r="F112" s="104" t="s">
        <v>1441</v>
      </c>
      <c r="G112" s="98">
        <f>1*G104+1*G105+1*G106+1*G107+1*G108+1*G109+1*G110+1*G111</f>
        <v>0</v>
      </c>
      <c r="H112" s="98">
        <f>1*H104+1*H105+1*H106+1*H107+1*H108+1*H109+1*H110+1*H111</f>
        <v>0</v>
      </c>
      <c r="I112" s="11"/>
      <c r="J112" s="87"/>
    </row>
    <row r="113" spans="1:10">
      <c r="A113" s="87" t="s">
        <v>570</v>
      </c>
      <c r="B113" s="87"/>
      <c r="C113" s="87"/>
      <c r="D113" s="115">
        <v>92</v>
      </c>
      <c r="E113" s="101" t="s">
        <v>675</v>
      </c>
      <c r="F113" s="102" t="s">
        <v>1442</v>
      </c>
      <c r="G113" s="98">
        <f>1*G95+1*G96+-1*G97+1*G98+1*G99+1*G100+1*G101+1*G102+1*G112</f>
        <v>0</v>
      </c>
      <c r="H113" s="98">
        <f>1*H95+1*H96+-1*H97+1*H98+1*H99+1*H100+1*H101+1*H102+1*H112</f>
        <v>0</v>
      </c>
      <c r="I113" s="11"/>
      <c r="J113" s="87"/>
    </row>
    <row r="114" spans="1:10">
      <c r="A114" s="87" t="s">
        <v>571</v>
      </c>
      <c r="B114" s="87"/>
      <c r="C114" s="87"/>
      <c r="D114" s="115">
        <v>93</v>
      </c>
      <c r="E114" s="96" t="s">
        <v>676</v>
      </c>
      <c r="F114" s="97" t="s">
        <v>1443</v>
      </c>
      <c r="G114" s="98">
        <f>1*G93+1*G113</f>
        <v>0</v>
      </c>
      <c r="H114" s="98">
        <f>1*H93+1*H113</f>
        <v>0</v>
      </c>
      <c r="I114" s="11"/>
      <c r="J114" s="87"/>
    </row>
    <row r="115" spans="1:10">
      <c r="A115" s="87"/>
      <c r="B115" s="87"/>
      <c r="C115" s="87" t="s">
        <v>358</v>
      </c>
      <c r="D115" s="11"/>
      <c r="E115" s="11"/>
      <c r="F115" s="11"/>
      <c r="G115" s="11"/>
      <c r="H115" s="11"/>
      <c r="I115" s="11"/>
      <c r="J115" s="87"/>
    </row>
    <row r="116" spans="1:10">
      <c r="A116" s="87"/>
      <c r="B116" s="87"/>
      <c r="C116" s="87" t="s">
        <v>361</v>
      </c>
      <c r="D116" s="87"/>
      <c r="E116" s="87"/>
      <c r="F116" s="87"/>
      <c r="G116" s="87"/>
      <c r="H116" s="87"/>
      <c r="I116" s="87"/>
      <c r="J116" s="87" t="s">
        <v>362</v>
      </c>
    </row>
  </sheetData>
  <sheetProtection algorithmName="SHA-512" hashValue="hraDEl3Pxc/s3mBVSvEoKrWNL/+Vg1DP3isDua8vUcuOEkWqx8uXqAR8MGDL7kO6NoEG8Tz9QqMQa/cUoWXrSA==" saltValue="xPCYBUcUi205mIdTDQmY1g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95:H102 G64:H88 G104:H114 G90:H93 G58:H61 G23:H56" xr:uid="{00000000-0002-0000-0700-000000000000}">
      <formula1>-999999999999999</formula1>
      <formula2>999999999999999</formula2>
    </dataValidation>
  </dataValidations>
  <hyperlinks>
    <hyperlink ref="A22" r:id="rId1" xr:uid="{00000000-0004-0000-0700-000000000000}"/>
    <hyperlink ref="A57" r:id="rId2" xr:uid="{00000000-0004-0000-0700-000001000000}"/>
    <hyperlink ref="A62" r:id="rId3" xr:uid="{00000000-0004-0000-0700-000002000000}"/>
    <hyperlink ref="A63" r:id="rId4" xr:uid="{00000000-0004-0000-0700-000003000000}"/>
    <hyperlink ref="A89" r:id="rId5" xr:uid="{00000000-0004-0000-0700-000004000000}"/>
    <hyperlink ref="A94" r:id="rId6" xr:uid="{00000000-0004-0000-0700-000005000000}"/>
    <hyperlink ref="A103" r:id="rId7" xr:uid="{00000000-0004-0000-0700-000006000000}"/>
  </hyperlinks>
  <pageMargins left="0.7" right="0.7" top="0.75" bottom="0.75" header="0.3" footer="0.3"/>
  <pageSetup orientation="portrait" r:id="rId8"/>
  <headerFooter>
    <oddFooter>&amp;L&amp;"Calibri,Regular"&amp;10</oddFooter>
    <evenFooter>&amp;L&amp;"Calibri,Regular"&amp;10</evenFooter>
    <firstFooter>&amp;L&amp;"Calibri,Regular"&amp;10</firstFooter>
  </headerFooter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autoPageBreaks="0"/>
  </sheetPr>
  <dimension ref="A1:J118"/>
  <sheetViews>
    <sheetView showGridLines="0" rightToLeft="1" topLeftCell="D1" workbookViewId="0">
      <selection sqref="A1:C1048576"/>
    </sheetView>
  </sheetViews>
  <sheetFormatPr defaultRowHeight="15"/>
  <cols>
    <col min="1" max="1" width="9.28515625" hidden="1" customWidth="1"/>
    <col min="2" max="2" width="6.7109375" hidden="1" customWidth="1"/>
    <col min="3" max="3" width="13.7109375" hidden="1" customWidth="1"/>
    <col min="4" max="4" width="8.7109375" customWidth="1"/>
    <col min="5" max="5" width="60.7109375" customWidth="1"/>
    <col min="6" max="6" width="60.7109375" hidden="1" customWidth="1"/>
    <col min="7" max="8" width="20.7109375" customWidth="1"/>
  </cols>
  <sheetData>
    <row r="1" spans="1:10" ht="27.95" customHeight="1">
      <c r="A1" s="10" t="s">
        <v>739</v>
      </c>
      <c r="D1" s="22"/>
      <c r="E1" s="184"/>
      <c r="F1" s="184"/>
      <c r="G1" s="184"/>
      <c r="H1" s="184"/>
      <c r="I1" s="184"/>
      <c r="J1" s="185"/>
    </row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>
      <c r="A14" s="87"/>
      <c r="B14" s="87"/>
      <c r="C14" s="87" t="s">
        <v>740</v>
      </c>
      <c r="D14" s="87"/>
      <c r="E14" s="87"/>
      <c r="F14" s="87"/>
      <c r="G14" s="87"/>
      <c r="H14" s="87"/>
      <c r="I14" s="87"/>
      <c r="J14" s="87"/>
    </row>
    <row r="15" spans="1:10" hidden="1">
      <c r="A15" s="87"/>
      <c r="B15" s="87"/>
      <c r="C15" s="87"/>
      <c r="D15" s="87"/>
      <c r="E15" s="87"/>
      <c r="F15" s="87"/>
      <c r="G15" s="87"/>
      <c r="H15" s="87"/>
      <c r="I15" s="87"/>
      <c r="J15" s="87"/>
    </row>
    <row r="16" spans="1:10" hidden="1">
      <c r="A16" s="87"/>
      <c r="B16" s="87"/>
      <c r="C16" s="87"/>
      <c r="D16" s="87"/>
      <c r="E16" s="87"/>
      <c r="F16" s="87"/>
      <c r="G16" s="87"/>
      <c r="H16" s="87"/>
      <c r="I16" s="87"/>
      <c r="J16" s="87"/>
    </row>
    <row r="17" spans="1:10">
      <c r="A17" s="87"/>
      <c r="B17" s="87"/>
      <c r="C17" s="87" t="s">
        <v>359</v>
      </c>
      <c r="D17" s="87" t="s">
        <v>1269</v>
      </c>
      <c r="E17" s="87" t="s">
        <v>1244</v>
      </c>
      <c r="F17" s="87" t="s">
        <v>1247</v>
      </c>
      <c r="G17" s="87"/>
      <c r="H17" s="87"/>
      <c r="I17" s="87" t="s">
        <v>358</v>
      </c>
      <c r="J17" s="87" t="s">
        <v>360</v>
      </c>
    </row>
    <row r="18" spans="1:10" ht="20.100000000000001" hidden="1" customHeight="1">
      <c r="A18" s="87"/>
      <c r="B18" s="87"/>
      <c r="C18" s="87" t="s">
        <v>457</v>
      </c>
      <c r="D18" s="13" t="s">
        <v>1268</v>
      </c>
      <c r="E18" s="13"/>
      <c r="F18" s="13"/>
      <c r="G18" s="19" t="str">
        <f>StartUp!$D$8</f>
        <v>01-Jan-2023</v>
      </c>
      <c r="H18" s="19" t="str">
        <f>StartUp!$D$10</f>
        <v>01-Jan-2022</v>
      </c>
      <c r="I18" s="11"/>
      <c r="J18" s="87"/>
    </row>
    <row r="19" spans="1:10" ht="20.100000000000001" hidden="1" customHeight="1">
      <c r="A19" s="87"/>
      <c r="B19" s="87"/>
      <c r="C19" s="87" t="s">
        <v>458</v>
      </c>
      <c r="D19" s="13" t="s">
        <v>1268</v>
      </c>
      <c r="E19" s="13"/>
      <c r="F19" s="13"/>
      <c r="G19" s="19" t="str">
        <f>StartUp!$D$9</f>
        <v>31-Dec-2023</v>
      </c>
      <c r="H19" s="19" t="str">
        <f>StartUp!$D$11</f>
        <v>31-Dec-2022</v>
      </c>
      <c r="I19" s="11"/>
      <c r="J19" s="87"/>
    </row>
    <row r="20" spans="1:10">
      <c r="A20" s="87"/>
      <c r="B20" s="87"/>
      <c r="C20" s="87" t="s">
        <v>1245</v>
      </c>
      <c r="D20" s="93" t="s">
        <v>1268</v>
      </c>
      <c r="E20" s="93" t="s">
        <v>1253</v>
      </c>
      <c r="F20" s="93" t="s">
        <v>1685</v>
      </c>
      <c r="G20" s="94" t="str">
        <f>MID(StartUp!$O$9,7,11)</f>
        <v>2023</v>
      </c>
      <c r="H20" s="94" t="str">
        <f>MID(StartUp!$O$11,7,11)</f>
        <v>2022</v>
      </c>
      <c r="I20" s="11"/>
      <c r="J20" s="87"/>
    </row>
    <row r="21" spans="1:10" hidden="1">
      <c r="A21" s="87"/>
      <c r="B21" s="87"/>
      <c r="C21" s="87" t="s">
        <v>358</v>
      </c>
      <c r="D21" s="12"/>
      <c r="E21" s="12"/>
      <c r="F21" s="12"/>
      <c r="G21" s="11"/>
      <c r="H21" s="11"/>
      <c r="I21" s="11"/>
      <c r="J21" s="87"/>
    </row>
    <row r="22" spans="1:10">
      <c r="A22" s="88" t="s">
        <v>1893</v>
      </c>
      <c r="B22" s="87"/>
      <c r="C22" s="87"/>
      <c r="D22" s="124">
        <v>1</v>
      </c>
      <c r="E22" s="130" t="s">
        <v>1798</v>
      </c>
      <c r="F22" s="131" t="s">
        <v>1799</v>
      </c>
      <c r="G22" s="148"/>
      <c r="H22" s="132"/>
      <c r="I22" s="11"/>
      <c r="J22" s="87"/>
    </row>
    <row r="23" spans="1:10">
      <c r="A23" s="87" t="s">
        <v>1727</v>
      </c>
      <c r="B23" s="87"/>
      <c r="C23" s="87"/>
      <c r="D23" s="23">
        <v>2</v>
      </c>
      <c r="E23" s="67" t="s">
        <v>1728</v>
      </c>
      <c r="F23" s="68" t="s">
        <v>1729</v>
      </c>
      <c r="G23" s="64"/>
      <c r="H23" s="63"/>
      <c r="I23" s="11"/>
      <c r="J23" s="87"/>
    </row>
    <row r="24" spans="1:10">
      <c r="A24" s="87" t="s">
        <v>459</v>
      </c>
      <c r="B24" s="87"/>
      <c r="C24" s="87"/>
      <c r="D24" s="23">
        <v>3</v>
      </c>
      <c r="E24" s="67" t="s">
        <v>572</v>
      </c>
      <c r="F24" s="69" t="s">
        <v>1334</v>
      </c>
      <c r="G24" s="64"/>
      <c r="H24" s="63"/>
      <c r="I24" s="11"/>
      <c r="J24" s="87"/>
    </row>
    <row r="25" spans="1:10">
      <c r="A25" s="87" t="s">
        <v>486</v>
      </c>
      <c r="B25" s="87"/>
      <c r="C25" s="87"/>
      <c r="D25" s="23">
        <v>4</v>
      </c>
      <c r="E25" s="67" t="s">
        <v>595</v>
      </c>
      <c r="F25" s="69" t="s">
        <v>1358</v>
      </c>
      <c r="G25" s="64"/>
      <c r="H25" s="63"/>
      <c r="I25" s="11"/>
      <c r="J25" s="87"/>
    </row>
    <row r="26" spans="1:10">
      <c r="A26" s="87" t="s">
        <v>460</v>
      </c>
      <c r="B26" s="87"/>
      <c r="C26" s="87"/>
      <c r="D26" s="23">
        <v>5</v>
      </c>
      <c r="E26" s="67" t="s">
        <v>712</v>
      </c>
      <c r="F26" s="69" t="s">
        <v>1335</v>
      </c>
      <c r="G26" s="64"/>
      <c r="H26" s="63"/>
      <c r="I26" s="11"/>
      <c r="J26" s="87"/>
    </row>
    <row r="27" spans="1:10">
      <c r="A27" s="87" t="s">
        <v>685</v>
      </c>
      <c r="B27" s="87"/>
      <c r="C27" s="87"/>
      <c r="D27" s="23">
        <v>6</v>
      </c>
      <c r="E27" s="67" t="s">
        <v>713</v>
      </c>
      <c r="F27" s="69" t="s">
        <v>1446</v>
      </c>
      <c r="G27" s="64"/>
      <c r="H27" s="63"/>
      <c r="I27" s="11"/>
      <c r="J27" s="87"/>
    </row>
    <row r="28" spans="1:10">
      <c r="A28" s="87" t="s">
        <v>686</v>
      </c>
      <c r="B28" s="87"/>
      <c r="C28" s="87"/>
      <c r="D28" s="23">
        <v>7</v>
      </c>
      <c r="E28" s="67" t="s">
        <v>714</v>
      </c>
      <c r="F28" s="69" t="s">
        <v>1447</v>
      </c>
      <c r="G28" s="64"/>
      <c r="H28" s="63"/>
      <c r="I28" s="11"/>
      <c r="J28" s="87"/>
    </row>
    <row r="29" spans="1:10">
      <c r="A29" s="87" t="s">
        <v>687</v>
      </c>
      <c r="B29" s="87"/>
      <c r="C29" s="87"/>
      <c r="D29" s="23">
        <v>8</v>
      </c>
      <c r="E29" s="67" t="s">
        <v>715</v>
      </c>
      <c r="F29" s="69" t="s">
        <v>1448</v>
      </c>
      <c r="G29" s="64"/>
      <c r="H29" s="63"/>
      <c r="I29" s="11"/>
      <c r="J29" s="87"/>
    </row>
    <row r="30" spans="1:10">
      <c r="A30" s="87" t="s">
        <v>464</v>
      </c>
      <c r="B30" s="87"/>
      <c r="C30" s="87"/>
      <c r="D30" s="23">
        <v>9</v>
      </c>
      <c r="E30" s="67" t="s">
        <v>577</v>
      </c>
      <c r="F30" s="69" t="s">
        <v>1339</v>
      </c>
      <c r="G30" s="64"/>
      <c r="H30" s="63"/>
      <c r="I30" s="11"/>
      <c r="J30" s="87"/>
    </row>
    <row r="31" spans="1:10">
      <c r="A31" s="87" t="s">
        <v>688</v>
      </c>
      <c r="B31" s="87"/>
      <c r="C31" s="87"/>
      <c r="D31" s="23">
        <v>10</v>
      </c>
      <c r="E31" s="67" t="s">
        <v>716</v>
      </c>
      <c r="F31" s="69" t="s">
        <v>1449</v>
      </c>
      <c r="G31" s="64"/>
      <c r="H31" s="63"/>
      <c r="I31" s="11"/>
      <c r="J31" s="87"/>
    </row>
    <row r="32" spans="1:10">
      <c r="A32" s="87" t="s">
        <v>689</v>
      </c>
      <c r="B32" s="87"/>
      <c r="C32" s="87"/>
      <c r="D32" s="23">
        <v>11</v>
      </c>
      <c r="E32" s="67" t="s">
        <v>717</v>
      </c>
      <c r="F32" s="69" t="s">
        <v>1341</v>
      </c>
      <c r="G32" s="64"/>
      <c r="H32" s="63"/>
      <c r="I32" s="11"/>
      <c r="J32" s="87"/>
    </row>
    <row r="33" spans="1:10">
      <c r="A33" s="87" t="s">
        <v>467</v>
      </c>
      <c r="B33" s="87"/>
      <c r="C33" s="87"/>
      <c r="D33" s="23">
        <v>12</v>
      </c>
      <c r="E33" s="67" t="s">
        <v>579</v>
      </c>
      <c r="F33" s="69" t="s">
        <v>1342</v>
      </c>
      <c r="G33" s="64"/>
      <c r="H33" s="63"/>
      <c r="I33" s="11"/>
      <c r="J33" s="87"/>
    </row>
    <row r="34" spans="1:10">
      <c r="A34" s="87" t="s">
        <v>468</v>
      </c>
      <c r="B34" s="87"/>
      <c r="C34" s="87"/>
      <c r="D34" s="23">
        <v>13</v>
      </c>
      <c r="E34" s="67" t="s">
        <v>580</v>
      </c>
      <c r="F34" s="69" t="s">
        <v>1343</v>
      </c>
      <c r="G34" s="64"/>
      <c r="H34" s="63"/>
      <c r="I34" s="11"/>
      <c r="J34" s="87"/>
    </row>
    <row r="35" spans="1:10">
      <c r="A35" s="87" t="s">
        <v>469</v>
      </c>
      <c r="B35" s="87"/>
      <c r="C35" s="87"/>
      <c r="D35" s="23">
        <v>14</v>
      </c>
      <c r="E35" s="67" t="s">
        <v>581</v>
      </c>
      <c r="F35" s="69" t="s">
        <v>1344</v>
      </c>
      <c r="G35" s="64"/>
      <c r="H35" s="63"/>
      <c r="I35" s="11"/>
      <c r="J35" s="87"/>
    </row>
    <row r="36" spans="1:10">
      <c r="A36" s="87" t="s">
        <v>470</v>
      </c>
      <c r="B36" s="87"/>
      <c r="C36" s="87"/>
      <c r="D36" s="23">
        <v>15</v>
      </c>
      <c r="E36" s="67" t="s">
        <v>582</v>
      </c>
      <c r="F36" s="69" t="s">
        <v>1345</v>
      </c>
      <c r="G36" s="64"/>
      <c r="H36" s="63"/>
      <c r="I36" s="11"/>
      <c r="J36" s="87"/>
    </row>
    <row r="37" spans="1:10">
      <c r="A37" s="87" t="s">
        <v>690</v>
      </c>
      <c r="B37" s="87"/>
      <c r="C37" s="87"/>
      <c r="D37" s="23">
        <v>16</v>
      </c>
      <c r="E37" s="67" t="s">
        <v>718</v>
      </c>
      <c r="F37" s="69" t="s">
        <v>1450</v>
      </c>
      <c r="G37" s="64"/>
      <c r="H37" s="63"/>
      <c r="I37" s="11"/>
      <c r="J37" s="87"/>
    </row>
    <row r="38" spans="1:10">
      <c r="A38" s="87" t="s">
        <v>691</v>
      </c>
      <c r="B38" s="87"/>
      <c r="C38" s="87"/>
      <c r="D38" s="23">
        <v>17</v>
      </c>
      <c r="E38" s="67" t="s">
        <v>719</v>
      </c>
      <c r="F38" s="69" t="s">
        <v>1451</v>
      </c>
      <c r="G38" s="64"/>
      <c r="H38" s="63"/>
      <c r="I38" s="11"/>
      <c r="J38" s="87"/>
    </row>
    <row r="39" spans="1:10">
      <c r="A39" s="87" t="s">
        <v>473</v>
      </c>
      <c r="B39" s="87"/>
      <c r="C39" s="87"/>
      <c r="D39" s="23">
        <v>18</v>
      </c>
      <c r="E39" s="67" t="s">
        <v>585</v>
      </c>
      <c r="F39" s="69" t="s">
        <v>1348</v>
      </c>
      <c r="G39" s="64"/>
      <c r="H39" s="63"/>
      <c r="I39" s="11"/>
      <c r="J39" s="87"/>
    </row>
    <row r="40" spans="1:10" ht="30">
      <c r="A40" s="87" t="s">
        <v>481</v>
      </c>
      <c r="B40" s="87"/>
      <c r="C40" s="87"/>
      <c r="D40" s="23">
        <v>19</v>
      </c>
      <c r="E40" s="67" t="s">
        <v>590</v>
      </c>
      <c r="F40" s="69" t="s">
        <v>1748</v>
      </c>
      <c r="G40" s="64"/>
      <c r="H40" s="63"/>
      <c r="I40" s="11"/>
      <c r="J40" s="87"/>
    </row>
    <row r="41" spans="1:10">
      <c r="A41" s="87" t="s">
        <v>692</v>
      </c>
      <c r="B41" s="87"/>
      <c r="C41" s="87"/>
      <c r="D41" s="23">
        <v>20</v>
      </c>
      <c r="E41" s="67" t="s">
        <v>720</v>
      </c>
      <c r="F41" s="69" t="s">
        <v>1452</v>
      </c>
      <c r="G41" s="64"/>
      <c r="H41" s="63"/>
      <c r="I41" s="11"/>
      <c r="J41" s="87"/>
    </row>
    <row r="42" spans="1:10">
      <c r="A42" s="87" t="s">
        <v>498</v>
      </c>
      <c r="B42" s="87"/>
      <c r="C42" s="87"/>
      <c r="D42" s="23">
        <v>21</v>
      </c>
      <c r="E42" s="67" t="s">
        <v>607</v>
      </c>
      <c r="F42" s="69" t="s">
        <v>1370</v>
      </c>
      <c r="G42" s="64"/>
      <c r="H42" s="63"/>
      <c r="I42" s="11"/>
      <c r="J42" s="87"/>
    </row>
    <row r="43" spans="1:10">
      <c r="A43" s="87" t="s">
        <v>499</v>
      </c>
      <c r="B43" s="87"/>
      <c r="C43" s="87"/>
      <c r="D43" s="23">
        <v>22</v>
      </c>
      <c r="E43" s="67" t="s">
        <v>608</v>
      </c>
      <c r="F43" s="69" t="s">
        <v>1371</v>
      </c>
      <c r="G43" s="64"/>
      <c r="H43" s="63"/>
      <c r="I43" s="11"/>
      <c r="J43" s="87"/>
    </row>
    <row r="44" spans="1:10" ht="30">
      <c r="A44" s="87" t="s">
        <v>501</v>
      </c>
      <c r="B44" s="87"/>
      <c r="C44" s="87"/>
      <c r="D44" s="23">
        <v>23</v>
      </c>
      <c r="E44" s="67" t="s">
        <v>610</v>
      </c>
      <c r="F44" s="69" t="s">
        <v>1373</v>
      </c>
      <c r="G44" s="64"/>
      <c r="H44" s="63"/>
      <c r="I44" s="11"/>
      <c r="J44" s="87"/>
    </row>
    <row r="45" spans="1:10">
      <c r="A45" s="87" t="s">
        <v>497</v>
      </c>
      <c r="B45" s="87"/>
      <c r="C45" s="87"/>
      <c r="D45" s="23">
        <v>24</v>
      </c>
      <c r="E45" s="67" t="s">
        <v>606</v>
      </c>
      <c r="F45" s="69" t="s">
        <v>1369</v>
      </c>
      <c r="G45" s="64"/>
      <c r="H45" s="63"/>
      <c r="I45" s="11"/>
      <c r="J45" s="87"/>
    </row>
    <row r="46" spans="1:10">
      <c r="A46" s="87" t="s">
        <v>489</v>
      </c>
      <c r="B46" s="87"/>
      <c r="C46" s="87"/>
      <c r="D46" s="23">
        <v>25</v>
      </c>
      <c r="E46" s="67" t="s">
        <v>598</v>
      </c>
      <c r="F46" s="69" t="s">
        <v>1361</v>
      </c>
      <c r="G46" s="64"/>
      <c r="H46" s="63"/>
      <c r="I46" s="11"/>
      <c r="J46" s="87"/>
    </row>
    <row r="47" spans="1:10">
      <c r="A47" s="87" t="s">
        <v>493</v>
      </c>
      <c r="B47" s="87"/>
      <c r="C47" s="87"/>
      <c r="D47" s="23">
        <v>26</v>
      </c>
      <c r="E47" s="67" t="s">
        <v>602</v>
      </c>
      <c r="F47" s="69" t="s">
        <v>1365</v>
      </c>
      <c r="G47" s="64"/>
      <c r="H47" s="63"/>
      <c r="I47" s="11"/>
      <c r="J47" s="87"/>
    </row>
    <row r="48" spans="1:10">
      <c r="A48" s="87" t="s">
        <v>490</v>
      </c>
      <c r="B48" s="87"/>
      <c r="C48" s="87"/>
      <c r="D48" s="23">
        <v>27</v>
      </c>
      <c r="E48" s="67" t="s">
        <v>599</v>
      </c>
      <c r="F48" s="69" t="s">
        <v>1362</v>
      </c>
      <c r="G48" s="64"/>
      <c r="H48" s="63"/>
      <c r="I48" s="11"/>
      <c r="J48" s="87"/>
    </row>
    <row r="49" spans="1:10">
      <c r="A49" s="87" t="s">
        <v>491</v>
      </c>
      <c r="B49" s="87"/>
      <c r="C49" s="87"/>
      <c r="D49" s="23">
        <v>28</v>
      </c>
      <c r="E49" s="67" t="s">
        <v>600</v>
      </c>
      <c r="F49" s="69" t="s">
        <v>1363</v>
      </c>
      <c r="G49" s="64"/>
      <c r="H49" s="63"/>
      <c r="I49" s="11"/>
      <c r="J49" s="87"/>
    </row>
    <row r="50" spans="1:10">
      <c r="A50" s="87" t="s">
        <v>495</v>
      </c>
      <c r="B50" s="87"/>
      <c r="C50" s="87"/>
      <c r="D50" s="23">
        <v>29</v>
      </c>
      <c r="E50" s="67" t="s">
        <v>604</v>
      </c>
      <c r="F50" s="69" t="s">
        <v>1367</v>
      </c>
      <c r="G50" s="64"/>
      <c r="H50" s="63"/>
      <c r="I50" s="11"/>
      <c r="J50" s="87"/>
    </row>
    <row r="51" spans="1:10">
      <c r="A51" s="87" t="s">
        <v>693</v>
      </c>
      <c r="B51" s="87"/>
      <c r="C51" s="87"/>
      <c r="D51" s="23">
        <v>30</v>
      </c>
      <c r="E51" s="67" t="s">
        <v>721</v>
      </c>
      <c r="F51" s="69" t="s">
        <v>1453</v>
      </c>
      <c r="G51" s="64"/>
      <c r="H51" s="63"/>
      <c r="I51" s="11"/>
      <c r="J51" s="87"/>
    </row>
    <row r="52" spans="1:10">
      <c r="A52" s="87" t="s">
        <v>694</v>
      </c>
      <c r="B52" s="87"/>
      <c r="C52" s="87"/>
      <c r="D52" s="23">
        <v>31</v>
      </c>
      <c r="E52" s="67" t="s">
        <v>1283</v>
      </c>
      <c r="F52" s="69" t="s">
        <v>1454</v>
      </c>
      <c r="G52" s="64"/>
      <c r="H52" s="63"/>
      <c r="I52" s="11"/>
      <c r="J52" s="87"/>
    </row>
    <row r="53" spans="1:10">
      <c r="A53" s="87" t="s">
        <v>502</v>
      </c>
      <c r="B53" s="87"/>
      <c r="C53" s="87"/>
      <c r="D53" s="23">
        <v>32</v>
      </c>
      <c r="E53" s="67" t="s">
        <v>611</v>
      </c>
      <c r="F53" s="69" t="s">
        <v>1374</v>
      </c>
      <c r="G53" s="64"/>
      <c r="H53" s="63"/>
      <c r="I53" s="11"/>
      <c r="J53" s="87"/>
    </row>
    <row r="54" spans="1:10">
      <c r="A54" s="87" t="s">
        <v>494</v>
      </c>
      <c r="B54" s="87"/>
      <c r="C54" s="87"/>
      <c r="D54" s="23">
        <v>33</v>
      </c>
      <c r="E54" s="67" t="s">
        <v>603</v>
      </c>
      <c r="F54" s="69" t="s">
        <v>1366</v>
      </c>
      <c r="G54" s="64"/>
      <c r="H54" s="63"/>
      <c r="I54" s="11"/>
      <c r="J54" s="87"/>
    </row>
    <row r="55" spans="1:10">
      <c r="A55" s="87" t="s">
        <v>695</v>
      </c>
      <c r="B55" s="87"/>
      <c r="C55" s="87"/>
      <c r="D55" s="23">
        <v>34</v>
      </c>
      <c r="E55" s="67" t="s">
        <v>722</v>
      </c>
      <c r="F55" s="69" t="s">
        <v>1455</v>
      </c>
      <c r="G55" s="64"/>
      <c r="H55" s="63"/>
      <c r="I55" s="11"/>
      <c r="J55" s="87"/>
    </row>
    <row r="56" spans="1:10">
      <c r="A56" s="88" t="s">
        <v>1895</v>
      </c>
      <c r="B56" s="87"/>
      <c r="C56" s="87"/>
      <c r="D56" s="124">
        <v>35</v>
      </c>
      <c r="E56" s="133" t="s">
        <v>1802</v>
      </c>
      <c r="F56" s="134" t="s">
        <v>1803</v>
      </c>
      <c r="G56" s="148"/>
      <c r="H56" s="132"/>
      <c r="I56" s="11"/>
      <c r="J56" s="87"/>
    </row>
    <row r="57" spans="1:10">
      <c r="A57" s="87" t="s">
        <v>478</v>
      </c>
      <c r="B57" s="87"/>
      <c r="C57" s="87"/>
      <c r="D57" s="23">
        <v>36</v>
      </c>
      <c r="E57" s="38" t="s">
        <v>1743</v>
      </c>
      <c r="F57" s="37" t="s">
        <v>1744</v>
      </c>
      <c r="G57" s="64"/>
      <c r="H57" s="63"/>
      <c r="I57" s="11"/>
      <c r="J57" s="87"/>
    </row>
    <row r="58" spans="1:10">
      <c r="A58" s="87" t="s">
        <v>479</v>
      </c>
      <c r="B58" s="87"/>
      <c r="C58" s="87"/>
      <c r="D58" s="23">
        <v>37</v>
      </c>
      <c r="E58" s="38" t="s">
        <v>1746</v>
      </c>
      <c r="F58" s="37" t="s">
        <v>1745</v>
      </c>
      <c r="G58" s="64"/>
      <c r="H58" s="63"/>
      <c r="I58" s="11"/>
      <c r="J58" s="87"/>
    </row>
    <row r="59" spans="1:10">
      <c r="A59" s="87" t="s">
        <v>480</v>
      </c>
      <c r="B59" s="87"/>
      <c r="C59" s="87"/>
      <c r="D59" s="95">
        <v>38</v>
      </c>
      <c r="E59" s="117" t="s">
        <v>589</v>
      </c>
      <c r="F59" s="107" t="s">
        <v>1353</v>
      </c>
      <c r="G59" s="108">
        <f>1*G57+1*G58</f>
        <v>0</v>
      </c>
      <c r="H59" s="98">
        <f>1*H57+1*H58</f>
        <v>0</v>
      </c>
      <c r="I59" s="11"/>
      <c r="J59" s="87"/>
    </row>
    <row r="60" spans="1:10">
      <c r="A60" s="87" t="s">
        <v>508</v>
      </c>
      <c r="B60" s="87"/>
      <c r="C60" s="87"/>
      <c r="D60" s="95">
        <v>39</v>
      </c>
      <c r="E60" s="118" t="s">
        <v>616</v>
      </c>
      <c r="F60" s="112" t="s">
        <v>1380</v>
      </c>
      <c r="G60" s="108">
        <f>1*G23+1*G24+1*G25+1*G26+1*G27+1*G28+1*G29+1*G30+1*G31+1*G32+1*G33+1*G34+1*G35+1*G36+1*G37+1*G38+1*G39+1*G40+1*G41+1*G42+1*G43+1*G44+1*G45+1*G46+1*G47+1*G48+1*G49+1*G50+1*G51+1*G52+1*G53+1*G54+1*G55+1*G59</f>
        <v>0</v>
      </c>
      <c r="H60" s="98">
        <f>1*H23+1*H24+1*H25+1*H26+1*H27+1*H28+1*H29+1*H30+1*H31+1*H32+1*H33+1*H34+1*H35+1*H36+1*H37+1*H38+1*H39+1*H40+1*H41+1*H42+1*H43+1*H44+1*H45+1*H46+1*H47+1*H48+1*H49+1*H50+1*H51+1*H52+1*H53+1*H54+1*H55+1*H59</f>
        <v>0</v>
      </c>
      <c r="I60" s="11"/>
      <c r="J60" s="87"/>
    </row>
    <row r="61" spans="1:10">
      <c r="A61" s="88" t="s">
        <v>1897</v>
      </c>
      <c r="B61" s="87"/>
      <c r="C61" s="87"/>
      <c r="D61" s="124">
        <v>40</v>
      </c>
      <c r="E61" s="130" t="s">
        <v>1806</v>
      </c>
      <c r="F61" s="131" t="s">
        <v>1807</v>
      </c>
      <c r="G61" s="148"/>
      <c r="H61" s="132"/>
      <c r="I61" s="11"/>
      <c r="J61" s="87"/>
    </row>
    <row r="62" spans="1:10">
      <c r="A62" s="88" t="s">
        <v>1898</v>
      </c>
      <c r="B62" s="87"/>
      <c r="C62" s="87"/>
      <c r="D62" s="124">
        <v>41</v>
      </c>
      <c r="E62" s="133" t="s">
        <v>1808</v>
      </c>
      <c r="F62" s="134" t="s">
        <v>1809</v>
      </c>
      <c r="G62" s="148"/>
      <c r="H62" s="132"/>
      <c r="I62" s="11"/>
      <c r="J62" s="87"/>
    </row>
    <row r="63" spans="1:10">
      <c r="A63" s="87" t="s">
        <v>696</v>
      </c>
      <c r="B63" s="87"/>
      <c r="C63" s="87"/>
      <c r="D63" s="23">
        <v>42</v>
      </c>
      <c r="E63" s="38" t="s">
        <v>723</v>
      </c>
      <c r="F63" s="37" t="s">
        <v>1456</v>
      </c>
      <c r="G63" s="64"/>
      <c r="H63" s="63"/>
      <c r="I63" s="11"/>
      <c r="J63" s="87"/>
    </row>
    <row r="64" spans="1:10">
      <c r="A64" s="87" t="s">
        <v>697</v>
      </c>
      <c r="B64" s="87"/>
      <c r="C64" s="87"/>
      <c r="D64" s="23">
        <v>43</v>
      </c>
      <c r="E64" s="38" t="s">
        <v>724</v>
      </c>
      <c r="F64" s="37" t="s">
        <v>1457</v>
      </c>
      <c r="G64" s="64"/>
      <c r="H64" s="63"/>
      <c r="I64" s="11"/>
      <c r="J64" s="87"/>
    </row>
    <row r="65" spans="1:10">
      <c r="A65" s="87" t="s">
        <v>698</v>
      </c>
      <c r="B65" s="87"/>
      <c r="C65" s="87"/>
      <c r="D65" s="95">
        <v>44</v>
      </c>
      <c r="E65" s="117" t="s">
        <v>725</v>
      </c>
      <c r="F65" s="107" t="s">
        <v>1458</v>
      </c>
      <c r="G65" s="108">
        <f>1*G63+1*G64</f>
        <v>0</v>
      </c>
      <c r="H65" s="98">
        <f>1*H63+1*H64</f>
        <v>0</v>
      </c>
      <c r="I65" s="11"/>
      <c r="J65" s="87"/>
    </row>
    <row r="66" spans="1:10">
      <c r="A66" s="87" t="s">
        <v>512</v>
      </c>
      <c r="B66" s="87"/>
      <c r="C66" s="87"/>
      <c r="D66" s="23">
        <v>45</v>
      </c>
      <c r="E66" s="38" t="s">
        <v>726</v>
      </c>
      <c r="F66" s="37" t="s">
        <v>1384</v>
      </c>
      <c r="G66" s="64"/>
      <c r="H66" s="63"/>
      <c r="I66" s="11"/>
      <c r="J66" s="87"/>
    </row>
    <row r="67" spans="1:10">
      <c r="A67" s="87" t="s">
        <v>699</v>
      </c>
      <c r="B67" s="87"/>
      <c r="C67" s="87"/>
      <c r="D67" s="23">
        <v>46</v>
      </c>
      <c r="E67" s="38" t="s">
        <v>727</v>
      </c>
      <c r="F67" s="37" t="s">
        <v>1459</v>
      </c>
      <c r="G67" s="64"/>
      <c r="H67" s="63"/>
      <c r="I67" s="11"/>
      <c r="J67" s="87"/>
    </row>
    <row r="68" spans="1:10">
      <c r="A68" s="87" t="s">
        <v>517</v>
      </c>
      <c r="B68" s="87"/>
      <c r="C68" s="87"/>
      <c r="D68" s="45">
        <v>47</v>
      </c>
      <c r="E68" s="38" t="s">
        <v>625</v>
      </c>
      <c r="F68" s="37" t="s">
        <v>1389</v>
      </c>
      <c r="G68" s="64"/>
      <c r="H68" s="63"/>
      <c r="I68" s="11"/>
      <c r="J68" s="87"/>
    </row>
    <row r="69" spans="1:10">
      <c r="A69" s="87" t="s">
        <v>700</v>
      </c>
      <c r="B69" s="87"/>
      <c r="C69" s="87"/>
      <c r="D69" s="43">
        <v>48</v>
      </c>
      <c r="E69" s="38" t="s">
        <v>728</v>
      </c>
      <c r="F69" s="37" t="s">
        <v>1460</v>
      </c>
      <c r="G69" s="64"/>
      <c r="H69" s="63"/>
      <c r="I69" s="11"/>
      <c r="J69" s="87"/>
    </row>
    <row r="70" spans="1:10">
      <c r="A70" s="87" t="s">
        <v>701</v>
      </c>
      <c r="B70" s="87"/>
      <c r="C70" s="87"/>
      <c r="D70" s="43">
        <v>49</v>
      </c>
      <c r="E70" s="38" t="s">
        <v>729</v>
      </c>
      <c r="F70" s="37" t="s">
        <v>1461</v>
      </c>
      <c r="G70" s="64"/>
      <c r="H70" s="63"/>
      <c r="I70" s="11"/>
      <c r="J70" s="87"/>
    </row>
    <row r="71" spans="1:10">
      <c r="A71" s="87" t="s">
        <v>702</v>
      </c>
      <c r="B71" s="87"/>
      <c r="C71" s="87"/>
      <c r="D71" s="43">
        <v>50</v>
      </c>
      <c r="E71" s="38" t="s">
        <v>730</v>
      </c>
      <c r="F71" s="37" t="s">
        <v>1462</v>
      </c>
      <c r="G71" s="64"/>
      <c r="H71" s="63"/>
      <c r="I71" s="11"/>
      <c r="J71" s="87"/>
    </row>
    <row r="72" spans="1:10">
      <c r="A72" s="87" t="s">
        <v>703</v>
      </c>
      <c r="B72" s="87"/>
      <c r="C72" s="87"/>
      <c r="D72" s="43">
        <v>51</v>
      </c>
      <c r="E72" s="38" t="s">
        <v>731</v>
      </c>
      <c r="F72" s="37" t="s">
        <v>1463</v>
      </c>
      <c r="G72" s="64"/>
      <c r="H72" s="63"/>
      <c r="I72" s="11"/>
      <c r="J72" s="87"/>
    </row>
    <row r="73" spans="1:10">
      <c r="A73" s="87" t="s">
        <v>518</v>
      </c>
      <c r="B73" s="87"/>
      <c r="C73" s="87"/>
      <c r="D73" s="43">
        <v>52</v>
      </c>
      <c r="E73" s="38" t="s">
        <v>626</v>
      </c>
      <c r="F73" s="37" t="s">
        <v>1390</v>
      </c>
      <c r="G73" s="64"/>
      <c r="H73" s="63"/>
      <c r="I73" s="11"/>
      <c r="J73" s="87"/>
    </row>
    <row r="74" spans="1:10">
      <c r="A74" s="87" t="s">
        <v>519</v>
      </c>
      <c r="B74" s="87"/>
      <c r="C74" s="87"/>
      <c r="D74" s="43">
        <v>53</v>
      </c>
      <c r="E74" s="38" t="s">
        <v>627</v>
      </c>
      <c r="F74" s="37" t="s">
        <v>1391</v>
      </c>
      <c r="G74" s="64"/>
      <c r="H74" s="63"/>
      <c r="I74" s="11"/>
      <c r="J74" s="87"/>
    </row>
    <row r="75" spans="1:10">
      <c r="A75" s="87" t="s">
        <v>520</v>
      </c>
      <c r="B75" s="87"/>
      <c r="C75" s="87"/>
      <c r="D75" s="43">
        <v>54</v>
      </c>
      <c r="E75" s="38" t="s">
        <v>628</v>
      </c>
      <c r="F75" s="37" t="s">
        <v>1392</v>
      </c>
      <c r="G75" s="64"/>
      <c r="H75" s="63"/>
      <c r="I75" s="11"/>
      <c r="J75" s="87"/>
    </row>
    <row r="76" spans="1:10">
      <c r="A76" s="87" t="s">
        <v>704</v>
      </c>
      <c r="B76" s="87"/>
      <c r="C76" s="87"/>
      <c r="D76" s="43">
        <v>55</v>
      </c>
      <c r="E76" s="38" t="s">
        <v>732</v>
      </c>
      <c r="F76" s="37" t="s">
        <v>1450</v>
      </c>
      <c r="G76" s="64"/>
      <c r="H76" s="63"/>
      <c r="I76" s="11"/>
      <c r="J76" s="87"/>
    </row>
    <row r="77" spans="1:10">
      <c r="A77" s="87" t="s">
        <v>526</v>
      </c>
      <c r="B77" s="87"/>
      <c r="C77" s="87"/>
      <c r="D77" s="43">
        <v>56</v>
      </c>
      <c r="E77" s="38" t="s">
        <v>633</v>
      </c>
      <c r="F77" s="37" t="s">
        <v>1398</v>
      </c>
      <c r="G77" s="64"/>
      <c r="H77" s="63"/>
      <c r="I77" s="11"/>
      <c r="J77" s="87"/>
    </row>
    <row r="78" spans="1:10">
      <c r="A78" s="87" t="s">
        <v>527</v>
      </c>
      <c r="B78" s="87"/>
      <c r="C78" s="87"/>
      <c r="D78" s="43">
        <v>57</v>
      </c>
      <c r="E78" s="38" t="s">
        <v>634</v>
      </c>
      <c r="F78" s="37" t="s">
        <v>1399</v>
      </c>
      <c r="G78" s="64"/>
      <c r="H78" s="63"/>
      <c r="I78" s="11"/>
      <c r="J78" s="87"/>
    </row>
    <row r="79" spans="1:10">
      <c r="A79" s="87" t="s">
        <v>705</v>
      </c>
      <c r="B79" s="87"/>
      <c r="C79" s="87"/>
      <c r="D79" s="43">
        <v>58</v>
      </c>
      <c r="E79" s="38" t="s">
        <v>733</v>
      </c>
      <c r="F79" s="37" t="s">
        <v>1464</v>
      </c>
      <c r="G79" s="64"/>
      <c r="H79" s="63"/>
      <c r="I79" s="11"/>
      <c r="J79" s="87"/>
    </row>
    <row r="80" spans="1:10">
      <c r="A80" s="87" t="s">
        <v>706</v>
      </c>
      <c r="B80" s="87"/>
      <c r="C80" s="87"/>
      <c r="D80" s="43">
        <v>59</v>
      </c>
      <c r="E80" s="38" t="s">
        <v>734</v>
      </c>
      <c r="F80" s="37" t="s">
        <v>1465</v>
      </c>
      <c r="G80" s="64"/>
      <c r="H80" s="63"/>
      <c r="I80" s="11"/>
      <c r="J80" s="87"/>
    </row>
    <row r="81" spans="1:10">
      <c r="A81" s="87" t="s">
        <v>707</v>
      </c>
      <c r="B81" s="87"/>
      <c r="C81" s="87"/>
      <c r="D81" s="43">
        <v>60</v>
      </c>
      <c r="E81" s="38" t="s">
        <v>735</v>
      </c>
      <c r="F81" s="37" t="s">
        <v>1466</v>
      </c>
      <c r="G81" s="64"/>
      <c r="H81" s="63"/>
      <c r="I81" s="11"/>
      <c r="J81" s="87"/>
    </row>
    <row r="82" spans="1:10">
      <c r="A82" s="87" t="s">
        <v>708</v>
      </c>
      <c r="B82" s="87"/>
      <c r="C82" s="87"/>
      <c r="D82" s="43">
        <v>61</v>
      </c>
      <c r="E82" s="38" t="s">
        <v>736</v>
      </c>
      <c r="F82" s="37" t="s">
        <v>1467</v>
      </c>
      <c r="G82" s="64"/>
      <c r="H82" s="63"/>
      <c r="I82" s="11"/>
      <c r="J82" s="87"/>
    </row>
    <row r="83" spans="1:10" ht="30">
      <c r="A83" s="87" t="s">
        <v>535</v>
      </c>
      <c r="B83" s="87"/>
      <c r="C83" s="87"/>
      <c r="D83" s="43">
        <v>62</v>
      </c>
      <c r="E83" s="38" t="s">
        <v>639</v>
      </c>
      <c r="F83" s="37" t="s">
        <v>1754</v>
      </c>
      <c r="G83" s="64"/>
      <c r="H83" s="63"/>
      <c r="I83" s="11"/>
      <c r="J83" s="87"/>
    </row>
    <row r="84" spans="1:10">
      <c r="A84" s="87" t="s">
        <v>709</v>
      </c>
      <c r="B84" s="87"/>
      <c r="C84" s="87"/>
      <c r="D84" s="43">
        <v>63</v>
      </c>
      <c r="E84" s="38" t="s">
        <v>737</v>
      </c>
      <c r="F84" s="37" t="s">
        <v>1468</v>
      </c>
      <c r="G84" s="64"/>
      <c r="H84" s="63"/>
      <c r="I84" s="11"/>
      <c r="J84" s="87"/>
    </row>
    <row r="85" spans="1:10">
      <c r="A85" s="87" t="s">
        <v>710</v>
      </c>
      <c r="B85" s="87"/>
      <c r="C85" s="87"/>
      <c r="D85" s="43">
        <v>64</v>
      </c>
      <c r="E85" s="38" t="s">
        <v>1284</v>
      </c>
      <c r="F85" s="37" t="s">
        <v>1469</v>
      </c>
      <c r="G85" s="64"/>
      <c r="H85" s="63"/>
      <c r="I85" s="11"/>
      <c r="J85" s="87"/>
    </row>
    <row r="86" spans="1:10">
      <c r="A86" s="87" t="s">
        <v>546</v>
      </c>
      <c r="B86" s="87"/>
      <c r="C86" s="87"/>
      <c r="D86" s="43">
        <v>65</v>
      </c>
      <c r="E86" s="38" t="s">
        <v>649</v>
      </c>
      <c r="F86" s="37" t="s">
        <v>1415</v>
      </c>
      <c r="G86" s="64"/>
      <c r="H86" s="63"/>
      <c r="I86" s="11"/>
      <c r="J86" s="87"/>
    </row>
    <row r="87" spans="1:10">
      <c r="A87" s="87" t="s">
        <v>711</v>
      </c>
      <c r="B87" s="87"/>
      <c r="C87" s="87"/>
      <c r="D87" s="43">
        <v>66</v>
      </c>
      <c r="E87" s="38" t="s">
        <v>738</v>
      </c>
      <c r="F87" s="37" t="s">
        <v>1470</v>
      </c>
      <c r="G87" s="64"/>
      <c r="H87" s="63"/>
      <c r="I87" s="11"/>
      <c r="J87" s="87"/>
    </row>
    <row r="88" spans="1:10">
      <c r="A88" s="88" t="s">
        <v>1900</v>
      </c>
      <c r="B88" s="87"/>
      <c r="C88" s="87"/>
      <c r="D88" s="137">
        <v>67</v>
      </c>
      <c r="E88" s="135" t="s">
        <v>1812</v>
      </c>
      <c r="F88" s="136" t="s">
        <v>1813</v>
      </c>
      <c r="G88" s="148"/>
      <c r="H88" s="132"/>
      <c r="I88" s="11"/>
      <c r="J88" s="87"/>
    </row>
    <row r="89" spans="1:10">
      <c r="A89" s="87" t="s">
        <v>532</v>
      </c>
      <c r="B89" s="87"/>
      <c r="C89" s="87"/>
      <c r="D89" s="43">
        <v>68</v>
      </c>
      <c r="E89" s="35" t="s">
        <v>1749</v>
      </c>
      <c r="F89" s="33" t="s">
        <v>1751</v>
      </c>
      <c r="G89" s="64"/>
      <c r="H89" s="63"/>
      <c r="I89" s="11"/>
      <c r="J89" s="87"/>
    </row>
    <row r="90" spans="1:10">
      <c r="A90" s="87" t="s">
        <v>533</v>
      </c>
      <c r="B90" s="87"/>
      <c r="C90" s="87"/>
      <c r="D90" s="43">
        <v>69</v>
      </c>
      <c r="E90" s="35" t="s">
        <v>1750</v>
      </c>
      <c r="F90" s="33" t="s">
        <v>1752</v>
      </c>
      <c r="G90" s="64"/>
      <c r="H90" s="63"/>
      <c r="I90" s="11"/>
      <c r="J90" s="87"/>
    </row>
    <row r="91" spans="1:10">
      <c r="A91" s="87" t="s">
        <v>534</v>
      </c>
      <c r="B91" s="87"/>
      <c r="C91" s="87"/>
      <c r="D91" s="116">
        <v>70</v>
      </c>
      <c r="E91" s="121" t="s">
        <v>638</v>
      </c>
      <c r="F91" s="110" t="s">
        <v>1404</v>
      </c>
      <c r="G91" s="108">
        <f>1*G89+1*G90</f>
        <v>0</v>
      </c>
      <c r="H91" s="98">
        <f>1*H89+1*H90</f>
        <v>0</v>
      </c>
      <c r="I91" s="11"/>
      <c r="J91" s="87"/>
    </row>
    <row r="92" spans="1:10">
      <c r="A92" s="87" t="s">
        <v>555</v>
      </c>
      <c r="B92" s="87"/>
      <c r="C92" s="87"/>
      <c r="D92" s="116">
        <v>71</v>
      </c>
      <c r="E92" s="117" t="s">
        <v>657</v>
      </c>
      <c r="F92" s="107" t="s">
        <v>1424</v>
      </c>
      <c r="G92" s="108">
        <f>1*G65+1*G66+1*G67+1*G68+1*G69+1*G70+1*G71+1*G72+1*G73+1*G74+1*G75+1*G76+1*G77+1*G78+1*G79+1*G80+1*G81+1*G82+1*G83+1*G84+1*G85+1*G86+1*G87+1*G91</f>
        <v>0</v>
      </c>
      <c r="H92" s="108">
        <f>1*H65+1*H66+1*H67+1*H68+1*H69+1*H70+1*H71+1*H72+1*H73+1*H74+1*H75+1*H76+1*H77+1*H78+1*H79+1*H80+1*H81+1*H82+1*H83+1*H84+1*H85+1*H86+1*H87+1*H91</f>
        <v>0</v>
      </c>
      <c r="I92" s="11"/>
      <c r="J92" s="87"/>
    </row>
    <row r="93" spans="1:10">
      <c r="A93" s="88" t="s">
        <v>1902</v>
      </c>
      <c r="B93" s="87"/>
      <c r="C93" s="87"/>
      <c r="D93" s="137">
        <v>72</v>
      </c>
      <c r="E93" s="133" t="s">
        <v>1816</v>
      </c>
      <c r="F93" s="134" t="s">
        <v>1817</v>
      </c>
      <c r="G93" s="148"/>
      <c r="H93" s="132"/>
      <c r="I93" s="11"/>
      <c r="J93" s="87"/>
    </row>
    <row r="94" spans="1:10">
      <c r="A94" s="88" t="s">
        <v>1904</v>
      </c>
      <c r="B94" s="87"/>
      <c r="C94" s="87"/>
      <c r="D94" s="137">
        <v>73</v>
      </c>
      <c r="E94" s="135" t="s">
        <v>1820</v>
      </c>
      <c r="F94" s="136" t="s">
        <v>1444</v>
      </c>
      <c r="G94" s="148"/>
      <c r="H94" s="132"/>
      <c r="I94" s="11"/>
      <c r="J94" s="87"/>
    </row>
    <row r="95" spans="1:10">
      <c r="A95" s="87" t="s">
        <v>1679</v>
      </c>
      <c r="B95" s="87"/>
      <c r="C95" s="87"/>
      <c r="D95" s="43">
        <v>74</v>
      </c>
      <c r="E95" s="35" t="s">
        <v>658</v>
      </c>
      <c r="F95" s="33" t="s">
        <v>1425</v>
      </c>
      <c r="G95" s="64"/>
      <c r="H95" s="63"/>
      <c r="I95" s="11"/>
      <c r="J95" s="87"/>
    </row>
    <row r="96" spans="1:10">
      <c r="A96" s="87" t="s">
        <v>556</v>
      </c>
      <c r="B96" s="87"/>
      <c r="C96" s="87"/>
      <c r="D96" s="43">
        <v>75</v>
      </c>
      <c r="E96" s="35" t="s">
        <v>659</v>
      </c>
      <c r="F96" s="33" t="s">
        <v>1426</v>
      </c>
      <c r="G96" s="64"/>
      <c r="H96" s="63"/>
      <c r="I96" s="11"/>
      <c r="J96" s="87"/>
    </row>
    <row r="97" spans="1:10">
      <c r="A97" s="87" t="s">
        <v>557</v>
      </c>
      <c r="B97" s="87"/>
      <c r="C97" s="87"/>
      <c r="D97" s="43">
        <v>76</v>
      </c>
      <c r="E97" s="35" t="s">
        <v>660</v>
      </c>
      <c r="F97" s="33" t="s">
        <v>1427</v>
      </c>
      <c r="G97" s="64"/>
      <c r="H97" s="63"/>
      <c r="I97" s="11"/>
      <c r="J97" s="87"/>
    </row>
    <row r="98" spans="1:10">
      <c r="A98" s="87" t="s">
        <v>558</v>
      </c>
      <c r="B98" s="87"/>
      <c r="C98" s="87"/>
      <c r="D98" s="43">
        <v>77</v>
      </c>
      <c r="E98" s="35" t="s">
        <v>661</v>
      </c>
      <c r="F98" s="33" t="s">
        <v>1428</v>
      </c>
      <c r="G98" s="64"/>
      <c r="H98" s="63"/>
      <c r="I98" s="11"/>
      <c r="J98" s="87"/>
    </row>
    <row r="99" spans="1:10">
      <c r="A99" s="87" t="s">
        <v>559</v>
      </c>
      <c r="B99" s="87"/>
      <c r="C99" s="87"/>
      <c r="D99" s="43">
        <v>78</v>
      </c>
      <c r="E99" s="35" t="s">
        <v>662</v>
      </c>
      <c r="F99" s="33" t="s">
        <v>1429</v>
      </c>
      <c r="G99" s="64"/>
      <c r="H99" s="63"/>
      <c r="I99" s="11"/>
      <c r="J99" s="87"/>
    </row>
    <row r="100" spans="1:10">
      <c r="A100" s="87" t="s">
        <v>1731</v>
      </c>
      <c r="B100" s="87"/>
      <c r="C100" s="87"/>
      <c r="D100" s="43">
        <v>79</v>
      </c>
      <c r="E100" s="35" t="s">
        <v>663</v>
      </c>
      <c r="F100" s="33" t="s">
        <v>1430</v>
      </c>
      <c r="G100" s="64"/>
      <c r="H100" s="63"/>
      <c r="I100" s="11"/>
      <c r="J100" s="87"/>
    </row>
    <row r="101" spans="1:10">
      <c r="A101" s="87" t="s">
        <v>560</v>
      </c>
      <c r="B101" s="87"/>
      <c r="C101" s="87"/>
      <c r="D101" s="43">
        <v>80</v>
      </c>
      <c r="E101" s="35" t="s">
        <v>664</v>
      </c>
      <c r="F101" s="33" t="s">
        <v>1431</v>
      </c>
      <c r="G101" s="64"/>
      <c r="H101" s="63"/>
      <c r="I101" s="11"/>
      <c r="J101" s="87"/>
    </row>
    <row r="102" spans="1:10">
      <c r="A102" s="87" t="s">
        <v>561</v>
      </c>
      <c r="B102" s="87"/>
      <c r="C102" s="87"/>
      <c r="D102" s="43">
        <v>81</v>
      </c>
      <c r="E102" s="35" t="s">
        <v>665</v>
      </c>
      <c r="F102" s="33" t="s">
        <v>1432</v>
      </c>
      <c r="G102" s="64"/>
      <c r="H102" s="63"/>
      <c r="I102" s="11"/>
      <c r="J102" s="87"/>
    </row>
    <row r="103" spans="1:10">
      <c r="A103" s="88" t="s">
        <v>1903</v>
      </c>
      <c r="B103" s="87"/>
      <c r="C103" s="87"/>
      <c r="D103" s="137">
        <v>82</v>
      </c>
      <c r="E103" s="138" t="s">
        <v>1818</v>
      </c>
      <c r="F103" s="139" t="s">
        <v>1819</v>
      </c>
      <c r="G103" s="148"/>
      <c r="H103" s="132"/>
      <c r="I103" s="11"/>
      <c r="J103" s="87"/>
    </row>
    <row r="104" spans="1:10">
      <c r="A104" s="87" t="s">
        <v>562</v>
      </c>
      <c r="B104" s="87"/>
      <c r="C104" s="87"/>
      <c r="D104" s="43">
        <v>83</v>
      </c>
      <c r="E104" s="36" t="s">
        <v>666</v>
      </c>
      <c r="F104" s="34" t="s">
        <v>1433</v>
      </c>
      <c r="G104" s="64"/>
      <c r="H104" s="63"/>
      <c r="I104" s="11"/>
      <c r="J104" s="87"/>
    </row>
    <row r="105" spans="1:10">
      <c r="A105" s="87" t="s">
        <v>563</v>
      </c>
      <c r="B105" s="87"/>
      <c r="C105" s="87"/>
      <c r="D105" s="43">
        <v>84</v>
      </c>
      <c r="E105" s="36" t="s">
        <v>667</v>
      </c>
      <c r="F105" s="34" t="s">
        <v>1434</v>
      </c>
      <c r="G105" s="64"/>
      <c r="H105" s="63"/>
      <c r="I105" s="11"/>
      <c r="J105" s="87"/>
    </row>
    <row r="106" spans="1:10">
      <c r="A106" s="87" t="s">
        <v>564</v>
      </c>
      <c r="B106" s="87"/>
      <c r="C106" s="87"/>
      <c r="D106" s="43">
        <v>85</v>
      </c>
      <c r="E106" s="36" t="s">
        <v>668</v>
      </c>
      <c r="F106" s="34" t="s">
        <v>1435</v>
      </c>
      <c r="G106" s="64"/>
      <c r="H106" s="63"/>
      <c r="I106" s="11"/>
      <c r="J106" s="87"/>
    </row>
    <row r="107" spans="1:10">
      <c r="A107" s="87" t="s">
        <v>565</v>
      </c>
      <c r="B107" s="87"/>
      <c r="C107" s="87"/>
      <c r="D107" s="43">
        <v>86</v>
      </c>
      <c r="E107" s="36" t="s">
        <v>669</v>
      </c>
      <c r="F107" s="34" t="s">
        <v>1436</v>
      </c>
      <c r="G107" s="64"/>
      <c r="H107" s="63"/>
      <c r="I107" s="11"/>
      <c r="J107" s="87"/>
    </row>
    <row r="108" spans="1:10">
      <c r="A108" s="87" t="s">
        <v>1282</v>
      </c>
      <c r="B108" s="87"/>
      <c r="C108" s="87"/>
      <c r="D108" s="43">
        <v>87</v>
      </c>
      <c r="E108" s="36" t="s">
        <v>670</v>
      </c>
      <c r="F108" s="34" t="s">
        <v>1437</v>
      </c>
      <c r="G108" s="64"/>
      <c r="H108" s="63"/>
      <c r="I108" s="11"/>
      <c r="J108" s="87"/>
    </row>
    <row r="109" spans="1:10">
      <c r="A109" s="87" t="s">
        <v>566</v>
      </c>
      <c r="B109" s="87"/>
      <c r="C109" s="87"/>
      <c r="D109" s="43">
        <v>88</v>
      </c>
      <c r="E109" s="36" t="s">
        <v>671</v>
      </c>
      <c r="F109" s="34" t="s">
        <v>1438</v>
      </c>
      <c r="G109" s="64"/>
      <c r="H109" s="63"/>
      <c r="I109" s="11"/>
      <c r="J109" s="87"/>
    </row>
    <row r="110" spans="1:10" ht="30">
      <c r="A110" s="87" t="s">
        <v>567</v>
      </c>
      <c r="B110" s="87"/>
      <c r="C110" s="87"/>
      <c r="D110" s="43">
        <v>89</v>
      </c>
      <c r="E110" s="36" t="s">
        <v>672</v>
      </c>
      <c r="F110" s="34" t="s">
        <v>1755</v>
      </c>
      <c r="G110" s="64"/>
      <c r="H110" s="63"/>
      <c r="I110" s="11"/>
      <c r="J110" s="87"/>
    </row>
    <row r="111" spans="1:10">
      <c r="A111" s="87" t="s">
        <v>568</v>
      </c>
      <c r="B111" s="87"/>
      <c r="C111" s="87"/>
      <c r="D111" s="43">
        <v>90</v>
      </c>
      <c r="E111" s="36" t="s">
        <v>673</v>
      </c>
      <c r="F111" s="34" t="s">
        <v>1440</v>
      </c>
      <c r="G111" s="64"/>
      <c r="H111" s="63"/>
      <c r="I111" s="11"/>
      <c r="J111" s="87"/>
    </row>
    <row r="112" spans="1:10">
      <c r="A112" s="87" t="s">
        <v>569</v>
      </c>
      <c r="B112" s="87"/>
      <c r="C112" s="87"/>
      <c r="D112" s="116">
        <v>91</v>
      </c>
      <c r="E112" s="119" t="s">
        <v>674</v>
      </c>
      <c r="F112" s="120" t="s">
        <v>1441</v>
      </c>
      <c r="G112" s="108">
        <f>1*G104+1*G105+1*G106+1*G107+1*G108+1*G109+1*G110+1*G111</f>
        <v>0</v>
      </c>
      <c r="H112" s="98">
        <f>1*H104+1*H105+1*H106+1*H107+1*H108+1*H109+1*H110+1*H111</f>
        <v>0</v>
      </c>
      <c r="I112" s="11"/>
      <c r="J112" s="87"/>
    </row>
    <row r="113" spans="1:10">
      <c r="A113" s="87" t="s">
        <v>679</v>
      </c>
      <c r="B113" s="87"/>
      <c r="C113" s="87"/>
      <c r="D113" s="116">
        <v>92</v>
      </c>
      <c r="E113" s="121" t="s">
        <v>681</v>
      </c>
      <c r="F113" s="110" t="s">
        <v>1444</v>
      </c>
      <c r="G113" s="108">
        <f>1*G95+1*G96+-1*G97+1*G98+1*G99+1*G100+1*G101+1*G102+1*G112</f>
        <v>0</v>
      </c>
      <c r="H113" s="98">
        <f>1*H95+1*H96+-1*H97+1*H98+1*H99+1*H100+1*H101+1*H102+1*H112</f>
        <v>0</v>
      </c>
      <c r="I113" s="11"/>
      <c r="J113" s="87"/>
    </row>
    <row r="114" spans="1:10">
      <c r="A114" s="87" t="s">
        <v>680</v>
      </c>
      <c r="B114" s="87"/>
      <c r="C114" s="87"/>
      <c r="D114" s="43">
        <v>93</v>
      </c>
      <c r="E114" s="38" t="s">
        <v>682</v>
      </c>
      <c r="F114" s="37" t="s">
        <v>1445</v>
      </c>
      <c r="G114" s="64"/>
      <c r="H114" s="63"/>
      <c r="I114" s="11"/>
      <c r="J114" s="87"/>
    </row>
    <row r="115" spans="1:10">
      <c r="A115" s="87" t="s">
        <v>570</v>
      </c>
      <c r="B115" s="87"/>
      <c r="C115" s="87"/>
      <c r="D115" s="116">
        <v>94</v>
      </c>
      <c r="E115" s="117" t="s">
        <v>675</v>
      </c>
      <c r="F115" s="107" t="s">
        <v>1442</v>
      </c>
      <c r="G115" s="108">
        <f>1*G113+1*G114</f>
        <v>0</v>
      </c>
      <c r="H115" s="98">
        <f>1*H113+1*H114</f>
        <v>0</v>
      </c>
      <c r="I115" s="11"/>
      <c r="J115" s="87"/>
    </row>
    <row r="116" spans="1:10">
      <c r="A116" s="87" t="s">
        <v>571</v>
      </c>
      <c r="B116" s="87"/>
      <c r="C116" s="87"/>
      <c r="D116" s="116">
        <v>95</v>
      </c>
      <c r="E116" s="118" t="s">
        <v>676</v>
      </c>
      <c r="F116" s="112" t="s">
        <v>1443</v>
      </c>
      <c r="G116" s="108">
        <f>1*G92+1*G115</f>
        <v>0</v>
      </c>
      <c r="H116" s="98">
        <f>1*H92+1*H115</f>
        <v>0</v>
      </c>
      <c r="I116" s="11"/>
      <c r="J116" s="87"/>
    </row>
    <row r="117" spans="1:10">
      <c r="A117" s="87"/>
      <c r="B117" s="87"/>
      <c r="C117" s="87" t="s">
        <v>358</v>
      </c>
      <c r="D117" s="11"/>
      <c r="E117" s="11"/>
      <c r="F117" s="11"/>
      <c r="G117" s="11"/>
      <c r="H117" s="11"/>
      <c r="I117" s="11"/>
      <c r="J117" s="87"/>
    </row>
    <row r="118" spans="1:10">
      <c r="A118" s="87"/>
      <c r="B118" s="87"/>
      <c r="C118" s="87" t="s">
        <v>361</v>
      </c>
      <c r="D118" s="87"/>
      <c r="E118" s="87"/>
      <c r="F118" s="87"/>
      <c r="G118" s="87"/>
      <c r="H118" s="87"/>
      <c r="I118" s="87"/>
      <c r="J118" s="87" t="s">
        <v>362</v>
      </c>
    </row>
  </sheetData>
  <sheetProtection algorithmName="SHA-512" hashValue="Nwu1YzbzRjFPPrJ0eNjeHN4a0SjSfyDLe248u2qfrBGfuHycJyu3q2eLiZoZSqkzE3q4497ezUEpW2lwlpkeFw==" saltValue="znCoAk5ps3YLwB/vbgwmFQ==" spinCount="100000" sheet="1" objects="1" scenarios="1"/>
  <mergeCells count="1">
    <mergeCell ref="E1:J1"/>
  </mergeCells>
  <dataValidations count="1">
    <dataValidation type="decimal" allowBlank="1" showInputMessage="1" showErrorMessage="1" errorTitle="Input Error" error="Please enter a numeric value between -999999999999999 and 999999999999999" sqref="G95:H102 G63:H87 G104:H116 G89:H92 G57:H60 G23:H55" xr:uid="{00000000-0002-0000-0800-000000000000}">
      <formula1>-999999999999999</formula1>
      <formula2>999999999999999</formula2>
    </dataValidation>
  </dataValidations>
  <hyperlinks>
    <hyperlink ref="A22" r:id="rId1" xr:uid="{00000000-0004-0000-0800-000000000000}"/>
    <hyperlink ref="A56" r:id="rId2" xr:uid="{00000000-0004-0000-0800-000001000000}"/>
    <hyperlink ref="A61" r:id="rId3" xr:uid="{00000000-0004-0000-0800-000002000000}"/>
    <hyperlink ref="A62" r:id="rId4" xr:uid="{00000000-0004-0000-0800-000003000000}"/>
    <hyperlink ref="A88" r:id="rId5" xr:uid="{00000000-0004-0000-0800-000004000000}"/>
    <hyperlink ref="A93" r:id="rId6" xr:uid="{00000000-0004-0000-0800-000005000000}"/>
    <hyperlink ref="A94" r:id="rId7" xr:uid="{00000000-0004-0000-0800-000006000000}"/>
    <hyperlink ref="A103" r:id="rId8" xr:uid="{00000000-0004-0000-0800-000007000000}"/>
  </hyperlinks>
  <pageMargins left="0.7" right="0.7" top="0.75" bottom="0.75" header="0.3" footer="0.3"/>
  <pageSetup orientation="portrait" r:id="rId9"/>
  <headerFooter>
    <oddFooter>&amp;L&amp;"Calibri,Regular"&amp;10</oddFooter>
    <evenFooter>&amp;L&amp;"Calibri,Regular"&amp;10</evenFooter>
    <firstFooter>&amp;L&amp;"Calibri,Regular"&amp;10</firstFooter>
  </headerFooter>
  <legacyDrawing r:id="rId10"/>
</worksheet>
</file>

<file path=customUI/customUI.xml><?xml version="1.0" encoding="utf-8"?>
<customUI xmlns="http://schemas.microsoft.com/office/2006/01/customui">
  <ribbon>
    <tabs>
      <tab idMso="TabHome">
        <group idMso="GroupClipboard" visible="false"/>
        <group idMso="GroupEditingExcel" visible="false"/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30742d7-d7e4-4547-a49c-0fcd92f2b524" origin="userSelected">
  <element uid="51d95a3f-b518-4d95-bc59-f4e36b349ca8" value=""/>
</sisl>
</file>

<file path=customXml/itemProps1.xml><?xml version="1.0" encoding="utf-8"?>
<ds:datastoreItem xmlns:ds="http://schemas.openxmlformats.org/officeDocument/2006/customXml" ds:itemID="{37B61B5E-4AC0-4D98-B1D0-D989D46921D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الصفحة الرئيسة</vt:lpstr>
      <vt:lpstr>بيانات الادخال</vt:lpstr>
      <vt:lpstr>تقرير المراجع</vt:lpstr>
      <vt:lpstr>مركز مالي متداول غير متداول</vt:lpstr>
      <vt:lpstr>ربح وخسارة حسب الوظيفه</vt:lpstr>
      <vt:lpstr>دخل شامل بعد الضريبة</vt:lpstr>
      <vt:lpstr>تدفقات نقدية غير مباشرة</vt:lpstr>
      <vt:lpstr>حقوق الملكية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ScaleList</vt:lpstr>
      <vt:lpstr>UnitList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Joudat Hashmi</cp:lastModifiedBy>
  <dcterms:created xsi:type="dcterms:W3CDTF">2010-12-09T08:47:06Z</dcterms:created>
  <dcterms:modified xsi:type="dcterms:W3CDTF">2024-11-03T07:31:08Z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docIndexRef">
    <vt:lpwstr>e555dc85-b38d-4c09-9657-33246a187826</vt:lpwstr>
  </property>
  <property fmtid="{D5CDD505-2E9C-101B-9397-08002B2CF9AE}" pid="4" name="bjSaver">
    <vt:lpwstr>g91RJoxbzX0Nzb+F08lP53vwp8z+8GjV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policy="d30742d7-d7e4-4547-a49c-0fcd92f2b524" origin="userSelected" xmlns="http://www.boldonj</vt:lpwstr>
  </property>
  <property fmtid="{D5CDD505-2E9C-101B-9397-08002B2CF9AE}" pid="6" name="bjDocumentLabelXML-0">
    <vt:lpwstr>ames.com/2008/01/sie/internal/label"&gt;&lt;element uid="51d95a3f-b518-4d95-bc59-f4e36b349ca8" value="" /&gt;&lt;/sisl&gt;</vt:lpwstr>
  </property>
  <property fmtid="{D5CDD505-2E9C-101B-9397-08002B2CF9AE}" pid="7" name="bjDocumentSecurityLabel">
    <vt:lpwstr>Public /  متاح</vt:lpwstr>
  </property>
  <property fmtid="{D5CDD505-2E9C-101B-9397-08002B2CF9AE}" pid="8" name="bjClsUserRVM">
    <vt:lpwstr>[]</vt:lpwstr>
  </property>
  <property fmtid="{D5CDD505-2E9C-101B-9397-08002B2CF9AE}" pid="9" name="bjLeftFooterLabel-first">
    <vt:lpwstr>&amp;"Calibri,Regular"&amp;10</vt:lpwstr>
  </property>
  <property fmtid="{D5CDD505-2E9C-101B-9397-08002B2CF9AE}" pid="10" name="bjLeftFooterLabel-even">
    <vt:lpwstr>&amp;"Calibri,Regular"&amp;10</vt:lpwstr>
  </property>
  <property fmtid="{D5CDD505-2E9C-101B-9397-08002B2CF9AE}" pid="11" name="bjLeftFooterLabel">
    <vt:lpwstr>&amp;"Calibri,Regular"&amp;10</vt:lpwstr>
  </property>
</Properties>
</file>