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 Looks Delicious\Desktop\junk repo\class stuff\PHYS\261\LAB 5\"/>
    </mc:Choice>
  </mc:AlternateContent>
  <xr:revisionPtr revIDLastSave="0" documentId="13_ncr:1_{4CAFBA5F-911C-41AC-9610-A18AB7072295}" xr6:coauthVersionLast="33" xr6:coauthVersionMax="33" xr10:uidLastSave="{00000000-0000-0000-0000-000000000000}"/>
  <bookViews>
    <workbookView xWindow="240" yWindow="48" windowWidth="20112" windowHeight="77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I35" i="1" l="1"/>
  <c r="I34" i="1"/>
  <c r="I33" i="1"/>
  <c r="I32" i="1"/>
  <c r="J18" i="1"/>
  <c r="J10" i="1"/>
  <c r="I29" i="1"/>
  <c r="I28" i="1"/>
  <c r="I27" i="1"/>
  <c r="I26" i="1"/>
  <c r="E35" i="1" l="1"/>
  <c r="F35" i="1" s="1"/>
  <c r="E34" i="1"/>
  <c r="F34" i="1" s="1"/>
  <c r="E33" i="1"/>
  <c r="F33" i="1" s="1"/>
  <c r="E24" i="1"/>
  <c r="F24" i="1" s="1"/>
  <c r="E25" i="1"/>
  <c r="F25" i="1" s="1"/>
  <c r="E26" i="1"/>
  <c r="F26" i="1" s="1"/>
  <c r="E27" i="1"/>
  <c r="F27" i="1" s="1"/>
  <c r="E23" i="1"/>
  <c r="F23" i="1" s="1"/>
  <c r="E32" i="1"/>
  <c r="F32" i="1" s="1"/>
  <c r="E31" i="1"/>
  <c r="F31" i="1" s="1"/>
  <c r="J14" i="1"/>
  <c r="J15" i="1"/>
  <c r="J16" i="1"/>
  <c r="J17" i="1"/>
  <c r="I14" i="1"/>
  <c r="I15" i="1"/>
  <c r="I16" i="1"/>
  <c r="I17" i="1"/>
  <c r="J6" i="1"/>
  <c r="K6" i="1" s="1"/>
  <c r="J7" i="1"/>
  <c r="J8" i="1"/>
  <c r="J9" i="1"/>
  <c r="I6" i="1"/>
  <c r="I7" i="1"/>
  <c r="I8" i="1"/>
  <c r="I9" i="1"/>
  <c r="J13" i="1"/>
  <c r="K13" i="1" s="1"/>
  <c r="J5" i="1"/>
  <c r="I13" i="1"/>
  <c r="I5" i="1"/>
  <c r="K17" i="1" l="1"/>
  <c r="K15" i="1"/>
  <c r="K16" i="1"/>
  <c r="K14" i="1"/>
  <c r="K8" i="1"/>
  <c r="K9" i="1"/>
  <c r="K7" i="1"/>
  <c r="K5" i="1"/>
</calcChain>
</file>

<file path=xl/sharedStrings.xml><?xml version="1.0" encoding="utf-8"?>
<sst xmlns="http://schemas.openxmlformats.org/spreadsheetml/2006/main" count="36" uniqueCount="25">
  <si>
    <t>mblock</t>
  </si>
  <si>
    <t>140.2 g</t>
  </si>
  <si>
    <t>mg-(M+m)a</t>
  </si>
  <si>
    <t>Mg</t>
  </si>
  <si>
    <t>#</t>
  </si>
  <si>
    <t>WOOD</t>
  </si>
  <si>
    <t>FELT</t>
  </si>
  <si>
    <t>Wooden Side</t>
  </si>
  <si>
    <t>Felt Side</t>
  </si>
  <si>
    <t>M (kg)</t>
  </si>
  <si>
    <t>m (kg)</t>
  </si>
  <si>
    <t>a (m/s2)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</si>
  <si>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k</t>
    </r>
  </si>
  <si>
    <t>H (cm)</t>
  </si>
  <si>
    <t>µs</t>
  </si>
  <si>
    <t>θ (°)</t>
  </si>
  <si>
    <t>Length of Track (cm)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</si>
  <si>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kbarwood</t>
    </r>
  </si>
  <si>
    <t>stdevwood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</si>
  <si>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kbarfelt</t>
    </r>
  </si>
  <si>
    <t>stdevfelt</t>
  </si>
  <si>
    <t>µs wood</t>
  </si>
  <si>
    <t>µs felt</t>
  </si>
  <si>
    <t>stdev wood</t>
  </si>
  <si>
    <t>stdev felt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</si>
</sst>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1" fillId="0" borderId="2" xfId="0" applyFont="1" applyBorder="1"/>
    <xf numFmtId="0" fontId="0" fillId="0" borderId="2" xfId="0" applyFill="1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 Side</a:t>
            </a:r>
          </a:p>
        </c:rich>
      </c:tx>
      <c:layout>
        <c:manualLayout>
          <c:xMode val="edge"/>
          <c:yMode val="edge"/>
          <c:x val="0.38841666666666674"/>
          <c:y val="1.44508670520231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511351706036746"/>
          <c:y val="0.14018554761579655"/>
          <c:w val="0.60942716535433072"/>
          <c:h val="0.6834614164018948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µ</c:name>
            <c:trendlineType val="linear"/>
            <c:dispRSqr val="0"/>
            <c:dispEq val="1"/>
            <c:trendlineLbl>
              <c:layout>
                <c:manualLayout>
                  <c:x val="0.36418000874890638"/>
                  <c:y val="-1.0127744147588488E-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stdDev"/>
            <c:noEndCap val="1"/>
            <c:val val="1"/>
          </c:errBars>
          <c:errBars>
            <c:errDir val="y"/>
            <c:errBarType val="both"/>
            <c:errValType val="stdDev"/>
            <c:noEndCap val="1"/>
            <c:val val="1"/>
          </c:errBars>
          <c:xVal>
            <c:numRef>
              <c:f>Sheet1!$I$5:$I$9</c:f>
              <c:numCache>
                <c:formatCode>General</c:formatCode>
                <c:ptCount val="5"/>
                <c:pt idx="0">
                  <c:v>1.3749133600000001</c:v>
                </c:pt>
                <c:pt idx="1">
                  <c:v>1.8652533600000003</c:v>
                </c:pt>
                <c:pt idx="2">
                  <c:v>2.3555933600000003</c:v>
                </c:pt>
                <c:pt idx="3">
                  <c:v>2.8459333600000005</c:v>
                </c:pt>
                <c:pt idx="4">
                  <c:v>3.3362733600000003</c:v>
                </c:pt>
              </c:numCache>
            </c:numRef>
          </c:xVal>
          <c:yVal>
            <c:numRef>
              <c:f>Sheet1!$J$5:$J$9</c:f>
              <c:numCache>
                <c:formatCode>General</c:formatCode>
                <c:ptCount val="5"/>
                <c:pt idx="0">
                  <c:v>0.90737096000000006</c:v>
                </c:pt>
                <c:pt idx="1">
                  <c:v>1.0178735999999999</c:v>
                </c:pt>
                <c:pt idx="2">
                  <c:v>1.3248308000000002</c:v>
                </c:pt>
                <c:pt idx="3">
                  <c:v>1.5819780000000001</c:v>
                </c:pt>
                <c:pt idx="4">
                  <c:v>1.8927521999999999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5-4ADB-BCD4-23513289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5120"/>
        <c:axId val="75522816"/>
      </c:scatterChart>
      <c:valAx>
        <c:axId val="7552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22816"/>
        <c:crosses val="autoZero"/>
        <c:crossBetween val="midCat"/>
      </c:valAx>
      <c:valAx>
        <c:axId val="75522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mg-(M+m)a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2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Felt Side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µ</c:name>
            <c:trendlineType val="linear"/>
            <c:dispRSqr val="0"/>
            <c:dispEq val="1"/>
            <c:trendlineLbl>
              <c:layout>
                <c:manualLayout>
                  <c:x val="0.39885017497812775"/>
                  <c:y val="-0.15451618041964407"/>
                </c:manualLayout>
              </c:layout>
              <c:numFmt formatCode="General" sourceLinked="0"/>
            </c:trendlineLbl>
          </c:trendline>
          <c:xVal>
            <c:numRef>
              <c:f>Sheet1!$I$13:$I$17</c:f>
              <c:numCache>
                <c:formatCode>General</c:formatCode>
                <c:ptCount val="5"/>
                <c:pt idx="0">
                  <c:v>1.3749133600000001</c:v>
                </c:pt>
                <c:pt idx="1">
                  <c:v>1.8652533600000003</c:v>
                </c:pt>
                <c:pt idx="2">
                  <c:v>2.3555933600000003</c:v>
                </c:pt>
                <c:pt idx="3">
                  <c:v>2.8459333600000005</c:v>
                </c:pt>
                <c:pt idx="4">
                  <c:v>3.3362733600000003</c:v>
                </c:pt>
              </c:numCache>
            </c:numRef>
          </c:xVal>
          <c:yVal>
            <c:numRef>
              <c:f>Sheet1!$J$13:$J$17</c:f>
              <c:numCache>
                <c:formatCode>General</c:formatCode>
                <c:ptCount val="5"/>
                <c:pt idx="0">
                  <c:v>0.54543760000000008</c:v>
                </c:pt>
                <c:pt idx="1">
                  <c:v>0.75285779999999991</c:v>
                </c:pt>
                <c:pt idx="2">
                  <c:v>0.93921560000000004</c:v>
                </c:pt>
                <c:pt idx="3">
                  <c:v>1.1222678000000001</c:v>
                </c:pt>
                <c:pt idx="4">
                  <c:v>1.3204134000000001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5-4195-941C-44B371EB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528"/>
        <c:axId val="92884992"/>
      </c:scatterChart>
      <c:valAx>
        <c:axId val="928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Mg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84992"/>
        <c:crosses val="autoZero"/>
        <c:crossBetween val="midCat"/>
      </c:valAx>
      <c:valAx>
        <c:axId val="9288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mg-(M+m)a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86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</xdr:row>
      <xdr:rowOff>52386</xdr:rowOff>
    </xdr:from>
    <xdr:to>
      <xdr:col>19</xdr:col>
      <xdr:colOff>247650</xdr:colOff>
      <xdr:row>17</xdr:row>
      <xdr:rowOff>91439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535305</xdr:colOff>
      <xdr:row>17</xdr:row>
      <xdr:rowOff>152400</xdr:rowOff>
    </xdr:from>
    <xdr:to>
      <xdr:col>19</xdr:col>
      <xdr:colOff>230505</xdr:colOff>
      <xdr:row>34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5"/>
  <sheetViews>
    <sheetView tabSelected="1" topLeftCell="A9" workbookViewId="0">
      <selection activeCell="K22" sqref="K22"/>
    </sheetView>
  </sheetViews>
  <sheetFormatPr defaultRowHeight="14.4" x14ac:dyDescent="0.3"/>
  <cols>
    <col min="5" max="5" width="11.6640625" customWidth="1"/>
    <col min="8" max="8" width="10.109375" customWidth="1"/>
    <col min="10" max="10" width="15.6640625" customWidth="1"/>
  </cols>
  <sheetData>
    <row r="3" spans="1:11" x14ac:dyDescent="0.3">
      <c r="A3" t="s">
        <v>0</v>
      </c>
      <c r="B3" t="s">
        <v>1</v>
      </c>
      <c r="E3" t="s">
        <v>7</v>
      </c>
    </row>
    <row r="4" spans="1:11" x14ac:dyDescent="0.3">
      <c r="E4" s="2"/>
      <c r="F4" s="2" t="s">
        <v>9</v>
      </c>
      <c r="G4" s="2" t="s">
        <v>10</v>
      </c>
      <c r="H4" s="2" t="s">
        <v>11</v>
      </c>
      <c r="I4" s="2" t="s">
        <v>3</v>
      </c>
      <c r="J4" s="2" t="s">
        <v>2</v>
      </c>
      <c r="K4" s="2" t="s">
        <v>12</v>
      </c>
    </row>
    <row r="5" spans="1:11" x14ac:dyDescent="0.3">
      <c r="E5" s="2">
        <v>1</v>
      </c>
      <c r="F5" s="2">
        <v>0.14019999999999999</v>
      </c>
      <c r="G5" s="2">
        <v>0.1</v>
      </c>
      <c r="H5" s="2">
        <v>0.30520000000000003</v>
      </c>
      <c r="I5" s="2">
        <f>F5*9.8068</f>
        <v>1.3749133600000001</v>
      </c>
      <c r="J5" s="2">
        <f>G5*9.8068 - (F5+G5)*H5</f>
        <v>0.90737096000000006</v>
      </c>
      <c r="K5" s="2">
        <f>J5/I5</f>
        <v>0.65994773663411055</v>
      </c>
    </row>
    <row r="6" spans="1:11" x14ac:dyDescent="0.3">
      <c r="E6" s="2">
        <v>2</v>
      </c>
      <c r="F6" s="2">
        <v>0.19020000000000001</v>
      </c>
      <c r="G6" s="2">
        <v>0.15</v>
      </c>
      <c r="H6" s="2">
        <v>1.3320000000000001</v>
      </c>
      <c r="I6" s="2">
        <f t="shared" ref="I6:I9" si="0">F6*9.8068</f>
        <v>1.8652533600000003</v>
      </c>
      <c r="J6" s="2">
        <f t="shared" ref="J6:J9" si="1">G6*9.8068 - (F6+G6)*H6</f>
        <v>1.0178735999999999</v>
      </c>
      <c r="K6" s="2">
        <f t="shared" ref="K6:K9" si="2">J6/I6</f>
        <v>0.54570259559805845</v>
      </c>
    </row>
    <row r="7" spans="1:11" x14ac:dyDescent="0.3">
      <c r="E7" s="2">
        <v>3</v>
      </c>
      <c r="F7" s="2">
        <v>0.2402</v>
      </c>
      <c r="G7" s="2">
        <v>0.2</v>
      </c>
      <c r="H7" s="2">
        <v>1.446</v>
      </c>
      <c r="I7" s="2">
        <f t="shared" si="0"/>
        <v>2.3555933600000003</v>
      </c>
      <c r="J7" s="2">
        <f t="shared" si="1"/>
        <v>1.3248308000000002</v>
      </c>
      <c r="K7" s="2">
        <f t="shared" si="2"/>
        <v>0.5624191435146515</v>
      </c>
    </row>
    <row r="8" spans="1:11" x14ac:dyDescent="0.3">
      <c r="E8" s="2">
        <v>4</v>
      </c>
      <c r="F8" s="2">
        <v>0.29020000000000001</v>
      </c>
      <c r="G8" s="2">
        <v>0.25</v>
      </c>
      <c r="H8" s="2">
        <v>1.61</v>
      </c>
      <c r="I8" s="2">
        <f t="shared" si="0"/>
        <v>2.8459333600000005</v>
      </c>
      <c r="J8" s="2">
        <f t="shared" si="1"/>
        <v>1.5819780000000001</v>
      </c>
      <c r="K8" s="2">
        <f t="shared" si="2"/>
        <v>0.55587317055097873</v>
      </c>
    </row>
    <row r="9" spans="1:11" x14ac:dyDescent="0.3">
      <c r="E9" s="2">
        <v>5</v>
      </c>
      <c r="F9" s="2">
        <v>0.3402</v>
      </c>
      <c r="G9" s="2">
        <v>0.3</v>
      </c>
      <c r="H9" s="2">
        <v>1.639</v>
      </c>
      <c r="I9" s="2">
        <f t="shared" si="0"/>
        <v>3.3362733600000003</v>
      </c>
      <c r="J9" s="2">
        <f t="shared" si="1"/>
        <v>1.8927521999999999</v>
      </c>
      <c r="K9" s="2">
        <f t="shared" si="2"/>
        <v>0.56732527456922766</v>
      </c>
    </row>
    <row r="10" spans="1:11" x14ac:dyDescent="0.3">
      <c r="J10" s="10">
        <f>STEYX(J5:J9,I5:I9)</f>
        <v>6.4739690176082651E-2</v>
      </c>
    </row>
    <row r="11" spans="1:11" x14ac:dyDescent="0.3">
      <c r="E11" t="s">
        <v>8</v>
      </c>
    </row>
    <row r="12" spans="1:11" x14ac:dyDescent="0.3">
      <c r="E12" s="2"/>
      <c r="F12" s="2" t="s">
        <v>9</v>
      </c>
      <c r="G12" s="2" t="s">
        <v>10</v>
      </c>
      <c r="H12" s="2" t="s">
        <v>11</v>
      </c>
      <c r="I12" s="2" t="s">
        <v>3</v>
      </c>
      <c r="J12" s="2" t="s">
        <v>2</v>
      </c>
      <c r="K12" s="2" t="s">
        <v>12</v>
      </c>
    </row>
    <row r="13" spans="1:11" x14ac:dyDescent="0.3">
      <c r="E13" s="2">
        <v>1</v>
      </c>
      <c r="F13" s="2">
        <v>0.14019999999999999</v>
      </c>
      <c r="G13" s="2">
        <v>0.1</v>
      </c>
      <c r="H13" s="2">
        <v>1.8120000000000001</v>
      </c>
      <c r="I13" s="2">
        <f>F13*9.8068</f>
        <v>1.3749133600000001</v>
      </c>
      <c r="J13" s="2">
        <f t="shared" ref="J13:J17" si="3">G13*9.8068 - (F13+G13)*H13</f>
        <v>0.54543760000000008</v>
      </c>
      <c r="K13" s="2">
        <f t="shared" ref="K13:K17" si="4">J13/I13</f>
        <v>0.39670688777073199</v>
      </c>
    </row>
    <row r="14" spans="1:11" x14ac:dyDescent="0.3">
      <c r="E14" s="2">
        <v>2</v>
      </c>
      <c r="F14" s="2">
        <v>0.19020000000000001</v>
      </c>
      <c r="G14" s="2">
        <v>0.15</v>
      </c>
      <c r="H14" s="2">
        <v>2.1110000000000002</v>
      </c>
      <c r="I14" s="2">
        <f t="shared" ref="I14:I17" si="5">F14*9.8068</f>
        <v>1.8652533600000003</v>
      </c>
      <c r="J14" s="2">
        <f t="shared" si="3"/>
        <v>0.75285779999999991</v>
      </c>
      <c r="K14" s="2">
        <f t="shared" si="4"/>
        <v>0.40362227252602284</v>
      </c>
    </row>
    <row r="15" spans="1:11" x14ac:dyDescent="0.3">
      <c r="E15" s="2">
        <v>3</v>
      </c>
      <c r="F15" s="2">
        <v>0.2402</v>
      </c>
      <c r="G15" s="2">
        <v>0.2</v>
      </c>
      <c r="H15" s="2">
        <v>2.3220000000000001</v>
      </c>
      <c r="I15" s="2">
        <f t="shared" si="5"/>
        <v>2.3555933600000003</v>
      </c>
      <c r="J15" s="2">
        <f t="shared" si="3"/>
        <v>0.93921560000000004</v>
      </c>
      <c r="K15" s="2">
        <f t="shared" si="4"/>
        <v>0.39871720473859712</v>
      </c>
    </row>
    <row r="16" spans="1:11" x14ac:dyDescent="0.3">
      <c r="E16" s="2">
        <v>4</v>
      </c>
      <c r="F16" s="2">
        <v>0.29020000000000001</v>
      </c>
      <c r="G16" s="2">
        <v>0.25</v>
      </c>
      <c r="H16" s="2">
        <v>2.4609999999999999</v>
      </c>
      <c r="I16" s="2">
        <f t="shared" si="5"/>
        <v>2.8459333600000005</v>
      </c>
      <c r="J16" s="2">
        <f t="shared" si="3"/>
        <v>1.1222678000000001</v>
      </c>
      <c r="K16" s="2">
        <f t="shared" si="4"/>
        <v>0.39434085694824561</v>
      </c>
    </row>
    <row r="17" spans="1:11" x14ac:dyDescent="0.3">
      <c r="E17" s="2">
        <v>5</v>
      </c>
      <c r="F17" s="2">
        <v>0.3402</v>
      </c>
      <c r="G17" s="2">
        <v>0.3</v>
      </c>
      <c r="H17" s="2">
        <v>2.5329999999999999</v>
      </c>
      <c r="I17" s="2">
        <f t="shared" si="5"/>
        <v>3.3362733600000003</v>
      </c>
      <c r="J17" s="2">
        <f t="shared" si="3"/>
        <v>1.3204134000000001</v>
      </c>
      <c r="K17" s="2">
        <f t="shared" si="4"/>
        <v>0.39577494333378005</v>
      </c>
    </row>
    <row r="18" spans="1:11" x14ac:dyDescent="0.3">
      <c r="J18" s="10">
        <f>STEYX(J13:J17,I13:I17)</f>
        <v>7.41275186724593E-3</v>
      </c>
    </row>
    <row r="20" spans="1:11" x14ac:dyDescent="0.3">
      <c r="C20" s="6" t="s">
        <v>16</v>
      </c>
      <c r="D20" s="7"/>
      <c r="E20" s="8">
        <v>107</v>
      </c>
    </row>
    <row r="21" spans="1:11" x14ac:dyDescent="0.3">
      <c r="C21" s="1" t="s">
        <v>5</v>
      </c>
    </row>
    <row r="22" spans="1:11" x14ac:dyDescent="0.3">
      <c r="A22" s="1"/>
      <c r="B22" s="1"/>
      <c r="C22" s="2" t="s">
        <v>4</v>
      </c>
      <c r="D22" s="2" t="s">
        <v>13</v>
      </c>
      <c r="E22" s="3" t="s">
        <v>15</v>
      </c>
      <c r="F22" s="3" t="s">
        <v>14</v>
      </c>
    </row>
    <row r="23" spans="1:11" x14ac:dyDescent="0.3">
      <c r="A23" s="1"/>
      <c r="B23" s="1"/>
      <c r="C23" s="2">
        <v>1</v>
      </c>
      <c r="D23" s="2">
        <v>75.5</v>
      </c>
      <c r="E23" s="2">
        <f>DEGREES(ASIN(D23/E$20))</f>
        <v>44.878642081508929</v>
      </c>
      <c r="F23" s="2">
        <f>TAN(RADIANS(E23))</f>
        <v>0.99577275687990441</v>
      </c>
    </row>
    <row r="24" spans="1:11" x14ac:dyDescent="0.3">
      <c r="A24" s="1"/>
      <c r="B24" s="1" t="s">
        <v>5</v>
      </c>
      <c r="C24" s="2">
        <v>2</v>
      </c>
      <c r="D24" s="2">
        <v>66</v>
      </c>
      <c r="E24" s="2">
        <f>DEGREES(ASIN(D24/E$20))</f>
        <v>38.084460964757369</v>
      </c>
      <c r="F24" s="2">
        <f t="shared" ref="F24:F27" si="6">TAN(RADIANS(E24))</f>
        <v>0.78366230207518772</v>
      </c>
      <c r="J24" s="5"/>
    </row>
    <row r="25" spans="1:11" x14ac:dyDescent="0.3">
      <c r="A25" s="1"/>
      <c r="B25" s="1"/>
      <c r="C25" s="2">
        <v>3</v>
      </c>
      <c r="D25" s="2">
        <v>73.599999999999994</v>
      </c>
      <c r="E25" s="2">
        <f>DEGREES(ASIN(D25/E$20))</f>
        <v>43.46019466702419</v>
      </c>
      <c r="F25" s="2">
        <f t="shared" si="6"/>
        <v>0.9476450707752283</v>
      </c>
    </row>
    <row r="26" spans="1:11" x14ac:dyDescent="0.3">
      <c r="A26" s="1"/>
      <c r="B26" s="1"/>
      <c r="C26" s="2">
        <v>4</v>
      </c>
      <c r="D26" s="4">
        <v>86.8</v>
      </c>
      <c r="E26" s="2">
        <f>DEGREES(ASIN(D26/E$20))</f>
        <v>54.214806042471338</v>
      </c>
      <c r="F26" s="2">
        <f t="shared" si="6"/>
        <v>1.3872896752383101</v>
      </c>
      <c r="H26" s="2" t="s">
        <v>17</v>
      </c>
      <c r="I26" s="2">
        <f>AVERAGE(K5:K9)</f>
        <v>0.57825358417340533</v>
      </c>
    </row>
    <row r="27" spans="1:11" x14ac:dyDescent="0.3">
      <c r="A27" s="1"/>
      <c r="B27" s="1"/>
      <c r="C27" s="2">
        <v>5</v>
      </c>
      <c r="D27" s="4">
        <v>58</v>
      </c>
      <c r="E27" s="2">
        <f>DEGREES(ASIN(D27/E$20))</f>
        <v>32.823714748861754</v>
      </c>
      <c r="F27" s="2">
        <f t="shared" si="6"/>
        <v>0.64504198230526177</v>
      </c>
      <c r="H27" s="2" t="s">
        <v>18</v>
      </c>
      <c r="I27" s="2">
        <f>STDEV(K5:K9)</f>
        <v>4.6380334677524067E-2</v>
      </c>
      <c r="J27" s="9"/>
    </row>
    <row r="28" spans="1:11" x14ac:dyDescent="0.3">
      <c r="A28" s="1"/>
      <c r="B28" s="1"/>
      <c r="C28" s="1"/>
      <c r="D28" s="1"/>
      <c r="E28" s="1"/>
      <c r="F28" s="1"/>
      <c r="H28" s="2" t="s">
        <v>19</v>
      </c>
      <c r="I28" s="2">
        <f>AVERAGE(K13:K17)</f>
        <v>0.39783243306347554</v>
      </c>
    </row>
    <row r="29" spans="1:11" x14ac:dyDescent="0.3">
      <c r="A29" s="1"/>
      <c r="B29" s="1"/>
      <c r="C29" s="1" t="s">
        <v>6</v>
      </c>
      <c r="D29" s="1"/>
      <c r="E29" s="1"/>
      <c r="F29" s="1"/>
      <c r="H29" s="4" t="s">
        <v>20</v>
      </c>
      <c r="I29" s="2">
        <f>STDEV(K13:K17)</f>
        <v>3.6054223705909677E-3</v>
      </c>
    </row>
    <row r="30" spans="1:11" x14ac:dyDescent="0.3">
      <c r="A30" s="1"/>
      <c r="B30" s="1"/>
      <c r="C30" s="2" t="s">
        <v>4</v>
      </c>
      <c r="D30" s="2" t="s">
        <v>13</v>
      </c>
      <c r="E30" s="3" t="s">
        <v>15</v>
      </c>
      <c r="F30" s="3" t="s">
        <v>14</v>
      </c>
    </row>
    <row r="31" spans="1:11" x14ac:dyDescent="0.3">
      <c r="A31" s="1"/>
      <c r="B31" s="1"/>
      <c r="C31" s="2">
        <v>1</v>
      </c>
      <c r="D31" s="2">
        <v>63.5</v>
      </c>
      <c r="E31" s="2">
        <f>DEGREES(ASIN(D31/E$20))</f>
        <v>36.402780316760037</v>
      </c>
      <c r="F31" s="2">
        <f>TAN(RADIANS(E31))</f>
        <v>0.73733848989023376</v>
      </c>
    </row>
    <row r="32" spans="1:11" x14ac:dyDescent="0.3">
      <c r="A32" s="1"/>
      <c r="C32" s="2">
        <v>2</v>
      </c>
      <c r="D32" s="2">
        <v>64</v>
      </c>
      <c r="E32" s="2">
        <f>DEGREES(ASIN(D32/E$20))</f>
        <v>36.736145967169008</v>
      </c>
      <c r="F32" s="2">
        <f t="shared" ref="F32:F35" si="7">TAN(RADIANS(E32))</f>
        <v>0.74635885711074079</v>
      </c>
      <c r="H32" s="3" t="s">
        <v>21</v>
      </c>
      <c r="I32" s="2">
        <f>AVERAGE(F23:F27)</f>
        <v>0.95188235745477845</v>
      </c>
    </row>
    <row r="33" spans="1:9" x14ac:dyDescent="0.3">
      <c r="A33" s="1"/>
      <c r="B33" s="1"/>
      <c r="C33" s="2">
        <v>3</v>
      </c>
      <c r="D33" s="2">
        <v>66.400000000000006</v>
      </c>
      <c r="E33" s="2">
        <f>DEGREES(ASIN(D33/E$20))</f>
        <v>38.357094810902176</v>
      </c>
      <c r="F33" s="2">
        <f t="shared" si="7"/>
        <v>0.79137170086197595</v>
      </c>
      <c r="H33" s="11" t="s">
        <v>23</v>
      </c>
      <c r="I33" s="2">
        <f>STDEV(F23:F27)</f>
        <v>0.28016640456760672</v>
      </c>
    </row>
    <row r="34" spans="1:9" x14ac:dyDescent="0.3">
      <c r="A34" s="1"/>
      <c r="B34" s="1"/>
      <c r="C34" s="2">
        <v>4</v>
      </c>
      <c r="D34" s="4">
        <v>64.2</v>
      </c>
      <c r="E34" s="2">
        <f>DEGREES(ASIN(D34/E$20))</f>
        <v>36.86989764584402</v>
      </c>
      <c r="F34" s="2">
        <f t="shared" si="7"/>
        <v>0.75</v>
      </c>
      <c r="H34" s="3" t="s">
        <v>22</v>
      </c>
      <c r="I34" s="2">
        <f>AVERAGE(F31:F35)</f>
        <v>0.75356114560296417</v>
      </c>
    </row>
    <row r="35" spans="1:9" x14ac:dyDescent="0.3">
      <c r="A35" s="1"/>
      <c r="B35" s="1"/>
      <c r="C35" s="2">
        <v>5</v>
      </c>
      <c r="D35" s="2">
        <v>63.8</v>
      </c>
      <c r="E35" s="2">
        <f>DEGREES(ASIN(D35/E$20))</f>
        <v>36.602626920339368</v>
      </c>
      <c r="F35" s="2">
        <f t="shared" si="7"/>
        <v>0.74273668015187044</v>
      </c>
      <c r="H35" s="11" t="s">
        <v>24</v>
      </c>
      <c r="I35" s="2">
        <f>STDEV(F31:F35)</f>
        <v>2.1647958432616767E-2</v>
      </c>
    </row>
  </sheetData>
  <mergeCells count="1">
    <mergeCell ref="C20:D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Mr. Looks Delicious</cp:lastModifiedBy>
  <dcterms:created xsi:type="dcterms:W3CDTF">2018-06-18T19:05:06Z</dcterms:created>
  <dcterms:modified xsi:type="dcterms:W3CDTF">2018-06-28T04:19:30Z</dcterms:modified>
</cp:coreProperties>
</file>