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Looks Delicious\Desktop\junk repo\class stuff\PHYS\261\LAB 6\"/>
    </mc:Choice>
  </mc:AlternateContent>
  <xr:revisionPtr revIDLastSave="0" documentId="13_ncr:1_{D0CF7750-8A1C-46CF-8FBE-4990704AF80A}" xr6:coauthVersionLast="33" xr6:coauthVersionMax="33" xr10:uidLastSave="{00000000-0000-0000-0000-000000000000}"/>
  <bookViews>
    <workbookView xWindow="240" yWindow="48" windowWidth="20112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P59" i="1" l="1"/>
  <c r="P58" i="1"/>
  <c r="G59" i="1"/>
  <c r="G58" i="1"/>
  <c r="O78" i="1"/>
  <c r="P78" i="1" s="1"/>
  <c r="N78" i="1"/>
  <c r="O77" i="1"/>
  <c r="N77" i="1"/>
  <c r="P77" i="1" s="1"/>
  <c r="O76" i="1"/>
  <c r="N76" i="1"/>
  <c r="P76" i="1" s="1"/>
  <c r="P75" i="1"/>
  <c r="O75" i="1"/>
  <c r="N75" i="1"/>
  <c r="O74" i="1"/>
  <c r="N74" i="1"/>
  <c r="P74" i="1" s="1"/>
  <c r="O72" i="1"/>
  <c r="N72" i="1"/>
  <c r="P72" i="1" s="1"/>
  <c r="O71" i="1"/>
  <c r="N71" i="1"/>
  <c r="P71" i="1" s="1"/>
  <c r="P70" i="1"/>
  <c r="O70" i="1"/>
  <c r="N70" i="1"/>
  <c r="O69" i="1"/>
  <c r="P69" i="1" s="1"/>
  <c r="N69" i="1"/>
  <c r="O68" i="1"/>
  <c r="N68" i="1"/>
  <c r="P68" i="1" s="1"/>
  <c r="O67" i="1"/>
  <c r="N67" i="1"/>
  <c r="P67" i="1" s="1"/>
  <c r="P66" i="1"/>
  <c r="O66" i="1"/>
  <c r="N66" i="1"/>
  <c r="F77" i="1"/>
  <c r="E77" i="1"/>
  <c r="G77" i="1" s="1"/>
  <c r="F76" i="1"/>
  <c r="E76" i="1"/>
  <c r="G76" i="1" s="1"/>
  <c r="G75" i="1"/>
  <c r="F75" i="1"/>
  <c r="E75" i="1"/>
  <c r="F74" i="1"/>
  <c r="G74" i="1" s="1"/>
  <c r="E74" i="1"/>
  <c r="F73" i="1"/>
  <c r="E73" i="1"/>
  <c r="G73" i="1" s="1"/>
  <c r="F71" i="1"/>
  <c r="E71" i="1"/>
  <c r="G71" i="1" s="1"/>
  <c r="F70" i="1"/>
  <c r="E70" i="1"/>
  <c r="G70" i="1" s="1"/>
  <c r="F69" i="1"/>
  <c r="E69" i="1"/>
  <c r="G69" i="1" s="1"/>
  <c r="F68" i="1"/>
  <c r="G68" i="1" s="1"/>
  <c r="E68" i="1"/>
  <c r="F67" i="1"/>
  <c r="E67" i="1"/>
  <c r="G67" i="1" s="1"/>
  <c r="F66" i="1"/>
  <c r="E66" i="1"/>
  <c r="G66" i="1" s="1"/>
  <c r="L64" i="1"/>
  <c r="C64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6" i="1"/>
  <c r="L3" i="1"/>
  <c r="O16" i="1" s="1"/>
  <c r="E6" i="1"/>
  <c r="C3" i="1"/>
  <c r="F6" i="1" s="1"/>
  <c r="G6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7" i="1"/>
  <c r="P16" i="1" l="1"/>
  <c r="F41" i="1"/>
  <c r="G41" i="1" s="1"/>
  <c r="F46" i="1"/>
  <c r="G46" i="1" s="1"/>
  <c r="F14" i="1"/>
  <c r="G14" i="1" s="1"/>
  <c r="F53" i="1"/>
  <c r="G53" i="1" s="1"/>
  <c r="F29" i="1"/>
  <c r="G29" i="1" s="1"/>
  <c r="F13" i="1"/>
  <c r="G13" i="1" s="1"/>
  <c r="O45" i="1"/>
  <c r="P45" i="1" s="1"/>
  <c r="O29" i="1"/>
  <c r="P29" i="1" s="1"/>
  <c r="O13" i="1"/>
  <c r="P13" i="1" s="1"/>
  <c r="F51" i="1"/>
  <c r="G51" i="1" s="1"/>
  <c r="F43" i="1"/>
  <c r="G43" i="1" s="1"/>
  <c r="F35" i="1"/>
  <c r="G35" i="1" s="1"/>
  <c r="F27" i="1"/>
  <c r="G27" i="1" s="1"/>
  <c r="F19" i="1"/>
  <c r="G19" i="1" s="1"/>
  <c r="F11" i="1"/>
  <c r="G11" i="1" s="1"/>
  <c r="O41" i="1"/>
  <c r="P41" i="1" s="1"/>
  <c r="O38" i="1"/>
  <c r="P38" i="1" s="1"/>
  <c r="O25" i="1"/>
  <c r="P25" i="1" s="1"/>
  <c r="O22" i="1"/>
  <c r="P22" i="1" s="1"/>
  <c r="O9" i="1"/>
  <c r="P9" i="1" s="1"/>
  <c r="F49" i="1"/>
  <c r="G49" i="1" s="1"/>
  <c r="F9" i="1"/>
  <c r="G9" i="1" s="1"/>
  <c r="F30" i="1"/>
  <c r="G30" i="1" s="1"/>
  <c r="O39" i="1"/>
  <c r="P39" i="1" s="1"/>
  <c r="O23" i="1"/>
  <c r="P23" i="1" s="1"/>
  <c r="F45" i="1"/>
  <c r="G45" i="1" s="1"/>
  <c r="F50" i="1"/>
  <c r="G50" i="1" s="1"/>
  <c r="F42" i="1"/>
  <c r="G42" i="1" s="1"/>
  <c r="F34" i="1"/>
  <c r="G34" i="1" s="1"/>
  <c r="F26" i="1"/>
  <c r="G26" i="1" s="1"/>
  <c r="F18" i="1"/>
  <c r="G18" i="1" s="1"/>
  <c r="F10" i="1"/>
  <c r="G10" i="1" s="1"/>
  <c r="O47" i="1"/>
  <c r="P47" i="1" s="1"/>
  <c r="O44" i="1"/>
  <c r="P44" i="1" s="1"/>
  <c r="O31" i="1"/>
  <c r="P31" i="1" s="1"/>
  <c r="O28" i="1"/>
  <c r="P28" i="1" s="1"/>
  <c r="O15" i="1"/>
  <c r="P15" i="1" s="1"/>
  <c r="O12" i="1"/>
  <c r="P12" i="1" s="1"/>
  <c r="O50" i="1"/>
  <c r="P50" i="1" s="1"/>
  <c r="O37" i="1"/>
  <c r="P37" i="1" s="1"/>
  <c r="O34" i="1"/>
  <c r="P34" i="1" s="1"/>
  <c r="O21" i="1"/>
  <c r="P21" i="1" s="1"/>
  <c r="O18" i="1"/>
  <c r="P18" i="1" s="1"/>
  <c r="F48" i="1"/>
  <c r="G48" i="1" s="1"/>
  <c r="F40" i="1"/>
  <c r="G40" i="1" s="1"/>
  <c r="F32" i="1"/>
  <c r="G32" i="1" s="1"/>
  <c r="F24" i="1"/>
  <c r="G24" i="1" s="1"/>
  <c r="F16" i="1"/>
  <c r="G16" i="1" s="1"/>
  <c r="F8" i="1"/>
  <c r="G8" i="1" s="1"/>
  <c r="O43" i="1"/>
  <c r="P43" i="1" s="1"/>
  <c r="O40" i="1"/>
  <c r="P40" i="1" s="1"/>
  <c r="O27" i="1"/>
  <c r="P27" i="1" s="1"/>
  <c r="O24" i="1"/>
  <c r="P24" i="1" s="1"/>
  <c r="O11" i="1"/>
  <c r="P11" i="1" s="1"/>
  <c r="O8" i="1"/>
  <c r="P8" i="1" s="1"/>
  <c r="F33" i="1"/>
  <c r="G33" i="1" s="1"/>
  <c r="F55" i="1"/>
  <c r="G55" i="1" s="1"/>
  <c r="F47" i="1"/>
  <c r="G47" i="1" s="1"/>
  <c r="F39" i="1"/>
  <c r="G39" i="1" s="1"/>
  <c r="F31" i="1"/>
  <c r="G31" i="1" s="1"/>
  <c r="F23" i="1"/>
  <c r="G23" i="1" s="1"/>
  <c r="F15" i="1"/>
  <c r="G15" i="1" s="1"/>
  <c r="F7" i="1"/>
  <c r="G7" i="1" s="1"/>
  <c r="O6" i="1"/>
  <c r="P6" i="1" s="1"/>
  <c r="O49" i="1"/>
  <c r="P49" i="1" s="1"/>
  <c r="O46" i="1"/>
  <c r="P46" i="1" s="1"/>
  <c r="O33" i="1"/>
  <c r="P33" i="1" s="1"/>
  <c r="O30" i="1"/>
  <c r="P30" i="1" s="1"/>
  <c r="O17" i="1"/>
  <c r="P17" i="1" s="1"/>
  <c r="O14" i="1"/>
  <c r="P14" i="1" s="1"/>
  <c r="O7" i="1"/>
  <c r="P7" i="1" s="1"/>
  <c r="F17" i="1"/>
  <c r="G17" i="1" s="1"/>
  <c r="F25" i="1"/>
  <c r="G25" i="1" s="1"/>
  <c r="F54" i="1"/>
  <c r="G54" i="1" s="1"/>
  <c r="F38" i="1"/>
  <c r="G38" i="1" s="1"/>
  <c r="F22" i="1"/>
  <c r="G22" i="1" s="1"/>
  <c r="O52" i="1"/>
  <c r="P52" i="1" s="1"/>
  <c r="O36" i="1"/>
  <c r="P36" i="1" s="1"/>
  <c r="O20" i="1"/>
  <c r="P20" i="1" s="1"/>
  <c r="F37" i="1"/>
  <c r="G37" i="1" s="1"/>
  <c r="F21" i="1"/>
  <c r="G21" i="1" s="1"/>
  <c r="O42" i="1"/>
  <c r="P42" i="1" s="1"/>
  <c r="O26" i="1"/>
  <c r="P26" i="1" s="1"/>
  <c r="O10" i="1"/>
  <c r="P10" i="1" s="1"/>
  <c r="F52" i="1"/>
  <c r="G52" i="1" s="1"/>
  <c r="F44" i="1"/>
  <c r="G44" i="1" s="1"/>
  <c r="F36" i="1"/>
  <c r="G36" i="1" s="1"/>
  <c r="F28" i="1"/>
  <c r="G28" i="1" s="1"/>
  <c r="F20" i="1"/>
  <c r="G20" i="1" s="1"/>
  <c r="F12" i="1"/>
  <c r="G12" i="1" s="1"/>
  <c r="O51" i="1"/>
  <c r="P51" i="1" s="1"/>
  <c r="O48" i="1"/>
  <c r="P48" i="1" s="1"/>
  <c r="O35" i="1"/>
  <c r="P35" i="1" s="1"/>
  <c r="O32" i="1"/>
  <c r="P32" i="1" s="1"/>
  <c r="O19" i="1"/>
  <c r="P19" i="1" s="1"/>
  <c r="G57" i="1" l="1"/>
  <c r="P54" i="1"/>
</calcChain>
</file>

<file path=xl/sharedStrings.xml><?xml version="1.0" encoding="utf-8"?>
<sst xmlns="http://schemas.openxmlformats.org/spreadsheetml/2006/main" count="53" uniqueCount="15">
  <si>
    <t>kg</t>
  </si>
  <si>
    <t>stdev</t>
  </si>
  <si>
    <t>Procedure A</t>
  </si>
  <si>
    <t>Procedure B</t>
  </si>
  <si>
    <t>time (s)</t>
  </si>
  <si>
    <t>pos (m)</t>
  </si>
  <si>
    <t>m</t>
  </si>
  <si>
    <t>velocity (m/s)</t>
  </si>
  <si>
    <t>KE (J)</t>
  </si>
  <si>
    <t>PE (J)</t>
  </si>
  <si>
    <t>TE (J)</t>
  </si>
  <si>
    <t>mass (kg)</t>
  </si>
  <si>
    <t>h (m)</t>
  </si>
  <si>
    <r>
      <t>angle (</t>
    </r>
    <r>
      <rPr>
        <sz val="11"/>
        <color theme="1"/>
        <rFont val="Calibri"/>
        <family val="2"/>
      </rPr>
      <t>°)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</si>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</sst>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Procedure A Run</a:t>
            </a:r>
            <a:endParaRPr lang="en-US"/>
          </a:p>
        </c:rich>
      </c:tx>
      <c:layout>
        <c:manualLayout>
          <c:xMode val="edge"/>
          <c:yMode val="edge"/>
          <c:x val="0.31790966754155731"/>
          <c:y val="4.22074566285148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475240594925633"/>
          <c:y val="0.10814226792723305"/>
          <c:w val="0.73580446194225713"/>
          <c:h val="0.74172725541526652"/>
        </c:manualLayout>
      </c:layout>
      <c:scatterChart>
        <c:scatterStyle val="lineMarker"/>
        <c:varyColors val="0"/>
        <c:ser>
          <c:idx val="0"/>
          <c:order val="0"/>
          <c:tx>
            <c:v>KE</c:v>
          </c:tx>
          <c:spPr>
            <a:ln w="28575">
              <a:noFill/>
            </a:ln>
          </c:spPr>
          <c:xVal>
            <c:numRef>
              <c:f>Sheet1!$B$6:$B$55</c:f>
              <c:numCache>
                <c:formatCode>General</c:formatCode>
                <c:ptCount val="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</c:numCache>
            </c:numRef>
          </c:xVal>
          <c:yVal>
            <c:numRef>
              <c:f>Sheet1!$E$6:$E$55</c:f>
              <c:numCache>
                <c:formatCode>General</c:formatCode>
                <c:ptCount val="50"/>
                <c:pt idx="0">
                  <c:v>5.8934886715705742E-7</c:v>
                </c:pt>
                <c:pt idx="1">
                  <c:v>2.3573954686436931E-6</c:v>
                </c:pt>
                <c:pt idx="2">
                  <c:v>4.4894239304888896E-6</c:v>
                </c:pt>
                <c:pt idx="3">
                  <c:v>2.3573954686436931E-6</c:v>
                </c:pt>
                <c:pt idx="4">
                  <c:v>1.1551237796321624E-6</c:v>
                </c:pt>
                <c:pt idx="5">
                  <c:v>5.893488671647892E-9</c:v>
                </c:pt>
                <c:pt idx="6">
                  <c:v>3.7718327498546509E-7</c:v>
                </c:pt>
                <c:pt idx="7">
                  <c:v>9.4295818745747753E-8</c:v>
                </c:pt>
                <c:pt idx="8">
                  <c:v>5.6636426134176709E-6</c:v>
                </c:pt>
                <c:pt idx="9">
                  <c:v>4.7737258239999995E-5</c:v>
                </c:pt>
                <c:pt idx="10">
                  <c:v>2.0389113408332386E-4</c:v>
                </c:pt>
                <c:pt idx="11">
                  <c:v>5.1985874223359999E-4</c:v>
                </c:pt>
                <c:pt idx="12">
                  <c:v>9.1488160742492566E-4</c:v>
                </c:pt>
                <c:pt idx="13">
                  <c:v>1.3805850822550707E-3</c:v>
                </c:pt>
                <c:pt idx="14">
                  <c:v>1.9080817858079752E-3</c:v>
                </c:pt>
                <c:pt idx="15">
                  <c:v>2.4442419177056391E-3</c:v>
                </c:pt>
                <c:pt idx="16">
                  <c:v>3.2534945276580683E-3</c:v>
                </c:pt>
                <c:pt idx="17">
                  <c:v>4.2781070006946689E-3</c:v>
                </c:pt>
                <c:pt idx="18">
                  <c:v>5.2296696816143224E-3</c:v>
                </c:pt>
                <c:pt idx="19">
                  <c:v>6.3743973471900323E-3</c:v>
                </c:pt>
                <c:pt idx="20">
                  <c:v>7.5253956847529287E-3</c:v>
                </c:pt>
                <c:pt idx="21">
                  <c:v>8.6858000302983893E-3</c:v>
                </c:pt>
                <c:pt idx="22">
                  <c:v>1.01292627431833E-2</c:v>
                </c:pt>
                <c:pt idx="23">
                  <c:v>1.16173391652864E-2</c:v>
                </c:pt>
                <c:pt idx="24">
                  <c:v>1.3207361154426129E-2</c:v>
                </c:pt>
                <c:pt idx="25">
                  <c:v>1.4974388182351228E-2</c:v>
                </c:pt>
                <c:pt idx="26">
                  <c:v>1.6613986198261006E-2</c:v>
                </c:pt>
                <c:pt idx="27">
                  <c:v>1.8526352550361603E-2</c:v>
                </c:pt>
                <c:pt idx="28">
                  <c:v>2.08521117718144E-2</c:v>
                </c:pt>
                <c:pt idx="29">
                  <c:v>2.2941754263144969E-2</c:v>
                </c:pt>
                <c:pt idx="30">
                  <c:v>2.4574456897336269E-2</c:v>
                </c:pt>
                <c:pt idx="31">
                  <c:v>2.574334786645549E-2</c:v>
                </c:pt>
                <c:pt idx="32">
                  <c:v>2.5718718977207108E-2</c:v>
                </c:pt>
                <c:pt idx="33">
                  <c:v>2.8214157631000682E-2</c:v>
                </c:pt>
                <c:pt idx="34">
                  <c:v>3.3131077549370599E-2</c:v>
                </c:pt>
                <c:pt idx="35">
                  <c:v>3.6569574579869646E-2</c:v>
                </c:pt>
                <c:pt idx="36">
                  <c:v>3.9473078389265476E-2</c:v>
                </c:pt>
                <c:pt idx="37">
                  <c:v>4.198262605494088E-2</c:v>
                </c:pt>
                <c:pt idx="38">
                  <c:v>4.4861713140791779E-2</c:v>
                </c:pt>
                <c:pt idx="39">
                  <c:v>4.8071631213198567E-2</c:v>
                </c:pt>
                <c:pt idx="40">
                  <c:v>5.1044972863449597E-2</c:v>
                </c:pt>
                <c:pt idx="41">
                  <c:v>5.3608681689914804E-2</c:v>
                </c:pt>
                <c:pt idx="42">
                  <c:v>5.6855876078192605E-2</c:v>
                </c:pt>
                <c:pt idx="43">
                  <c:v>6.1219963185091333E-2</c:v>
                </c:pt>
                <c:pt idx="44">
                  <c:v>6.5627349753346456E-2</c:v>
                </c:pt>
                <c:pt idx="45">
                  <c:v>7.1865578044825615E-2</c:v>
                </c:pt>
                <c:pt idx="46">
                  <c:v>7.335498050191358E-2</c:v>
                </c:pt>
                <c:pt idx="47">
                  <c:v>7.7102679415754813E-2</c:v>
                </c:pt>
                <c:pt idx="48">
                  <c:v>8.3142603600162041E-2</c:v>
                </c:pt>
                <c:pt idx="49">
                  <c:v>8.3630307468235437E-2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D-4A9B-8EF8-0E460406DD89}"/>
            </c:ext>
          </c:extLst>
        </c:ser>
        <c:ser>
          <c:idx val="1"/>
          <c:order val="1"/>
          <c:tx>
            <c:v>PE</c:v>
          </c:tx>
          <c:spPr>
            <a:ln w="28575">
              <a:noFill/>
            </a:ln>
          </c:spPr>
          <c:xVal>
            <c:numRef>
              <c:f>Sheet1!$B$6:$B$55</c:f>
              <c:numCache>
                <c:formatCode>General</c:formatCode>
                <c:ptCount val="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</c:numCache>
            </c:numRef>
          </c:xVal>
          <c:yVal>
            <c:numRef>
              <c:f>Sheet1!$F$6:$F$55</c:f>
              <c:numCache>
                <c:formatCode>General</c:formatCode>
                <c:ptCount val="50"/>
                <c:pt idx="0">
                  <c:v>0.19358400091673336</c:v>
                </c:pt>
                <c:pt idx="1">
                  <c:v>0.19358400091673336</c:v>
                </c:pt>
                <c:pt idx="2">
                  <c:v>0.19353700310150712</c:v>
                </c:pt>
                <c:pt idx="3">
                  <c:v>0.19349000528628094</c:v>
                </c:pt>
                <c:pt idx="4">
                  <c:v>0.19349000528628094</c:v>
                </c:pt>
                <c:pt idx="5">
                  <c:v>0.19344300747105472</c:v>
                </c:pt>
                <c:pt idx="6">
                  <c:v>0.19349000528628094</c:v>
                </c:pt>
                <c:pt idx="7">
                  <c:v>0.19349000528628094</c:v>
                </c:pt>
                <c:pt idx="8">
                  <c:v>0.19349000528628094</c:v>
                </c:pt>
                <c:pt idx="9">
                  <c:v>0.19344300747105472</c:v>
                </c:pt>
                <c:pt idx="10">
                  <c:v>0.19330201402537611</c:v>
                </c:pt>
                <c:pt idx="11">
                  <c:v>0.1929730293187927</c:v>
                </c:pt>
                <c:pt idx="12">
                  <c:v>0.19250305116653066</c:v>
                </c:pt>
                <c:pt idx="13">
                  <c:v>0.19193907738381619</c:v>
                </c:pt>
                <c:pt idx="14">
                  <c:v>0.19123411015542313</c:v>
                </c:pt>
                <c:pt idx="15">
                  <c:v>0.19043514729657768</c:v>
                </c:pt>
                <c:pt idx="16">
                  <c:v>0.18958918662250601</c:v>
                </c:pt>
                <c:pt idx="17">
                  <c:v>0.18850823687230336</c:v>
                </c:pt>
                <c:pt idx="18">
                  <c:v>0.18733329149164824</c:v>
                </c:pt>
                <c:pt idx="19">
                  <c:v>0.18606435048054074</c:v>
                </c:pt>
                <c:pt idx="20">
                  <c:v>0.18460741820852841</c:v>
                </c:pt>
                <c:pt idx="21">
                  <c:v>0.18310348812128988</c:v>
                </c:pt>
                <c:pt idx="22">
                  <c:v>0.18145856458837276</c:v>
                </c:pt>
                <c:pt idx="23">
                  <c:v>0.17967264760977703</c:v>
                </c:pt>
                <c:pt idx="24">
                  <c:v>0.17779273500072887</c:v>
                </c:pt>
                <c:pt idx="25">
                  <c:v>0.17577182894600213</c:v>
                </c:pt>
                <c:pt idx="26">
                  <c:v>0.17360992944559672</c:v>
                </c:pt>
                <c:pt idx="27">
                  <c:v>0.17140103212996516</c:v>
                </c:pt>
                <c:pt idx="28">
                  <c:v>0.16900414355342877</c:v>
                </c:pt>
                <c:pt idx="29">
                  <c:v>0.16646626153121374</c:v>
                </c:pt>
                <c:pt idx="30">
                  <c:v>0.16383438387854635</c:v>
                </c:pt>
                <c:pt idx="31">
                  <c:v>0.16110851059542652</c:v>
                </c:pt>
                <c:pt idx="32">
                  <c:v>0.1582886416818543</c:v>
                </c:pt>
                <c:pt idx="33">
                  <c:v>0.15579775747486552</c:v>
                </c:pt>
                <c:pt idx="34">
                  <c:v>0.15269590166993607</c:v>
                </c:pt>
                <c:pt idx="35">
                  <c:v>0.1495000502345542</c:v>
                </c:pt>
                <c:pt idx="36">
                  <c:v>0.14616320535349372</c:v>
                </c:pt>
                <c:pt idx="37">
                  <c:v>0.14273236484198087</c:v>
                </c:pt>
                <c:pt idx="38">
                  <c:v>0.13920752870001557</c:v>
                </c:pt>
                <c:pt idx="39">
                  <c:v>0.13554169911237168</c:v>
                </c:pt>
                <c:pt idx="40">
                  <c:v>0.13173487607904918</c:v>
                </c:pt>
                <c:pt idx="41">
                  <c:v>0.12783405741527426</c:v>
                </c:pt>
                <c:pt idx="42">
                  <c:v>0.12388624093627314</c:v>
                </c:pt>
                <c:pt idx="43">
                  <c:v>0.11975043319636722</c:v>
                </c:pt>
                <c:pt idx="44">
                  <c:v>0.11547363201078269</c:v>
                </c:pt>
                <c:pt idx="45">
                  <c:v>0.11110283519474572</c:v>
                </c:pt>
                <c:pt idx="46">
                  <c:v>0.10616806459599432</c:v>
                </c:pt>
                <c:pt idx="47">
                  <c:v>0.10198525904086218</c:v>
                </c:pt>
                <c:pt idx="48">
                  <c:v>9.6815499365979774E-2</c:v>
                </c:pt>
                <c:pt idx="49">
                  <c:v>9.1974724397680771E-2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D-4A9B-8EF8-0E460406DD89}"/>
            </c:ext>
          </c:extLst>
        </c:ser>
        <c:ser>
          <c:idx val="2"/>
          <c:order val="2"/>
          <c:tx>
            <c:v>TE</c:v>
          </c:tx>
          <c:spPr>
            <a:ln w="28575">
              <a:noFill/>
            </a:ln>
          </c:spPr>
          <c:xVal>
            <c:numRef>
              <c:f>Sheet1!$B$6:$B$55</c:f>
              <c:numCache>
                <c:formatCode>General</c:formatCode>
                <c:ptCount val="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</c:numCache>
            </c:numRef>
          </c:xVal>
          <c:yVal>
            <c:numRef>
              <c:f>Sheet1!$G$6:$G$55</c:f>
              <c:numCache>
                <c:formatCode>General</c:formatCode>
                <c:ptCount val="50"/>
                <c:pt idx="0">
                  <c:v>0.19358459026560051</c:v>
                </c:pt>
                <c:pt idx="1">
                  <c:v>0.193586358312202</c:v>
                </c:pt>
                <c:pt idx="2">
                  <c:v>0.19354149252543762</c:v>
                </c:pt>
                <c:pt idx="3">
                  <c:v>0.19349236268174957</c:v>
                </c:pt>
                <c:pt idx="4">
                  <c:v>0.19349116041006056</c:v>
                </c:pt>
                <c:pt idx="5">
                  <c:v>0.19344301336454339</c:v>
                </c:pt>
                <c:pt idx="6">
                  <c:v>0.19349038246955591</c:v>
                </c:pt>
                <c:pt idx="7">
                  <c:v>0.19349009958209967</c:v>
                </c:pt>
                <c:pt idx="8">
                  <c:v>0.19349566892889436</c:v>
                </c:pt>
                <c:pt idx="9">
                  <c:v>0.19349074472929473</c:v>
                </c:pt>
                <c:pt idx="10">
                  <c:v>0.19350590515945942</c:v>
                </c:pt>
                <c:pt idx="11">
                  <c:v>0.1934928880610263</c:v>
                </c:pt>
                <c:pt idx="12">
                  <c:v>0.19341793277395558</c:v>
                </c:pt>
                <c:pt idx="13">
                  <c:v>0.19331966246607127</c:v>
                </c:pt>
                <c:pt idx="14">
                  <c:v>0.19314219194123111</c:v>
                </c:pt>
                <c:pt idx="15">
                  <c:v>0.19287938921428333</c:v>
                </c:pt>
                <c:pt idx="16">
                  <c:v>0.19284268115016409</c:v>
                </c:pt>
                <c:pt idx="17">
                  <c:v>0.19278634387299803</c:v>
                </c:pt>
                <c:pt idx="18">
                  <c:v>0.19256296117326255</c:v>
                </c:pt>
                <c:pt idx="19">
                  <c:v>0.19243874782773077</c:v>
                </c:pt>
                <c:pt idx="20">
                  <c:v>0.19213281389328135</c:v>
                </c:pt>
                <c:pt idx="21">
                  <c:v>0.19178928815158827</c:v>
                </c:pt>
                <c:pt idx="22">
                  <c:v>0.19158782733155605</c:v>
                </c:pt>
                <c:pt idx="23">
                  <c:v>0.19128998677506343</c:v>
                </c:pt>
                <c:pt idx="24">
                  <c:v>0.19100009615515501</c:v>
                </c:pt>
                <c:pt idx="25">
                  <c:v>0.19074621712835335</c:v>
                </c:pt>
                <c:pt idx="26">
                  <c:v>0.19022391564385774</c:v>
                </c:pt>
                <c:pt idx="27">
                  <c:v>0.18992738468032677</c:v>
                </c:pt>
                <c:pt idx="28">
                  <c:v>0.18985625532524317</c:v>
                </c:pt>
                <c:pt idx="29">
                  <c:v>0.1894080157943587</c:v>
                </c:pt>
                <c:pt idx="30">
                  <c:v>0.1884088407758826</c:v>
                </c:pt>
                <c:pt idx="31">
                  <c:v>0.18685185846188201</c:v>
                </c:pt>
                <c:pt idx="32">
                  <c:v>0.18400736065906143</c:v>
                </c:pt>
                <c:pt idx="33">
                  <c:v>0.1840119151058662</c:v>
                </c:pt>
                <c:pt idx="34">
                  <c:v>0.18582697921930669</c:v>
                </c:pt>
                <c:pt idx="35">
                  <c:v>0.18606962481442385</c:v>
                </c:pt>
                <c:pt idx="36">
                  <c:v>0.1856362837427592</c:v>
                </c:pt>
                <c:pt idx="37">
                  <c:v>0.18471499089692175</c:v>
                </c:pt>
                <c:pt idx="38">
                  <c:v>0.18406924184080736</c:v>
                </c:pt>
                <c:pt idx="39">
                  <c:v>0.18361333032557026</c:v>
                </c:pt>
                <c:pt idx="40">
                  <c:v>0.18277984894249877</c:v>
                </c:pt>
                <c:pt idx="41">
                  <c:v>0.18144273910518907</c:v>
                </c:pt>
                <c:pt idx="42">
                  <c:v>0.18074211701446574</c:v>
                </c:pt>
                <c:pt idx="43">
                  <c:v>0.18097039638145856</c:v>
                </c:pt>
                <c:pt idx="44">
                  <c:v>0.18110098176412914</c:v>
                </c:pt>
                <c:pt idx="45">
                  <c:v>0.18296841323957133</c:v>
                </c:pt>
                <c:pt idx="46">
                  <c:v>0.1795230450979079</c:v>
                </c:pt>
                <c:pt idx="47">
                  <c:v>0.179087938456617</c:v>
                </c:pt>
                <c:pt idx="48">
                  <c:v>0.17995810296614181</c:v>
                </c:pt>
                <c:pt idx="49">
                  <c:v>0.17560503186591619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D-4A9B-8EF8-0E460406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2992"/>
        <c:axId val="77891456"/>
      </c:scatterChart>
      <c:valAx>
        <c:axId val="7789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91456"/>
        <c:crosses val="autoZero"/>
        <c:crossBetween val="midCat"/>
      </c:valAx>
      <c:valAx>
        <c:axId val="77891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(J)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92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Procedure</a:t>
            </a:r>
            <a:r>
              <a:rPr lang="en-US" baseline="0"/>
              <a:t> B Run</a:t>
            </a:r>
            <a:endParaRPr lang="en-US"/>
          </a:p>
        </c:rich>
      </c:tx>
      <c:layout>
        <c:manualLayout>
          <c:xMode val="edge"/>
          <c:yMode val="edge"/>
          <c:x val="0.31904155730533684"/>
          <c:y val="1.797551155015079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808573928258968"/>
          <c:y val="0.14858706463788718"/>
          <c:w val="0.75247112860892384"/>
          <c:h val="0.70304490304016154"/>
        </c:manualLayout>
      </c:layout>
      <c:scatterChart>
        <c:scatterStyle val="lineMarker"/>
        <c:varyColors val="0"/>
        <c:ser>
          <c:idx val="0"/>
          <c:order val="0"/>
          <c:tx>
            <c:v>KE</c:v>
          </c:tx>
          <c:spPr>
            <a:ln w="28575">
              <a:noFill/>
            </a:ln>
          </c:spPr>
          <c:xVal>
            <c:numRef>
              <c:f>Sheet1!$K$6:$K$52</c:f>
              <c:numCache>
                <c:formatCode>General</c:formatCode>
                <c:ptCount val="47"/>
                <c:pt idx="0">
                  <c:v>1.1000000000000001</c:v>
                </c:pt>
                <c:pt idx="1">
                  <c:v>1.1499999999999999</c:v>
                </c:pt>
                <c:pt idx="2">
                  <c:v>1.2</c:v>
                </c:pt>
                <c:pt idx="3">
                  <c:v>1.25</c:v>
                </c:pt>
                <c:pt idx="4">
                  <c:v>1.3</c:v>
                </c:pt>
                <c:pt idx="5">
                  <c:v>1.35</c:v>
                </c:pt>
                <c:pt idx="6">
                  <c:v>1.4</c:v>
                </c:pt>
                <c:pt idx="7">
                  <c:v>1.45</c:v>
                </c:pt>
                <c:pt idx="8">
                  <c:v>1.5</c:v>
                </c:pt>
                <c:pt idx="9">
                  <c:v>1.55</c:v>
                </c:pt>
                <c:pt idx="10">
                  <c:v>1.6</c:v>
                </c:pt>
                <c:pt idx="11">
                  <c:v>1.65</c:v>
                </c:pt>
                <c:pt idx="12">
                  <c:v>1.7</c:v>
                </c:pt>
                <c:pt idx="13">
                  <c:v>1.75</c:v>
                </c:pt>
                <c:pt idx="14">
                  <c:v>1.8</c:v>
                </c:pt>
                <c:pt idx="15">
                  <c:v>1.85</c:v>
                </c:pt>
                <c:pt idx="16">
                  <c:v>1.9</c:v>
                </c:pt>
                <c:pt idx="17">
                  <c:v>1.95</c:v>
                </c:pt>
                <c:pt idx="18">
                  <c:v>2</c:v>
                </c:pt>
                <c:pt idx="19">
                  <c:v>2.0499999999999998</c:v>
                </c:pt>
                <c:pt idx="20">
                  <c:v>2.1</c:v>
                </c:pt>
                <c:pt idx="21">
                  <c:v>2.15</c:v>
                </c:pt>
                <c:pt idx="22">
                  <c:v>2.2000000000000002</c:v>
                </c:pt>
                <c:pt idx="23">
                  <c:v>2.25</c:v>
                </c:pt>
                <c:pt idx="24">
                  <c:v>2.2999999999999998</c:v>
                </c:pt>
                <c:pt idx="25">
                  <c:v>2.35</c:v>
                </c:pt>
                <c:pt idx="26">
                  <c:v>2.4</c:v>
                </c:pt>
                <c:pt idx="27">
                  <c:v>2.4500000000000002</c:v>
                </c:pt>
                <c:pt idx="28">
                  <c:v>2.5</c:v>
                </c:pt>
                <c:pt idx="29">
                  <c:v>2.5499999999999998</c:v>
                </c:pt>
                <c:pt idx="30">
                  <c:v>2.6</c:v>
                </c:pt>
                <c:pt idx="31">
                  <c:v>2.65</c:v>
                </c:pt>
                <c:pt idx="32">
                  <c:v>2.7</c:v>
                </c:pt>
                <c:pt idx="33">
                  <c:v>2.75</c:v>
                </c:pt>
                <c:pt idx="34">
                  <c:v>2.8</c:v>
                </c:pt>
                <c:pt idx="35">
                  <c:v>2.85</c:v>
                </c:pt>
                <c:pt idx="36">
                  <c:v>2.9</c:v>
                </c:pt>
                <c:pt idx="37">
                  <c:v>2.95</c:v>
                </c:pt>
                <c:pt idx="38">
                  <c:v>3</c:v>
                </c:pt>
                <c:pt idx="39">
                  <c:v>3.05</c:v>
                </c:pt>
                <c:pt idx="40">
                  <c:v>3.1</c:v>
                </c:pt>
                <c:pt idx="41">
                  <c:v>3.15</c:v>
                </c:pt>
                <c:pt idx="42">
                  <c:v>3.2</c:v>
                </c:pt>
                <c:pt idx="43">
                  <c:v>3.25</c:v>
                </c:pt>
                <c:pt idx="44">
                  <c:v>3.3</c:v>
                </c:pt>
                <c:pt idx="45">
                  <c:v>3.35</c:v>
                </c:pt>
                <c:pt idx="46">
                  <c:v>3.4</c:v>
                </c:pt>
              </c:numCache>
            </c:numRef>
          </c:xVal>
          <c:yVal>
            <c:numRef>
              <c:f>Sheet1!$N$6:$N$52</c:f>
              <c:numCache>
                <c:formatCode>General</c:formatCode>
                <c:ptCount val="47"/>
                <c:pt idx="0">
                  <c:v>3.7962577242777601E-2</c:v>
                </c:pt>
                <c:pt idx="1">
                  <c:v>3.5029977279870762E-2</c:v>
                </c:pt>
                <c:pt idx="2">
                  <c:v>3.1775828574873606E-2</c:v>
                </c:pt>
                <c:pt idx="3">
                  <c:v>2.8654289258559996E-2</c:v>
                </c:pt>
                <c:pt idx="4">
                  <c:v>2.6188683444436794E-2</c:v>
                </c:pt>
                <c:pt idx="5">
                  <c:v>2.3881412096980598E-2</c:v>
                </c:pt>
                <c:pt idx="6">
                  <c:v>2.1545085850320573E-2</c:v>
                </c:pt>
                <c:pt idx="7">
                  <c:v>1.8841153247801456E-2</c:v>
                </c:pt>
                <c:pt idx="8">
                  <c:v>1.6515181860710399E-2</c:v>
                </c:pt>
                <c:pt idx="9">
                  <c:v>1.4899328710725425E-2</c:v>
                </c:pt>
                <c:pt idx="10">
                  <c:v>1.3049032581263692E-2</c:v>
                </c:pt>
                <c:pt idx="11">
                  <c:v>1.1174814781401598E-2</c:v>
                </c:pt>
                <c:pt idx="12">
                  <c:v>9.6257407515135986E-3</c:v>
                </c:pt>
                <c:pt idx="13">
                  <c:v>8.1921908865664004E-3</c:v>
                </c:pt>
                <c:pt idx="14">
                  <c:v>6.697101212928617E-3</c:v>
                </c:pt>
                <c:pt idx="15">
                  <c:v>5.4201295549738222E-3</c:v>
                </c:pt>
                <c:pt idx="16">
                  <c:v>4.358824221504235E-3</c:v>
                </c:pt>
                <c:pt idx="17">
                  <c:v>3.3505426056196753E-3</c:v>
                </c:pt>
                <c:pt idx="18">
                  <c:v>2.4518386246061064E-3</c:v>
                </c:pt>
                <c:pt idx="19">
                  <c:v>1.6742753032280334E-3</c:v>
                </c:pt>
                <c:pt idx="20">
                  <c:v>1.1357990302799982E-3</c:v>
                </c:pt>
                <c:pt idx="21">
                  <c:v>7.4272690983962224E-4</c:v>
                </c:pt>
                <c:pt idx="22">
                  <c:v>3.2270386570240004E-4</c:v>
                </c:pt>
                <c:pt idx="23">
                  <c:v>7.5253956847529303E-5</c:v>
                </c:pt>
                <c:pt idx="24">
                  <c:v>5.3041398044367113E-6</c:v>
                </c:pt>
                <c:pt idx="25">
                  <c:v>2.0515234065846657E-5</c:v>
                </c:pt>
                <c:pt idx="26">
                  <c:v>1.3976997733525348E-4</c:v>
                </c:pt>
                <c:pt idx="27">
                  <c:v>3.3103136519476692E-4</c:v>
                </c:pt>
                <c:pt idx="28">
                  <c:v>6.3018485016520169E-4</c:v>
                </c:pt>
                <c:pt idx="29">
                  <c:v>1.0495360365955439E-3</c:v>
                </c:pt>
                <c:pt idx="30">
                  <c:v>1.6554809678556485E-3</c:v>
                </c:pt>
                <c:pt idx="31">
                  <c:v>2.2654570453670688E-3</c:v>
                </c:pt>
                <c:pt idx="32">
                  <c:v>2.8303420410495999E-3</c:v>
                </c:pt>
                <c:pt idx="33">
                  <c:v>3.5855985078245478E-3</c:v>
                </c:pt>
                <c:pt idx="34">
                  <c:v>4.5431961211064142E-3</c:v>
                </c:pt>
                <c:pt idx="35">
                  <c:v>5.5451834911047519E-3</c:v>
                </c:pt>
                <c:pt idx="36">
                  <c:v>6.5969590533842114E-3</c:v>
                </c:pt>
                <c:pt idx="37">
                  <c:v>7.6726209252679055E-3</c:v>
                </c:pt>
                <c:pt idx="38">
                  <c:v>8.9888962591592528E-3</c:v>
                </c:pt>
                <c:pt idx="39">
                  <c:v>1.0709081839116438E-2</c:v>
                </c:pt>
                <c:pt idx="40">
                  <c:v>1.2001081893136095E-2</c:v>
                </c:pt>
                <c:pt idx="41">
                  <c:v>1.3509031159111158E-2</c:v>
                </c:pt>
                <c:pt idx="42">
                  <c:v>1.5143961531899007E-2</c:v>
                </c:pt>
                <c:pt idx="43">
                  <c:v>1.6912167257644262E-2</c:v>
                </c:pt>
                <c:pt idx="44">
                  <c:v>1.8841153247801456E-2</c:v>
                </c:pt>
                <c:pt idx="45">
                  <c:v>2.0432984538019859E-2</c:v>
                </c:pt>
                <c:pt idx="46">
                  <c:v>2.3621126169781674E-2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A-4A11-8548-59D53767D95E}"/>
            </c:ext>
          </c:extLst>
        </c:ser>
        <c:ser>
          <c:idx val="1"/>
          <c:order val="1"/>
          <c:tx>
            <c:v>PE</c:v>
          </c:tx>
          <c:spPr>
            <a:ln w="28575">
              <a:noFill/>
            </a:ln>
          </c:spPr>
          <c:xVal>
            <c:numRef>
              <c:f>Sheet1!$K$6:$K$52</c:f>
              <c:numCache>
                <c:formatCode>General</c:formatCode>
                <c:ptCount val="47"/>
                <c:pt idx="0">
                  <c:v>1.1000000000000001</c:v>
                </c:pt>
                <c:pt idx="1">
                  <c:v>1.1499999999999999</c:v>
                </c:pt>
                <c:pt idx="2">
                  <c:v>1.2</c:v>
                </c:pt>
                <c:pt idx="3">
                  <c:v>1.25</c:v>
                </c:pt>
                <c:pt idx="4">
                  <c:v>1.3</c:v>
                </c:pt>
                <c:pt idx="5">
                  <c:v>1.35</c:v>
                </c:pt>
                <c:pt idx="6">
                  <c:v>1.4</c:v>
                </c:pt>
                <c:pt idx="7">
                  <c:v>1.45</c:v>
                </c:pt>
                <c:pt idx="8">
                  <c:v>1.5</c:v>
                </c:pt>
                <c:pt idx="9">
                  <c:v>1.55</c:v>
                </c:pt>
                <c:pt idx="10">
                  <c:v>1.6</c:v>
                </c:pt>
                <c:pt idx="11">
                  <c:v>1.65</c:v>
                </c:pt>
                <c:pt idx="12">
                  <c:v>1.7</c:v>
                </c:pt>
                <c:pt idx="13">
                  <c:v>1.75</c:v>
                </c:pt>
                <c:pt idx="14">
                  <c:v>1.8</c:v>
                </c:pt>
                <c:pt idx="15">
                  <c:v>1.85</c:v>
                </c:pt>
                <c:pt idx="16">
                  <c:v>1.9</c:v>
                </c:pt>
                <c:pt idx="17">
                  <c:v>1.95</c:v>
                </c:pt>
                <c:pt idx="18">
                  <c:v>2</c:v>
                </c:pt>
                <c:pt idx="19">
                  <c:v>2.0499999999999998</c:v>
                </c:pt>
                <c:pt idx="20">
                  <c:v>2.1</c:v>
                </c:pt>
                <c:pt idx="21">
                  <c:v>2.15</c:v>
                </c:pt>
                <c:pt idx="22">
                  <c:v>2.2000000000000002</c:v>
                </c:pt>
                <c:pt idx="23">
                  <c:v>2.25</c:v>
                </c:pt>
                <c:pt idx="24">
                  <c:v>2.2999999999999998</c:v>
                </c:pt>
                <c:pt idx="25">
                  <c:v>2.35</c:v>
                </c:pt>
                <c:pt idx="26">
                  <c:v>2.4</c:v>
                </c:pt>
                <c:pt idx="27">
                  <c:v>2.4500000000000002</c:v>
                </c:pt>
                <c:pt idx="28">
                  <c:v>2.5</c:v>
                </c:pt>
                <c:pt idx="29">
                  <c:v>2.5499999999999998</c:v>
                </c:pt>
                <c:pt idx="30">
                  <c:v>2.6</c:v>
                </c:pt>
                <c:pt idx="31">
                  <c:v>2.65</c:v>
                </c:pt>
                <c:pt idx="32">
                  <c:v>2.7</c:v>
                </c:pt>
                <c:pt idx="33">
                  <c:v>2.75</c:v>
                </c:pt>
                <c:pt idx="34">
                  <c:v>2.8</c:v>
                </c:pt>
                <c:pt idx="35">
                  <c:v>2.85</c:v>
                </c:pt>
                <c:pt idx="36">
                  <c:v>2.9</c:v>
                </c:pt>
                <c:pt idx="37">
                  <c:v>2.95</c:v>
                </c:pt>
                <c:pt idx="38">
                  <c:v>3</c:v>
                </c:pt>
                <c:pt idx="39">
                  <c:v>3.05</c:v>
                </c:pt>
                <c:pt idx="40">
                  <c:v>3.1</c:v>
                </c:pt>
                <c:pt idx="41">
                  <c:v>3.15</c:v>
                </c:pt>
                <c:pt idx="42">
                  <c:v>3.2</c:v>
                </c:pt>
                <c:pt idx="43">
                  <c:v>3.25</c:v>
                </c:pt>
                <c:pt idx="44">
                  <c:v>3.3</c:v>
                </c:pt>
                <c:pt idx="45">
                  <c:v>3.35</c:v>
                </c:pt>
                <c:pt idx="46">
                  <c:v>3.4</c:v>
                </c:pt>
              </c:numCache>
            </c:numRef>
          </c:xVal>
          <c:yVal>
            <c:numRef>
              <c:f>Sheet1!$O$6:$O$52</c:f>
              <c:numCache>
                <c:formatCode>General</c:formatCode>
                <c:ptCount val="47"/>
                <c:pt idx="0">
                  <c:v>8.5536023711690862E-2</c:v>
                </c:pt>
                <c:pt idx="1">
                  <c:v>8.8778872962298916E-2</c:v>
                </c:pt>
                <c:pt idx="2">
                  <c:v>9.1880728767228387E-2</c:v>
                </c:pt>
                <c:pt idx="3">
                  <c:v>9.4841591126479205E-2</c:v>
                </c:pt>
                <c:pt idx="4">
                  <c:v>9.7614462224825241E-2</c:v>
                </c:pt>
                <c:pt idx="5">
                  <c:v>0.10034033550794505</c:v>
                </c:pt>
                <c:pt idx="6">
                  <c:v>0.10287821753016005</c:v>
                </c:pt>
                <c:pt idx="7">
                  <c:v>0.10536910173714885</c:v>
                </c:pt>
                <c:pt idx="8">
                  <c:v>0.10753100123755423</c:v>
                </c:pt>
                <c:pt idx="9">
                  <c:v>0.10969290073795959</c:v>
                </c:pt>
                <c:pt idx="10">
                  <c:v>0.11171380679268636</c:v>
                </c:pt>
                <c:pt idx="11">
                  <c:v>0.11359371940173452</c:v>
                </c:pt>
                <c:pt idx="12">
                  <c:v>0.11528564074987785</c:v>
                </c:pt>
                <c:pt idx="13">
                  <c:v>0.11693056428279497</c:v>
                </c:pt>
                <c:pt idx="14">
                  <c:v>0.11838749655480729</c:v>
                </c:pt>
                <c:pt idx="15">
                  <c:v>0.119703435381141</c:v>
                </c:pt>
                <c:pt idx="16">
                  <c:v>0.12087838076179611</c:v>
                </c:pt>
                <c:pt idx="17">
                  <c:v>0.1219593305119988</c:v>
                </c:pt>
                <c:pt idx="18">
                  <c:v>0.12285228900129665</c:v>
                </c:pt>
                <c:pt idx="19">
                  <c:v>0.12365125186014213</c:v>
                </c:pt>
                <c:pt idx="20">
                  <c:v>0.12421522564285656</c:v>
                </c:pt>
                <c:pt idx="21">
                  <c:v>0.12477919942557102</c:v>
                </c:pt>
                <c:pt idx="22">
                  <c:v>0.12520217976260686</c:v>
                </c:pt>
                <c:pt idx="23">
                  <c:v>0.12539017102351166</c:v>
                </c:pt>
                <c:pt idx="24">
                  <c:v>0.12543716883873787</c:v>
                </c:pt>
                <c:pt idx="25">
                  <c:v>0.12548416665396406</c:v>
                </c:pt>
                <c:pt idx="26">
                  <c:v>0.12529617539305926</c:v>
                </c:pt>
                <c:pt idx="27">
                  <c:v>0.12506118631692825</c:v>
                </c:pt>
                <c:pt idx="28">
                  <c:v>0.12468520379511862</c:v>
                </c:pt>
                <c:pt idx="29">
                  <c:v>0.12421522564285656</c:v>
                </c:pt>
                <c:pt idx="30">
                  <c:v>0.12360425404491591</c:v>
                </c:pt>
                <c:pt idx="31">
                  <c:v>0.12280529118607045</c:v>
                </c:pt>
                <c:pt idx="32">
                  <c:v>0.1219593305119988</c:v>
                </c:pt>
                <c:pt idx="33">
                  <c:v>0.1210193742074747</c:v>
                </c:pt>
                <c:pt idx="34">
                  <c:v>0.11993842445727203</c:v>
                </c:pt>
                <c:pt idx="35">
                  <c:v>0.11871648126139074</c:v>
                </c:pt>
                <c:pt idx="36">
                  <c:v>0.11740054243505703</c:v>
                </c:pt>
                <c:pt idx="37">
                  <c:v>0.11594361016304471</c:v>
                </c:pt>
                <c:pt idx="38">
                  <c:v>0.11443968007580618</c:v>
                </c:pt>
                <c:pt idx="39">
                  <c:v>0.11274775872766285</c:v>
                </c:pt>
                <c:pt idx="40">
                  <c:v>0.11086784611861471</c:v>
                </c:pt>
                <c:pt idx="41">
                  <c:v>0.10903493132479274</c:v>
                </c:pt>
                <c:pt idx="42">
                  <c:v>0.10692002963961358</c:v>
                </c:pt>
                <c:pt idx="43">
                  <c:v>0.10485212576966062</c:v>
                </c:pt>
                <c:pt idx="44">
                  <c:v>0.10250223500835041</c:v>
                </c:pt>
                <c:pt idx="45">
                  <c:v>0.10015234424704024</c:v>
                </c:pt>
                <c:pt idx="46">
                  <c:v>9.766146004005144E-2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7A-4A11-8548-59D53767D95E}"/>
            </c:ext>
          </c:extLst>
        </c:ser>
        <c:ser>
          <c:idx val="2"/>
          <c:order val="2"/>
          <c:tx>
            <c:v>TE</c:v>
          </c:tx>
          <c:spPr>
            <a:ln w="28575">
              <a:noFill/>
            </a:ln>
          </c:spPr>
          <c:xVal>
            <c:numRef>
              <c:f>Sheet1!$K$6:$K$52</c:f>
              <c:numCache>
                <c:formatCode>General</c:formatCode>
                <c:ptCount val="47"/>
                <c:pt idx="0">
                  <c:v>1.1000000000000001</c:v>
                </c:pt>
                <c:pt idx="1">
                  <c:v>1.1499999999999999</c:v>
                </c:pt>
                <c:pt idx="2">
                  <c:v>1.2</c:v>
                </c:pt>
                <c:pt idx="3">
                  <c:v>1.25</c:v>
                </c:pt>
                <c:pt idx="4">
                  <c:v>1.3</c:v>
                </c:pt>
                <c:pt idx="5">
                  <c:v>1.35</c:v>
                </c:pt>
                <c:pt idx="6">
                  <c:v>1.4</c:v>
                </c:pt>
                <c:pt idx="7">
                  <c:v>1.45</c:v>
                </c:pt>
                <c:pt idx="8">
                  <c:v>1.5</c:v>
                </c:pt>
                <c:pt idx="9">
                  <c:v>1.55</c:v>
                </c:pt>
                <c:pt idx="10">
                  <c:v>1.6</c:v>
                </c:pt>
                <c:pt idx="11">
                  <c:v>1.65</c:v>
                </c:pt>
                <c:pt idx="12">
                  <c:v>1.7</c:v>
                </c:pt>
                <c:pt idx="13">
                  <c:v>1.75</c:v>
                </c:pt>
                <c:pt idx="14">
                  <c:v>1.8</c:v>
                </c:pt>
                <c:pt idx="15">
                  <c:v>1.85</c:v>
                </c:pt>
                <c:pt idx="16">
                  <c:v>1.9</c:v>
                </c:pt>
                <c:pt idx="17">
                  <c:v>1.95</c:v>
                </c:pt>
                <c:pt idx="18">
                  <c:v>2</c:v>
                </c:pt>
                <c:pt idx="19">
                  <c:v>2.0499999999999998</c:v>
                </c:pt>
                <c:pt idx="20">
                  <c:v>2.1</c:v>
                </c:pt>
                <c:pt idx="21">
                  <c:v>2.15</c:v>
                </c:pt>
                <c:pt idx="22">
                  <c:v>2.2000000000000002</c:v>
                </c:pt>
                <c:pt idx="23">
                  <c:v>2.25</c:v>
                </c:pt>
                <c:pt idx="24">
                  <c:v>2.2999999999999998</c:v>
                </c:pt>
                <c:pt idx="25">
                  <c:v>2.35</c:v>
                </c:pt>
                <c:pt idx="26">
                  <c:v>2.4</c:v>
                </c:pt>
                <c:pt idx="27">
                  <c:v>2.4500000000000002</c:v>
                </c:pt>
                <c:pt idx="28">
                  <c:v>2.5</c:v>
                </c:pt>
                <c:pt idx="29">
                  <c:v>2.5499999999999998</c:v>
                </c:pt>
                <c:pt idx="30">
                  <c:v>2.6</c:v>
                </c:pt>
                <c:pt idx="31">
                  <c:v>2.65</c:v>
                </c:pt>
                <c:pt idx="32">
                  <c:v>2.7</c:v>
                </c:pt>
                <c:pt idx="33">
                  <c:v>2.75</c:v>
                </c:pt>
                <c:pt idx="34">
                  <c:v>2.8</c:v>
                </c:pt>
                <c:pt idx="35">
                  <c:v>2.85</c:v>
                </c:pt>
                <c:pt idx="36">
                  <c:v>2.9</c:v>
                </c:pt>
                <c:pt idx="37">
                  <c:v>2.95</c:v>
                </c:pt>
                <c:pt idx="38">
                  <c:v>3</c:v>
                </c:pt>
                <c:pt idx="39">
                  <c:v>3.05</c:v>
                </c:pt>
                <c:pt idx="40">
                  <c:v>3.1</c:v>
                </c:pt>
                <c:pt idx="41">
                  <c:v>3.15</c:v>
                </c:pt>
                <c:pt idx="42">
                  <c:v>3.2</c:v>
                </c:pt>
                <c:pt idx="43">
                  <c:v>3.25</c:v>
                </c:pt>
                <c:pt idx="44">
                  <c:v>3.3</c:v>
                </c:pt>
                <c:pt idx="45">
                  <c:v>3.35</c:v>
                </c:pt>
                <c:pt idx="46">
                  <c:v>3.4</c:v>
                </c:pt>
              </c:numCache>
            </c:numRef>
          </c:xVal>
          <c:yVal>
            <c:numRef>
              <c:f>Sheet1!$P$6:$P$52</c:f>
              <c:numCache>
                <c:formatCode>General</c:formatCode>
                <c:ptCount val="47"/>
                <c:pt idx="0">
                  <c:v>0.12349860095446846</c:v>
                </c:pt>
                <c:pt idx="1">
                  <c:v>0.12380885024216967</c:v>
                </c:pt>
                <c:pt idx="2">
                  <c:v>0.12365655734210199</c:v>
                </c:pt>
                <c:pt idx="3">
                  <c:v>0.1234958803850392</c:v>
                </c:pt>
                <c:pt idx="4">
                  <c:v>0.12380314566926204</c:v>
                </c:pt>
                <c:pt idx="5">
                  <c:v>0.12422174760492564</c:v>
                </c:pt>
                <c:pt idx="6">
                  <c:v>0.12442330338048062</c:v>
                </c:pt>
                <c:pt idx="7">
                  <c:v>0.12421025498495031</c:v>
                </c:pt>
                <c:pt idx="8">
                  <c:v>0.12404618309826462</c:v>
                </c:pt>
                <c:pt idx="9">
                  <c:v>0.12459222944868502</c:v>
                </c:pt>
                <c:pt idx="10">
                  <c:v>0.12476283937395005</c:v>
                </c:pt>
                <c:pt idx="11">
                  <c:v>0.12476853418313612</c:v>
                </c:pt>
                <c:pt idx="12">
                  <c:v>0.12491138150139144</c:v>
                </c:pt>
                <c:pt idx="13">
                  <c:v>0.12512275516936136</c:v>
                </c:pt>
                <c:pt idx="14">
                  <c:v>0.12508459776773592</c:v>
                </c:pt>
                <c:pt idx="15">
                  <c:v>0.12512356493611482</c:v>
                </c:pt>
                <c:pt idx="16">
                  <c:v>0.12523720498330035</c:v>
                </c:pt>
                <c:pt idx="17">
                  <c:v>0.12530987311761846</c:v>
                </c:pt>
                <c:pt idx="18">
                  <c:v>0.12530412762590276</c:v>
                </c:pt>
                <c:pt idx="19">
                  <c:v>0.12532552716337017</c:v>
                </c:pt>
                <c:pt idx="20">
                  <c:v>0.12535102467313655</c:v>
                </c:pt>
                <c:pt idx="21">
                  <c:v>0.12552192633541065</c:v>
                </c:pt>
                <c:pt idx="22">
                  <c:v>0.12552488362830927</c:v>
                </c:pt>
                <c:pt idx="23">
                  <c:v>0.1254654249803592</c:v>
                </c:pt>
                <c:pt idx="24">
                  <c:v>0.1254424729785423</c:v>
                </c:pt>
                <c:pt idx="25">
                  <c:v>0.12550468188802991</c:v>
                </c:pt>
                <c:pt idx="26">
                  <c:v>0.12543594537039451</c:v>
                </c:pt>
                <c:pt idx="27">
                  <c:v>0.12539221768212302</c:v>
                </c:pt>
                <c:pt idx="28">
                  <c:v>0.12531538864528383</c:v>
                </c:pt>
                <c:pt idx="29">
                  <c:v>0.12526476167945211</c:v>
                </c:pt>
                <c:pt idx="30">
                  <c:v>0.12525973501277157</c:v>
                </c:pt>
                <c:pt idx="31">
                  <c:v>0.12507074823143752</c:v>
                </c:pt>
                <c:pt idx="32">
                  <c:v>0.12478967255304839</c:v>
                </c:pt>
                <c:pt idx="33">
                  <c:v>0.12460497271529924</c:v>
                </c:pt>
                <c:pt idx="34">
                  <c:v>0.12448162057837844</c:v>
                </c:pt>
                <c:pt idx="35">
                  <c:v>0.12426166475249549</c:v>
                </c:pt>
                <c:pt idx="36">
                  <c:v>0.12399750148844124</c:v>
                </c:pt>
                <c:pt idx="37">
                  <c:v>0.12361623108831261</c:v>
                </c:pt>
                <c:pt idx="38">
                  <c:v>0.12342857633496543</c:v>
                </c:pt>
                <c:pt idx="39">
                  <c:v>0.12345684056677929</c:v>
                </c:pt>
                <c:pt idx="40">
                  <c:v>0.1228689280117508</c:v>
                </c:pt>
                <c:pt idx="41">
                  <c:v>0.1225439624839039</c:v>
                </c:pt>
                <c:pt idx="42">
                  <c:v>0.12206399117151259</c:v>
                </c:pt>
                <c:pt idx="43">
                  <c:v>0.12176429302730488</c:v>
                </c:pt>
                <c:pt idx="44">
                  <c:v>0.12134338825615187</c:v>
                </c:pt>
                <c:pt idx="45">
                  <c:v>0.12058532878506009</c:v>
                </c:pt>
                <c:pt idx="46">
                  <c:v>0.12128258620983312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7A-4A11-8548-59D53767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49920"/>
        <c:axId val="86051456"/>
      </c:scatterChart>
      <c:valAx>
        <c:axId val="8604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51456"/>
        <c:crosses val="autoZero"/>
        <c:crossBetween val="midCat"/>
      </c:valAx>
      <c:valAx>
        <c:axId val="86051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Energy (J)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049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0</xdr:row>
      <xdr:rowOff>171450</xdr:rowOff>
    </xdr:from>
    <xdr:to>
      <xdr:col>26</xdr:col>
      <xdr:colOff>19050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285750</xdr:colOff>
      <xdr:row>18</xdr:row>
      <xdr:rowOff>171450</xdr:rowOff>
    </xdr:from>
    <xdr:to>
      <xdr:col>25</xdr:col>
      <xdr:colOff>590550</xdr:colOff>
      <xdr:row>34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78"/>
  <sheetViews>
    <sheetView tabSelected="1" topLeftCell="D41" workbookViewId="0">
      <selection activeCell="P60" sqref="P60"/>
    </sheetView>
  </sheetViews>
  <sheetFormatPr defaultRowHeight="14.4" x14ac:dyDescent="0.3"/>
  <cols>
    <col min="4" max="4" width="12.44140625" customWidth="1"/>
    <col min="5" max="5" width="12" bestFit="1" customWidth="1"/>
    <col min="13" max="13" width="12.21875" customWidth="1"/>
  </cols>
  <sheetData>
    <row r="1" spans="2:44" x14ac:dyDescent="0.3">
      <c r="B1" s="1" t="s">
        <v>11</v>
      </c>
      <c r="C1" s="2">
        <v>0.50719999999999998</v>
      </c>
      <c r="D1" s="2"/>
      <c r="G1" s="2"/>
      <c r="H1" s="9" t="s">
        <v>2</v>
      </c>
      <c r="I1" s="10"/>
      <c r="K1" s="1" t="s">
        <v>11</v>
      </c>
      <c r="L1" s="2">
        <v>0.50719999999999998</v>
      </c>
      <c r="M1" s="2" t="s">
        <v>0</v>
      </c>
      <c r="P1" s="9" t="s">
        <v>3</v>
      </c>
      <c r="Q1" s="10"/>
      <c r="R1" s="2"/>
      <c r="S1" s="2"/>
      <c r="T1" s="2"/>
      <c r="U1" s="2"/>
      <c r="V1" s="2"/>
      <c r="W1" s="2"/>
      <c r="X1" s="4"/>
      <c r="Y1" s="4"/>
      <c r="Z1" s="4"/>
      <c r="AA1" s="2"/>
      <c r="AB1" s="2"/>
      <c r="AC1" s="2"/>
      <c r="AD1" s="2"/>
      <c r="AF1" s="1"/>
      <c r="AG1" s="2"/>
      <c r="AH1" s="2"/>
      <c r="AI1" s="2"/>
      <c r="AJ1" s="2"/>
      <c r="AK1" s="2"/>
      <c r="AM1" s="1"/>
      <c r="AN1" s="2"/>
      <c r="AO1" s="2"/>
      <c r="AP1" s="2"/>
      <c r="AQ1" s="2"/>
      <c r="AR1" s="2"/>
    </row>
    <row r="2" spans="2:44" x14ac:dyDescent="0.3">
      <c r="B2" s="3" t="s">
        <v>12</v>
      </c>
      <c r="C2" s="4">
        <v>3.6499999999999998E-2</v>
      </c>
      <c r="D2" s="4"/>
      <c r="E2" s="4"/>
      <c r="F2" s="4"/>
      <c r="G2" s="4"/>
      <c r="H2" s="4"/>
      <c r="I2" s="5"/>
      <c r="K2" s="3" t="s">
        <v>12</v>
      </c>
      <c r="L2" s="4">
        <v>3.6499999999999998E-2</v>
      </c>
      <c r="M2" s="4" t="s">
        <v>6</v>
      </c>
      <c r="N2" s="4"/>
      <c r="O2" s="4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F2" s="3"/>
      <c r="AG2" s="4"/>
      <c r="AH2" s="4"/>
      <c r="AI2" s="4"/>
      <c r="AJ2" s="4"/>
      <c r="AK2" s="4"/>
      <c r="AM2" s="3"/>
      <c r="AN2" s="4"/>
      <c r="AO2" s="4"/>
      <c r="AP2" s="4"/>
      <c r="AQ2" s="4"/>
      <c r="AR2" s="4"/>
    </row>
    <row r="3" spans="2:44" x14ac:dyDescent="0.3">
      <c r="B3" s="2" t="s">
        <v>13</v>
      </c>
      <c r="C3" s="2">
        <f>DEGREES(ASIN(C2/1.06))</f>
        <v>1.9733107990989012</v>
      </c>
      <c r="D3" s="4"/>
      <c r="E3" s="4"/>
      <c r="F3" s="4"/>
      <c r="G3" s="4"/>
      <c r="H3" s="4"/>
      <c r="I3" s="5"/>
      <c r="K3" s="2" t="s">
        <v>13</v>
      </c>
      <c r="L3" s="2">
        <f>DEGREES(ASIN(L2/1.06))</f>
        <v>1.9733107990989012</v>
      </c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F3" s="3"/>
      <c r="AG3" s="4"/>
      <c r="AH3" s="4"/>
      <c r="AI3" s="4"/>
      <c r="AJ3" s="4"/>
      <c r="AK3" s="4"/>
      <c r="AM3" s="3"/>
      <c r="AN3" s="4"/>
      <c r="AO3" s="4"/>
      <c r="AP3" s="4"/>
      <c r="AQ3" s="4"/>
      <c r="AR3" s="4"/>
    </row>
    <row r="4" spans="2:44" x14ac:dyDescent="0.3">
      <c r="E4" s="4"/>
      <c r="F4" s="4"/>
      <c r="G4" s="4"/>
      <c r="H4" s="4"/>
      <c r="I4" s="5"/>
      <c r="K4" s="3"/>
      <c r="L4" s="4"/>
      <c r="M4" s="4"/>
      <c r="N4" s="4"/>
      <c r="O4" s="4"/>
      <c r="P4" s="4"/>
      <c r="Q4" s="5"/>
      <c r="R4" s="4"/>
      <c r="S4" s="4"/>
      <c r="T4" s="4"/>
      <c r="X4" s="4"/>
      <c r="Y4" s="4"/>
      <c r="Z4" s="4"/>
      <c r="AA4" s="4"/>
      <c r="AB4" s="4"/>
      <c r="AC4" s="4"/>
      <c r="AD4" s="4"/>
      <c r="AF4" s="3"/>
      <c r="AG4" s="4"/>
      <c r="AH4" s="4"/>
      <c r="AI4" s="4"/>
      <c r="AJ4" s="4"/>
      <c r="AK4" s="4"/>
      <c r="AM4" s="3"/>
      <c r="AN4" s="4"/>
      <c r="AO4" s="4"/>
      <c r="AP4" s="4"/>
      <c r="AQ4" s="4"/>
      <c r="AR4" s="4"/>
    </row>
    <row r="5" spans="2:44" x14ac:dyDescent="0.3">
      <c r="B5" s="3" t="s">
        <v>4</v>
      </c>
      <c r="C5" s="4" t="s">
        <v>5</v>
      </c>
      <c r="D5" s="4" t="s">
        <v>7</v>
      </c>
      <c r="E5" s="4" t="s">
        <v>8</v>
      </c>
      <c r="F5" s="4" t="s">
        <v>9</v>
      </c>
      <c r="G5" s="4" t="s">
        <v>10</v>
      </c>
      <c r="H5" s="4"/>
      <c r="I5" s="5"/>
      <c r="K5" s="3" t="s">
        <v>4</v>
      </c>
      <c r="L5" s="4" t="s">
        <v>5</v>
      </c>
      <c r="M5" s="4" t="s">
        <v>7</v>
      </c>
      <c r="N5" s="4" t="s">
        <v>8</v>
      </c>
      <c r="O5" s="4" t="s">
        <v>9</v>
      </c>
      <c r="P5" s="4" t="s">
        <v>10</v>
      </c>
      <c r="Q5" s="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F5" s="3"/>
      <c r="AG5" s="4"/>
      <c r="AH5" s="4"/>
      <c r="AI5" s="4"/>
      <c r="AJ5" s="4"/>
      <c r="AK5" s="4"/>
      <c r="AM5" s="3"/>
      <c r="AN5" s="4"/>
      <c r="AO5" s="4"/>
      <c r="AP5" s="4"/>
      <c r="AQ5" s="4"/>
      <c r="AR5" s="4"/>
    </row>
    <row r="6" spans="2:44" x14ac:dyDescent="0.3">
      <c r="B6" s="3">
        <v>0.05</v>
      </c>
      <c r="C6" s="4">
        <v>1.1302536000000001</v>
      </c>
      <c r="D6" s="4">
        <v>-1.52444444444E-3</v>
      </c>
      <c r="E6" s="4">
        <f>0.5*$C$1*POWER(D6,2)</f>
        <v>5.8934886715705742E-7</v>
      </c>
      <c r="F6" s="4">
        <f>$C$1 * 9.8068 * C6 * SIN(RADIANS(C$3))</f>
        <v>0.19358400091673336</v>
      </c>
      <c r="G6" s="4">
        <f>E6+F6</f>
        <v>0.19358459026560051</v>
      </c>
      <c r="H6" s="4"/>
      <c r="I6" s="5"/>
      <c r="K6" s="3">
        <v>1.1000000000000001</v>
      </c>
      <c r="L6" s="4">
        <v>0.49940800000000002</v>
      </c>
      <c r="M6" s="4">
        <v>0.38690400000000003</v>
      </c>
      <c r="N6" s="4">
        <f>0.5*$C$1*POWER(M6,2)</f>
        <v>3.7962577242777601E-2</v>
      </c>
      <c r="O6" s="4">
        <f>$C$1 * 9.8068 * L6 * SIN(RADIANS(L$3))</f>
        <v>8.5536023711690862E-2</v>
      </c>
      <c r="P6" s="4">
        <f>N6+O6</f>
        <v>0.12349860095446846</v>
      </c>
      <c r="Q6" s="5"/>
      <c r="U6" s="4"/>
      <c r="V6" s="4"/>
      <c r="W6" s="4"/>
      <c r="X6" s="4"/>
      <c r="Y6" s="4"/>
      <c r="Z6" s="4"/>
      <c r="AB6" s="4"/>
      <c r="AC6" s="4"/>
      <c r="AD6" s="4"/>
      <c r="AI6" s="4"/>
      <c r="AJ6" s="4"/>
      <c r="AK6" s="4"/>
      <c r="AP6" s="4"/>
      <c r="AQ6" s="4"/>
      <c r="AR6" s="4"/>
    </row>
    <row r="7" spans="2:44" x14ac:dyDescent="0.3">
      <c r="B7" s="3">
        <v>0.1</v>
      </c>
      <c r="C7" s="4">
        <v>1.1302536000000001</v>
      </c>
      <c r="D7" s="4">
        <v>-3.0488888888899998E-3</v>
      </c>
      <c r="E7" s="4">
        <f>0.5*C$1*POWER(D7,2)</f>
        <v>2.3573954686436931E-6</v>
      </c>
      <c r="F7" s="4">
        <f>C$1 * 9.8068 * C7 * SIN(RADIANS(C$3))</f>
        <v>0.19358400091673336</v>
      </c>
      <c r="G7" s="4">
        <f t="shared" ref="G7:G55" si="0">E7+F7</f>
        <v>0.193586358312202</v>
      </c>
      <c r="H7" s="4"/>
      <c r="I7" s="5"/>
      <c r="K7" s="3">
        <v>1.1499999999999999</v>
      </c>
      <c r="L7" s="4">
        <v>0.51834159999999996</v>
      </c>
      <c r="M7" s="4">
        <v>0.371659555556</v>
      </c>
      <c r="N7" s="4">
        <f t="shared" ref="N7:N52" si="1">0.5*$C$1*POWER(M7,2)</f>
        <v>3.5029977279870762E-2</v>
      </c>
      <c r="O7" s="4">
        <f>$C$1 * 9.8068 * L7 * SIN(RADIANS(L$3))</f>
        <v>8.8778872962298916E-2</v>
      </c>
      <c r="P7" s="4">
        <f t="shared" ref="P7:P52" si="2">N7+O7</f>
        <v>0.12380885024216967</v>
      </c>
      <c r="Q7" s="5"/>
      <c r="U7" s="4"/>
      <c r="V7" s="4"/>
      <c r="W7" s="4"/>
      <c r="X7" s="4"/>
      <c r="Y7" s="4"/>
      <c r="Z7" s="4"/>
      <c r="AB7" s="4"/>
      <c r="AC7" s="4"/>
      <c r="AD7" s="4"/>
      <c r="AI7" s="4"/>
      <c r="AJ7" s="4"/>
      <c r="AK7" s="4"/>
      <c r="AP7" s="4"/>
      <c r="AQ7" s="4"/>
      <c r="AR7" s="4"/>
    </row>
    <row r="8" spans="2:44" x14ac:dyDescent="0.3">
      <c r="B8" s="3">
        <v>0.15</v>
      </c>
      <c r="C8" s="4">
        <v>1.1299792</v>
      </c>
      <c r="D8" s="4">
        <v>-4.2074666666699996E-3</v>
      </c>
      <c r="E8" s="4">
        <f t="shared" ref="E8:E55" si="3">0.5*C$1*POWER(D8,2)</f>
        <v>4.4894239304888896E-6</v>
      </c>
      <c r="F8" s="4">
        <f>C$1 * 9.8068 * C8 * SIN(RADIANS(C$3))</f>
        <v>0.19353700310150712</v>
      </c>
      <c r="G8" s="4">
        <f t="shared" si="0"/>
        <v>0.19354149252543762</v>
      </c>
      <c r="H8" s="4"/>
      <c r="I8" s="5"/>
      <c r="K8" s="3">
        <v>1.2</v>
      </c>
      <c r="L8" s="4">
        <v>0.53645200000000004</v>
      </c>
      <c r="M8" s="4">
        <v>0.35397600000000001</v>
      </c>
      <c r="N8" s="4">
        <f t="shared" si="1"/>
        <v>3.1775828574873606E-2</v>
      </c>
      <c r="O8" s="4">
        <f>$C$1 * 9.8068 * L8 * SIN(RADIANS(L$3))</f>
        <v>9.1880728767228387E-2</v>
      </c>
      <c r="P8" s="4">
        <f t="shared" si="2"/>
        <v>0.12365655734210199</v>
      </c>
      <c r="Q8" s="5"/>
      <c r="U8" s="4"/>
      <c r="V8" s="4"/>
      <c r="W8" s="4"/>
      <c r="AB8" s="4"/>
      <c r="AC8" s="4"/>
      <c r="AD8" s="4"/>
      <c r="AI8" s="4"/>
      <c r="AJ8" s="4"/>
      <c r="AK8" s="4"/>
      <c r="AP8" s="4"/>
      <c r="AQ8" s="4"/>
      <c r="AR8" s="4"/>
    </row>
    <row r="9" spans="2:44" x14ac:dyDescent="0.3">
      <c r="B9" s="3">
        <v>0.2</v>
      </c>
      <c r="C9" s="4">
        <v>1.1297048000000001</v>
      </c>
      <c r="D9" s="4">
        <v>-3.0488888888899998E-3</v>
      </c>
      <c r="E9" s="4">
        <f t="shared" si="3"/>
        <v>2.3573954686436931E-6</v>
      </c>
      <c r="F9" s="4">
        <f>C$1 * 9.8068 * C9 * SIN(RADIANS(C$3))</f>
        <v>0.19349000528628094</v>
      </c>
      <c r="G9" s="4">
        <f t="shared" si="0"/>
        <v>0.19349236268174957</v>
      </c>
      <c r="H9" s="4"/>
      <c r="I9" s="5"/>
      <c r="K9" s="3">
        <v>1.25</v>
      </c>
      <c r="L9" s="4">
        <v>0.55373919999999999</v>
      </c>
      <c r="M9" s="4">
        <v>0.33613999999999999</v>
      </c>
      <c r="N9" s="4">
        <f t="shared" si="1"/>
        <v>2.8654289258559996E-2</v>
      </c>
      <c r="O9" s="4">
        <f>$C$1 * 9.8068 * L9 * SIN(RADIANS(L$3))</f>
        <v>9.4841591126479205E-2</v>
      </c>
      <c r="P9" s="4">
        <f t="shared" si="2"/>
        <v>0.1234958803850392</v>
      </c>
      <c r="Q9" s="5"/>
      <c r="U9" s="4"/>
      <c r="V9" s="4"/>
      <c r="W9" s="4"/>
      <c r="AB9" s="4"/>
      <c r="AC9" s="4"/>
      <c r="AD9" s="4"/>
      <c r="AI9" s="4"/>
      <c r="AJ9" s="4"/>
      <c r="AK9" s="4"/>
      <c r="AP9" s="4"/>
      <c r="AQ9" s="4"/>
      <c r="AR9" s="4"/>
    </row>
    <row r="10" spans="2:44" x14ac:dyDescent="0.3">
      <c r="B10" s="3">
        <v>0.25</v>
      </c>
      <c r="C10" s="4">
        <v>1.1297048000000001</v>
      </c>
      <c r="D10" s="4">
        <v>-2.1342222222200001E-3</v>
      </c>
      <c r="E10" s="4">
        <f t="shared" si="3"/>
        <v>1.1551237796321624E-6</v>
      </c>
      <c r="F10" s="4">
        <f>C$1 * 9.8068 * C10 * SIN(RADIANS(C$3))</f>
        <v>0.19349000528628094</v>
      </c>
      <c r="G10" s="4">
        <f t="shared" si="0"/>
        <v>0.19349116041006056</v>
      </c>
      <c r="H10" s="4"/>
      <c r="I10" s="5"/>
      <c r="K10" s="3">
        <v>1.3</v>
      </c>
      <c r="L10" s="4">
        <v>0.56992880000000001</v>
      </c>
      <c r="M10" s="4">
        <v>0.32135288888899999</v>
      </c>
      <c r="N10" s="4">
        <f t="shared" si="1"/>
        <v>2.6188683444436794E-2</v>
      </c>
      <c r="O10" s="4">
        <f>$C$1 * 9.8068 * L10 * SIN(RADIANS(L$3))</f>
        <v>9.7614462224825241E-2</v>
      </c>
      <c r="P10" s="4">
        <f t="shared" si="2"/>
        <v>0.12380314566926204</v>
      </c>
      <c r="Q10" s="5"/>
      <c r="U10" s="4"/>
      <c r="V10" s="4"/>
      <c r="W10" s="4"/>
      <c r="AB10" s="4"/>
      <c r="AC10" s="4"/>
      <c r="AD10" s="4"/>
      <c r="AI10" s="4"/>
      <c r="AJ10" s="4"/>
      <c r="AK10" s="4"/>
      <c r="AP10" s="4"/>
      <c r="AQ10" s="4"/>
      <c r="AR10" s="4"/>
    </row>
    <row r="11" spans="2:44" x14ac:dyDescent="0.3">
      <c r="B11" s="3">
        <v>0.3</v>
      </c>
      <c r="C11" s="4">
        <v>1.1294303999999999</v>
      </c>
      <c r="D11" s="4">
        <v>-1.5244444444499999E-4</v>
      </c>
      <c r="E11" s="4">
        <f t="shared" si="3"/>
        <v>5.893488671647892E-9</v>
      </c>
      <c r="F11" s="4">
        <f>C$1 * 9.8068 * C11 * SIN(RADIANS(C$3))</f>
        <v>0.19344300747105472</v>
      </c>
      <c r="G11" s="4">
        <f t="shared" si="0"/>
        <v>0.19344301336454339</v>
      </c>
      <c r="H11" s="4"/>
      <c r="I11" s="5"/>
      <c r="K11" s="3">
        <v>1.35</v>
      </c>
      <c r="L11" s="4">
        <v>0.58584400000000003</v>
      </c>
      <c r="M11" s="4">
        <v>0.30687066666700002</v>
      </c>
      <c r="N11" s="4">
        <f t="shared" si="1"/>
        <v>2.3881412096980598E-2</v>
      </c>
      <c r="O11" s="4">
        <f>$C$1 * 9.8068 * L11 * SIN(RADIANS(L$3))</f>
        <v>0.10034033550794505</v>
      </c>
      <c r="P11" s="4">
        <f t="shared" si="2"/>
        <v>0.12422174760492564</v>
      </c>
      <c r="Q11" s="5"/>
      <c r="U11" s="4"/>
      <c r="V11" s="4"/>
      <c r="W11" s="4"/>
      <c r="AB11" s="4"/>
      <c r="AC11" s="4"/>
      <c r="AD11" s="4"/>
      <c r="AI11" s="4"/>
      <c r="AJ11" s="4"/>
      <c r="AK11" s="4"/>
      <c r="AP11" s="4"/>
      <c r="AQ11" s="4"/>
      <c r="AR11" s="4"/>
    </row>
    <row r="12" spans="2:44" x14ac:dyDescent="0.3">
      <c r="B12" s="3">
        <v>0.35</v>
      </c>
      <c r="C12" s="4">
        <v>1.1297048000000001</v>
      </c>
      <c r="D12" s="4">
        <v>1.2195555555599999E-3</v>
      </c>
      <c r="E12" s="4">
        <f t="shared" si="3"/>
        <v>3.7718327498546509E-7</v>
      </c>
      <c r="F12" s="4">
        <f>C$1 * 9.8068 * C12 * SIN(RADIANS(C$3))</f>
        <v>0.19349000528628094</v>
      </c>
      <c r="G12" s="4">
        <f t="shared" si="0"/>
        <v>0.19349038246955591</v>
      </c>
      <c r="H12" s="4"/>
      <c r="I12" s="5"/>
      <c r="K12" s="3">
        <v>1.4</v>
      </c>
      <c r="L12" s="4">
        <v>0.60066160000000002</v>
      </c>
      <c r="M12" s="4">
        <v>0.29147377777799999</v>
      </c>
      <c r="N12" s="4">
        <f t="shared" si="1"/>
        <v>2.1545085850320573E-2</v>
      </c>
      <c r="O12" s="4">
        <f>$C$1 * 9.8068 * L12 * SIN(RADIANS(L$3))</f>
        <v>0.10287821753016005</v>
      </c>
      <c r="P12" s="4">
        <f t="shared" si="2"/>
        <v>0.12442330338048062</v>
      </c>
      <c r="Q12" s="5"/>
      <c r="U12" s="4"/>
      <c r="V12" s="4"/>
      <c r="W12" s="4"/>
      <c r="AB12" s="4"/>
      <c r="AC12" s="4"/>
      <c r="AD12" s="4"/>
      <c r="AI12" s="4"/>
      <c r="AJ12" s="4"/>
      <c r="AK12" s="4"/>
      <c r="AP12" s="4"/>
      <c r="AQ12" s="4"/>
      <c r="AR12" s="4"/>
    </row>
    <row r="13" spans="2:44" x14ac:dyDescent="0.3">
      <c r="B13" s="3">
        <v>0.4</v>
      </c>
      <c r="C13" s="4">
        <v>1.1297048000000001</v>
      </c>
      <c r="D13" s="4">
        <v>-6.0977777777800003E-4</v>
      </c>
      <c r="E13" s="4">
        <f t="shared" si="3"/>
        <v>9.4295818745747753E-8</v>
      </c>
      <c r="F13" s="4">
        <f>C$1 * 9.8068 * C13 * SIN(RADIANS(C$3))</f>
        <v>0.19349000528628094</v>
      </c>
      <c r="G13" s="4">
        <f t="shared" si="0"/>
        <v>0.19349009958209967</v>
      </c>
      <c r="H13" s="4"/>
      <c r="I13" s="5"/>
      <c r="K13" s="3">
        <v>1.45</v>
      </c>
      <c r="L13" s="4">
        <v>0.6152048</v>
      </c>
      <c r="M13" s="4">
        <v>0.27257066666699997</v>
      </c>
      <c r="N13" s="4">
        <f t="shared" si="1"/>
        <v>1.8841153247801456E-2</v>
      </c>
      <c r="O13" s="4">
        <f>$C$1 * 9.8068 * L13 * SIN(RADIANS(L$3))</f>
        <v>0.10536910173714885</v>
      </c>
      <c r="P13" s="4">
        <f t="shared" si="2"/>
        <v>0.12421025498495031</v>
      </c>
      <c r="Q13" s="5"/>
      <c r="U13" s="4"/>
      <c r="V13" s="4"/>
      <c r="W13" s="4"/>
      <c r="AB13" s="4"/>
      <c r="AC13" s="4"/>
      <c r="AD13" s="4"/>
      <c r="AI13" s="4"/>
      <c r="AJ13" s="4"/>
      <c r="AK13" s="4"/>
      <c r="AP13" s="4"/>
      <c r="AQ13" s="4"/>
      <c r="AR13" s="4"/>
    </row>
    <row r="14" spans="2:44" x14ac:dyDescent="0.3">
      <c r="B14" s="3">
        <v>0.45</v>
      </c>
      <c r="C14" s="4">
        <v>1.1297048000000001</v>
      </c>
      <c r="D14" s="4">
        <v>-4.7257777777799997E-3</v>
      </c>
      <c r="E14" s="4">
        <f t="shared" si="3"/>
        <v>5.6636426134176709E-6</v>
      </c>
      <c r="F14" s="4">
        <f>C$1 * 9.8068 * C14 * SIN(RADIANS(C$3))</f>
        <v>0.19349000528628094</v>
      </c>
      <c r="G14" s="4">
        <f t="shared" si="0"/>
        <v>0.19349566892889436</v>
      </c>
      <c r="H14" s="4"/>
      <c r="I14" s="5"/>
      <c r="K14" s="3">
        <v>1.5</v>
      </c>
      <c r="L14" s="4">
        <v>0.62782720000000003</v>
      </c>
      <c r="M14" s="4">
        <v>0.25519199999999997</v>
      </c>
      <c r="N14" s="4">
        <f t="shared" si="1"/>
        <v>1.6515181860710399E-2</v>
      </c>
      <c r="O14" s="4">
        <f>$C$1 * 9.8068 * L14 * SIN(RADIANS(L$3))</f>
        <v>0.10753100123755423</v>
      </c>
      <c r="P14" s="4">
        <f t="shared" si="2"/>
        <v>0.12404618309826462</v>
      </c>
      <c r="Q14" s="5"/>
      <c r="U14" s="4"/>
      <c r="V14" s="4"/>
      <c r="W14" s="4"/>
      <c r="AB14" s="4"/>
      <c r="AC14" s="4"/>
      <c r="AD14" s="4"/>
      <c r="AI14" s="4"/>
      <c r="AJ14" s="4"/>
      <c r="AK14" s="4"/>
      <c r="AP14" s="4"/>
      <c r="AQ14" s="4"/>
      <c r="AR14" s="4"/>
    </row>
    <row r="15" spans="2:44" x14ac:dyDescent="0.3">
      <c r="B15" s="3">
        <v>0.5</v>
      </c>
      <c r="C15" s="4">
        <v>1.1294303999999999</v>
      </c>
      <c r="D15" s="4">
        <v>-1.372E-2</v>
      </c>
      <c r="E15" s="4">
        <f t="shared" si="3"/>
        <v>4.7737258239999995E-5</v>
      </c>
      <c r="F15" s="4">
        <f>C$1 * 9.8068 * C15 * SIN(RADIANS(C$3))</f>
        <v>0.19344300747105472</v>
      </c>
      <c r="G15" s="4">
        <f t="shared" si="0"/>
        <v>0.19349074472929473</v>
      </c>
      <c r="H15" s="4"/>
      <c r="I15" s="5"/>
      <c r="K15" s="3">
        <v>1.55</v>
      </c>
      <c r="L15" s="4">
        <v>0.64044959999999995</v>
      </c>
      <c r="M15" s="4">
        <v>0.24238666666700001</v>
      </c>
      <c r="N15" s="4">
        <f t="shared" si="1"/>
        <v>1.4899328710725425E-2</v>
      </c>
      <c r="O15" s="4">
        <f>$C$1 * 9.8068 * L15 * SIN(RADIANS(L$3))</f>
        <v>0.10969290073795959</v>
      </c>
      <c r="P15" s="4">
        <f t="shared" si="2"/>
        <v>0.12459222944868502</v>
      </c>
      <c r="Q15" s="5"/>
      <c r="U15" s="4"/>
      <c r="V15" s="4"/>
      <c r="W15" s="4"/>
      <c r="AB15" s="4"/>
      <c r="AC15" s="4"/>
      <c r="AD15" s="4"/>
      <c r="AI15" s="4"/>
      <c r="AJ15" s="4"/>
      <c r="AK15" s="4"/>
      <c r="AP15" s="4"/>
      <c r="AQ15" s="4"/>
      <c r="AR15" s="4"/>
    </row>
    <row r="16" spans="2:44" x14ac:dyDescent="0.3">
      <c r="B16" s="3">
        <v>0.55000000000000004</v>
      </c>
      <c r="C16" s="4">
        <v>1.1286072</v>
      </c>
      <c r="D16" s="4">
        <v>-2.8354666666700001E-2</v>
      </c>
      <c r="E16" s="4">
        <f t="shared" si="3"/>
        <v>2.0389113408332386E-4</v>
      </c>
      <c r="F16" s="4">
        <f>C$1 * 9.8068 * C16 * SIN(RADIANS(C$3))</f>
        <v>0.19330201402537611</v>
      </c>
      <c r="G16" s="4">
        <f t="shared" si="0"/>
        <v>0.19350590515945942</v>
      </c>
      <c r="H16" s="4"/>
      <c r="I16" s="5"/>
      <c r="K16" s="3">
        <v>1.6</v>
      </c>
      <c r="L16" s="4">
        <v>0.65224879999999996</v>
      </c>
      <c r="M16" s="4">
        <v>0.22683733333299999</v>
      </c>
      <c r="N16" s="4">
        <f t="shared" si="1"/>
        <v>1.3049032581263692E-2</v>
      </c>
      <c r="O16" s="4">
        <f>$C$1 * 9.8068 * L16 * SIN(RADIANS(L$3))</f>
        <v>0.11171380679268636</v>
      </c>
      <c r="P16" s="4">
        <f t="shared" si="2"/>
        <v>0.12476283937395005</v>
      </c>
      <c r="Q16" s="5"/>
      <c r="U16" s="4"/>
      <c r="V16" s="4"/>
      <c r="W16" s="4"/>
      <c r="AB16" s="4"/>
      <c r="AC16" s="4"/>
      <c r="AD16" s="4"/>
      <c r="AI16" s="4"/>
      <c r="AJ16" s="4"/>
      <c r="AK16" s="4"/>
      <c r="AP16" s="4"/>
      <c r="AQ16" s="4"/>
      <c r="AR16" s="4"/>
    </row>
    <row r="17" spans="2:44" x14ac:dyDescent="0.3">
      <c r="B17" s="3">
        <v>0.6</v>
      </c>
      <c r="C17" s="4">
        <v>1.1266864000000001</v>
      </c>
      <c r="D17" s="4">
        <v>-4.5275999999999997E-2</v>
      </c>
      <c r="E17" s="4">
        <f t="shared" si="3"/>
        <v>5.1985874223359999E-4</v>
      </c>
      <c r="F17" s="4">
        <f>C$1 * 9.8068 * C17 * SIN(RADIANS(C$3))</f>
        <v>0.1929730293187927</v>
      </c>
      <c r="G17" s="4">
        <f t="shared" si="0"/>
        <v>0.1934928880610263</v>
      </c>
      <c r="H17" s="4"/>
      <c r="I17" s="5"/>
      <c r="K17" s="3">
        <v>1.65</v>
      </c>
      <c r="L17" s="4">
        <v>0.66322479999999995</v>
      </c>
      <c r="M17" s="4">
        <v>0.20991599999999999</v>
      </c>
      <c r="N17" s="4">
        <f t="shared" si="1"/>
        <v>1.1174814781401598E-2</v>
      </c>
      <c r="O17" s="4">
        <f>$C$1 * 9.8068 * L17 * SIN(RADIANS(L$3))</f>
        <v>0.11359371940173452</v>
      </c>
      <c r="P17" s="4">
        <f t="shared" si="2"/>
        <v>0.12476853418313612</v>
      </c>
      <c r="Q17" s="5"/>
      <c r="U17" s="4"/>
      <c r="V17" s="4"/>
      <c r="W17" s="4"/>
      <c r="AB17" s="4"/>
      <c r="AC17" s="4"/>
      <c r="AD17" s="4"/>
      <c r="AI17" s="4"/>
      <c r="AJ17" s="4"/>
      <c r="AK17" s="4"/>
      <c r="AP17" s="4"/>
      <c r="AQ17" s="4"/>
      <c r="AR17" s="4"/>
    </row>
    <row r="18" spans="2:44" x14ac:dyDescent="0.3">
      <c r="B18" s="3">
        <v>0.65</v>
      </c>
      <c r="C18" s="4">
        <v>1.1239424</v>
      </c>
      <c r="D18" s="4">
        <v>-6.00631111111E-2</v>
      </c>
      <c r="E18" s="4">
        <f t="shared" si="3"/>
        <v>9.1488160742492566E-4</v>
      </c>
      <c r="F18" s="4">
        <f>C$1 * 9.8068 * C18 * SIN(RADIANS(C$3))</f>
        <v>0.19250305116653066</v>
      </c>
      <c r="G18" s="4">
        <f t="shared" si="0"/>
        <v>0.19341793277395558</v>
      </c>
      <c r="H18" s="4"/>
      <c r="I18" s="5"/>
      <c r="K18" s="3">
        <v>1.7</v>
      </c>
      <c r="L18" s="4">
        <v>0.67310320000000001</v>
      </c>
      <c r="M18" s="4">
        <v>0.194824</v>
      </c>
      <c r="N18" s="4">
        <f t="shared" si="1"/>
        <v>9.6257407515135986E-3</v>
      </c>
      <c r="O18" s="4">
        <f>$C$1 * 9.8068 * L18 * SIN(RADIANS(L$3))</f>
        <v>0.11528564074987785</v>
      </c>
      <c r="P18" s="4">
        <f t="shared" si="2"/>
        <v>0.12491138150139144</v>
      </c>
      <c r="Q18" s="5"/>
      <c r="U18" s="4"/>
      <c r="V18" s="4"/>
      <c r="W18" s="4"/>
      <c r="AB18" s="4"/>
      <c r="AC18" s="4"/>
      <c r="AD18" s="4"/>
      <c r="AI18" s="4"/>
      <c r="AJ18" s="4"/>
      <c r="AK18" s="4"/>
      <c r="AP18" s="4"/>
      <c r="AQ18" s="4"/>
      <c r="AR18" s="4"/>
    </row>
    <row r="19" spans="2:44" x14ac:dyDescent="0.3">
      <c r="B19" s="3">
        <v>0.7</v>
      </c>
      <c r="C19" s="4">
        <v>1.1206495999999999</v>
      </c>
      <c r="D19" s="4">
        <v>-7.3783111111100003E-2</v>
      </c>
      <c r="E19" s="4">
        <f t="shared" si="3"/>
        <v>1.3805850822550707E-3</v>
      </c>
      <c r="F19" s="4">
        <f>C$1 * 9.8068 * C19 * SIN(RADIANS(C$3))</f>
        <v>0.19193907738381619</v>
      </c>
      <c r="G19" s="4">
        <f t="shared" si="0"/>
        <v>0.19331966246607127</v>
      </c>
      <c r="H19" s="4"/>
      <c r="I19" s="5"/>
      <c r="K19" s="3">
        <v>1.75</v>
      </c>
      <c r="L19" s="4">
        <v>0.68270719999999996</v>
      </c>
      <c r="M19" s="4">
        <v>0.179732</v>
      </c>
      <c r="N19" s="4">
        <f t="shared" si="1"/>
        <v>8.1921908865664004E-3</v>
      </c>
      <c r="O19" s="4">
        <f>$C$1 * 9.8068 * L19 * SIN(RADIANS(L$3))</f>
        <v>0.11693056428279497</v>
      </c>
      <c r="P19" s="4">
        <f t="shared" si="2"/>
        <v>0.12512275516936136</v>
      </c>
      <c r="Q19" s="5"/>
      <c r="U19" s="4"/>
      <c r="V19" s="4"/>
      <c r="W19" s="4"/>
      <c r="AB19" s="4"/>
      <c r="AC19" s="4"/>
      <c r="AD19" s="4"/>
      <c r="AI19" s="4"/>
      <c r="AJ19" s="4"/>
      <c r="AK19" s="4"/>
      <c r="AP19" s="4"/>
      <c r="AQ19" s="4"/>
      <c r="AR19" s="4"/>
    </row>
    <row r="20" spans="2:44" x14ac:dyDescent="0.3">
      <c r="B20" s="3">
        <v>0.75</v>
      </c>
      <c r="C20" s="4">
        <v>1.1165335999999999</v>
      </c>
      <c r="D20" s="4">
        <v>-8.6740888888899997E-2</v>
      </c>
      <c r="E20" s="4">
        <f t="shared" si="3"/>
        <v>1.9080817858079752E-3</v>
      </c>
      <c r="F20" s="4">
        <f>C$1 * 9.8068 * C20 * SIN(RADIANS(C$3))</f>
        <v>0.19123411015542313</v>
      </c>
      <c r="G20" s="4">
        <f t="shared" si="0"/>
        <v>0.19314219194123111</v>
      </c>
      <c r="H20" s="4"/>
      <c r="I20" s="5"/>
      <c r="K20" s="3">
        <v>1.8</v>
      </c>
      <c r="L20" s="4">
        <v>0.69121359999999998</v>
      </c>
      <c r="M20" s="4">
        <v>0.16250577777799999</v>
      </c>
      <c r="N20" s="4">
        <f t="shared" si="1"/>
        <v>6.697101212928617E-3</v>
      </c>
      <c r="O20" s="4">
        <f>$C$1 * 9.8068 * L20 * SIN(RADIANS(L$3))</f>
        <v>0.11838749655480729</v>
      </c>
      <c r="P20" s="4">
        <f t="shared" si="2"/>
        <v>0.12508459776773592</v>
      </c>
      <c r="Q20" s="5"/>
      <c r="U20" s="4"/>
      <c r="V20" s="4"/>
      <c r="W20" s="4"/>
      <c r="AB20" s="4"/>
      <c r="AC20" s="4"/>
      <c r="AD20" s="4"/>
      <c r="AI20" s="4"/>
      <c r="AJ20" s="4"/>
      <c r="AK20" s="4"/>
      <c r="AP20" s="4"/>
      <c r="AQ20" s="4"/>
      <c r="AR20" s="4"/>
    </row>
    <row r="21" spans="2:44" x14ac:dyDescent="0.3">
      <c r="B21" s="3">
        <v>0.8</v>
      </c>
      <c r="C21" s="4">
        <v>1.1118688000000001</v>
      </c>
      <c r="D21" s="4">
        <v>-9.81742222222E-2</v>
      </c>
      <c r="E21" s="4">
        <f t="shared" si="3"/>
        <v>2.4442419177056391E-3</v>
      </c>
      <c r="F21" s="4">
        <f>C$1 * 9.8068 * C21 * SIN(RADIANS(C$3))</f>
        <v>0.19043514729657768</v>
      </c>
      <c r="G21" s="4">
        <f t="shared" si="0"/>
        <v>0.19287938921428333</v>
      </c>
      <c r="H21" s="4"/>
      <c r="I21" s="5"/>
      <c r="K21" s="3">
        <v>1.85</v>
      </c>
      <c r="L21" s="4">
        <v>0.69889679999999998</v>
      </c>
      <c r="M21" s="4">
        <v>0.14619422222199999</v>
      </c>
      <c r="N21" s="4">
        <f t="shared" si="1"/>
        <v>5.4201295549738222E-3</v>
      </c>
      <c r="O21" s="4">
        <f>$C$1 * 9.8068 * L21 * SIN(RADIANS(L$3))</f>
        <v>0.119703435381141</v>
      </c>
      <c r="P21" s="4">
        <f t="shared" si="2"/>
        <v>0.12512356493611482</v>
      </c>
      <c r="Q21" s="5"/>
      <c r="U21" s="4"/>
      <c r="V21" s="4"/>
      <c r="W21" s="4"/>
      <c r="AB21" s="4"/>
      <c r="AC21" s="4"/>
      <c r="AD21" s="4"/>
      <c r="AI21" s="4"/>
      <c r="AJ21" s="4"/>
      <c r="AK21" s="4"/>
      <c r="AP21" s="4"/>
      <c r="AQ21" s="4"/>
      <c r="AR21" s="4"/>
    </row>
    <row r="22" spans="2:44" x14ac:dyDescent="0.3">
      <c r="B22" s="3">
        <v>0.85</v>
      </c>
      <c r="C22" s="4">
        <v>1.1069296</v>
      </c>
      <c r="D22" s="4">
        <v>-0.113266222222</v>
      </c>
      <c r="E22" s="4">
        <f t="shared" si="3"/>
        <v>3.2534945276580683E-3</v>
      </c>
      <c r="F22" s="4">
        <f>C$1 * 9.8068 * C22 * SIN(RADIANS(C$3))</f>
        <v>0.18958918662250601</v>
      </c>
      <c r="G22" s="4">
        <f t="shared" si="0"/>
        <v>0.19284268115016409</v>
      </c>
      <c r="H22" s="4"/>
      <c r="I22" s="5"/>
      <c r="K22" s="3">
        <v>1.9</v>
      </c>
      <c r="L22" s="4">
        <v>0.70575679999999996</v>
      </c>
      <c r="M22" s="4">
        <v>0.13110222222199999</v>
      </c>
      <c r="N22" s="4">
        <f t="shared" si="1"/>
        <v>4.358824221504235E-3</v>
      </c>
      <c r="O22" s="4">
        <f>$C$1 * 9.8068 * L22 * SIN(RADIANS(L$3))</f>
        <v>0.12087838076179611</v>
      </c>
      <c r="P22" s="4">
        <f t="shared" si="2"/>
        <v>0.12523720498330035</v>
      </c>
      <c r="Q22" s="5"/>
      <c r="U22" s="4"/>
      <c r="V22" s="4"/>
      <c r="W22" s="4"/>
      <c r="AB22" s="4"/>
      <c r="AC22" s="4"/>
      <c r="AD22" s="4"/>
      <c r="AI22" s="4"/>
      <c r="AJ22" s="4"/>
      <c r="AK22" s="4"/>
      <c r="AP22" s="4"/>
      <c r="AQ22" s="4"/>
      <c r="AR22" s="4"/>
    </row>
    <row r="23" spans="2:44" x14ac:dyDescent="0.3">
      <c r="B23" s="3">
        <v>0.9</v>
      </c>
      <c r="C23" s="4">
        <v>1.1006184000000001</v>
      </c>
      <c r="D23" s="4">
        <v>-0.12988266666699999</v>
      </c>
      <c r="E23" s="4">
        <f t="shared" si="3"/>
        <v>4.2781070006946689E-3</v>
      </c>
      <c r="F23" s="4">
        <f>C$1 * 9.8068 * C23 * SIN(RADIANS(C$3))</f>
        <v>0.18850823687230336</v>
      </c>
      <c r="G23" s="4">
        <f t="shared" si="0"/>
        <v>0.19278634387299803</v>
      </c>
      <c r="H23" s="4"/>
      <c r="I23" s="5"/>
      <c r="K23" s="3">
        <v>1.95</v>
      </c>
      <c r="L23" s="4">
        <v>0.71206800000000003</v>
      </c>
      <c r="M23" s="4">
        <v>0.114943111111</v>
      </c>
      <c r="N23" s="4">
        <f t="shared" si="1"/>
        <v>3.3505426056196753E-3</v>
      </c>
      <c r="O23" s="4">
        <f>$C$1 * 9.8068 * L23 * SIN(RADIANS(L$3))</f>
        <v>0.1219593305119988</v>
      </c>
      <c r="P23" s="4">
        <f t="shared" si="2"/>
        <v>0.12530987311761846</v>
      </c>
      <c r="Q23" s="5"/>
      <c r="U23" s="4"/>
      <c r="V23" s="4"/>
      <c r="W23" s="4"/>
      <c r="AB23" s="4"/>
      <c r="AC23" s="4"/>
      <c r="AD23" s="4"/>
      <c r="AI23" s="4"/>
      <c r="AJ23" s="4"/>
      <c r="AK23" s="4"/>
      <c r="AP23" s="4"/>
      <c r="AQ23" s="4"/>
      <c r="AR23" s="4"/>
    </row>
    <row r="24" spans="2:44" x14ac:dyDescent="0.3">
      <c r="B24" s="3">
        <v>0.95</v>
      </c>
      <c r="C24" s="4">
        <v>1.0937584</v>
      </c>
      <c r="D24" s="4">
        <v>-0.143602666667</v>
      </c>
      <c r="E24" s="4">
        <f t="shared" si="3"/>
        <v>5.2296696816143224E-3</v>
      </c>
      <c r="F24" s="4">
        <f>C$1 * 9.8068 * C24 * SIN(RADIANS(C$3))</f>
        <v>0.18733329149164824</v>
      </c>
      <c r="G24" s="4">
        <f t="shared" si="0"/>
        <v>0.19256296117326255</v>
      </c>
      <c r="H24" s="4"/>
      <c r="I24" s="5"/>
      <c r="K24" s="3">
        <v>2</v>
      </c>
      <c r="L24" s="4">
        <v>0.71728159999999996</v>
      </c>
      <c r="M24" s="4">
        <v>9.8326666666699994E-2</v>
      </c>
      <c r="N24" s="4">
        <f t="shared" si="1"/>
        <v>2.4518386246061064E-3</v>
      </c>
      <c r="O24" s="4">
        <f>$C$1 * 9.8068 * L24 * SIN(RADIANS(L$3))</f>
        <v>0.12285228900129665</v>
      </c>
      <c r="P24" s="4">
        <f t="shared" si="2"/>
        <v>0.12530412762590276</v>
      </c>
      <c r="Q24" s="5"/>
      <c r="U24" s="4"/>
      <c r="V24" s="4"/>
      <c r="W24" s="4"/>
      <c r="AB24" s="4"/>
      <c r="AC24" s="4"/>
      <c r="AD24" s="4"/>
      <c r="AI24" s="4"/>
      <c r="AJ24" s="4"/>
      <c r="AK24" s="4"/>
      <c r="AP24" s="4"/>
      <c r="AQ24" s="4"/>
      <c r="AR24" s="4"/>
    </row>
    <row r="25" spans="2:44" x14ac:dyDescent="0.3">
      <c r="B25" s="3">
        <v>1</v>
      </c>
      <c r="C25" s="4">
        <v>1.0863495999999999</v>
      </c>
      <c r="D25" s="4">
        <v>-0.15854222222200001</v>
      </c>
      <c r="E25" s="4">
        <f t="shared" si="3"/>
        <v>6.3743973471900323E-3</v>
      </c>
      <c r="F25" s="4">
        <f>C$1 * 9.8068 * C25 * SIN(RADIANS(C$3))</f>
        <v>0.18606435048054074</v>
      </c>
      <c r="G25" s="4">
        <f t="shared" si="0"/>
        <v>0.19243874782773077</v>
      </c>
      <c r="H25" s="4"/>
      <c r="I25" s="5"/>
      <c r="K25" s="3">
        <v>2.0499999999999998</v>
      </c>
      <c r="L25" s="4">
        <v>0.72194639999999999</v>
      </c>
      <c r="M25" s="4">
        <v>8.1252888888900004E-2</v>
      </c>
      <c r="N25" s="4">
        <f t="shared" si="1"/>
        <v>1.6742753032280334E-3</v>
      </c>
      <c r="O25" s="4">
        <f>$C$1 * 9.8068 * L25 * SIN(RADIANS(L$3))</f>
        <v>0.12365125186014213</v>
      </c>
      <c r="P25" s="4">
        <f t="shared" si="2"/>
        <v>0.12532552716337017</v>
      </c>
      <c r="Q25" s="5"/>
      <c r="U25" s="4"/>
      <c r="V25" s="4"/>
      <c r="W25" s="4"/>
      <c r="AB25" s="4"/>
      <c r="AC25" s="4"/>
      <c r="AD25" s="4"/>
      <c r="AI25" s="4"/>
      <c r="AJ25" s="4"/>
      <c r="AK25" s="4"/>
      <c r="AP25" s="4"/>
      <c r="AQ25" s="4"/>
      <c r="AR25" s="4"/>
    </row>
    <row r="26" spans="2:44" x14ac:dyDescent="0.3">
      <c r="B26" s="3">
        <v>1.05</v>
      </c>
      <c r="C26" s="4">
        <v>1.0778432</v>
      </c>
      <c r="D26" s="4">
        <v>-0.17226222222199999</v>
      </c>
      <c r="E26" s="4">
        <f t="shared" si="3"/>
        <v>7.5253956847529287E-3</v>
      </c>
      <c r="F26" s="4">
        <f>C$1 * 9.8068 * C26 * SIN(RADIANS(C$3))</f>
        <v>0.18460741820852841</v>
      </c>
      <c r="G26" s="4">
        <f t="shared" si="0"/>
        <v>0.19213281389328135</v>
      </c>
      <c r="H26" s="4"/>
      <c r="I26" s="5"/>
      <c r="K26" s="3">
        <v>2.1</v>
      </c>
      <c r="L26" s="4">
        <v>0.72523919999999997</v>
      </c>
      <c r="M26" s="4">
        <v>6.6923111111099998E-2</v>
      </c>
      <c r="N26" s="4">
        <f t="shared" si="1"/>
        <v>1.1357990302799982E-3</v>
      </c>
      <c r="O26" s="4">
        <f>$C$1 * 9.8068 * L26 * SIN(RADIANS(L$3))</f>
        <v>0.12421522564285656</v>
      </c>
      <c r="P26" s="4">
        <f t="shared" si="2"/>
        <v>0.12535102467313655</v>
      </c>
      <c r="Q26" s="5"/>
      <c r="U26" s="4"/>
      <c r="V26" s="4"/>
      <c r="W26" s="4"/>
      <c r="AB26" s="4"/>
      <c r="AC26" s="4"/>
      <c r="AD26" s="4"/>
      <c r="AI26" s="4"/>
      <c r="AJ26" s="4"/>
      <c r="AK26" s="4"/>
      <c r="AP26" s="4"/>
      <c r="AQ26" s="4"/>
      <c r="AR26" s="4"/>
    </row>
    <row r="27" spans="2:44" x14ac:dyDescent="0.3">
      <c r="B27" s="3">
        <v>1.1000000000000001</v>
      </c>
      <c r="C27" s="4">
        <v>1.0690624</v>
      </c>
      <c r="D27" s="4">
        <v>-0.18506755555599999</v>
      </c>
      <c r="E27" s="4">
        <f t="shared" si="3"/>
        <v>8.6858000302983893E-3</v>
      </c>
      <c r="F27" s="4">
        <f>C$1 * 9.8068 * C27 * SIN(RADIANS(C$3))</f>
        <v>0.18310348812128988</v>
      </c>
      <c r="G27" s="4">
        <f t="shared" si="0"/>
        <v>0.19178928815158827</v>
      </c>
      <c r="H27" s="4"/>
      <c r="I27" s="5"/>
      <c r="K27" s="3">
        <v>2.15</v>
      </c>
      <c r="L27" s="4">
        <v>0.72853199999999996</v>
      </c>
      <c r="M27" s="4">
        <v>5.4117777777799997E-2</v>
      </c>
      <c r="N27" s="4">
        <f t="shared" si="1"/>
        <v>7.4272690983962224E-4</v>
      </c>
      <c r="O27" s="4">
        <f>$C$1 * 9.8068 * L27 * SIN(RADIANS(L$3))</f>
        <v>0.12477919942557102</v>
      </c>
      <c r="P27" s="4">
        <f t="shared" si="2"/>
        <v>0.12552192633541065</v>
      </c>
      <c r="Q27" s="5"/>
      <c r="U27" s="4"/>
      <c r="V27" s="4"/>
      <c r="W27" s="4"/>
      <c r="AB27" s="4"/>
      <c r="AC27" s="4"/>
      <c r="AD27" s="4"/>
      <c r="AI27" s="4"/>
      <c r="AJ27" s="4"/>
      <c r="AK27" s="4"/>
      <c r="AP27" s="4"/>
      <c r="AQ27" s="4"/>
      <c r="AR27" s="4"/>
    </row>
    <row r="28" spans="2:44" x14ac:dyDescent="0.3">
      <c r="B28" s="3">
        <v>1.1499999999999999</v>
      </c>
      <c r="C28" s="4">
        <v>1.0594584</v>
      </c>
      <c r="D28" s="4">
        <v>-0.199854666667</v>
      </c>
      <c r="E28" s="4">
        <f t="shared" si="3"/>
        <v>1.01292627431833E-2</v>
      </c>
      <c r="F28" s="4">
        <f>C$1 * 9.8068 * C28 * SIN(RADIANS(C$3))</f>
        <v>0.18145856458837276</v>
      </c>
      <c r="G28" s="4">
        <f t="shared" si="0"/>
        <v>0.19158782733155605</v>
      </c>
      <c r="H28" s="4"/>
      <c r="I28" s="5"/>
      <c r="K28" s="3">
        <v>2.2000000000000002</v>
      </c>
      <c r="L28" s="4">
        <v>0.73100160000000003</v>
      </c>
      <c r="M28" s="4">
        <v>3.5672000000000002E-2</v>
      </c>
      <c r="N28" s="4">
        <f t="shared" si="1"/>
        <v>3.2270386570240004E-4</v>
      </c>
      <c r="O28" s="4">
        <f>$C$1 * 9.8068 * L28 * SIN(RADIANS(L$3))</f>
        <v>0.12520217976260686</v>
      </c>
      <c r="P28" s="4">
        <f t="shared" si="2"/>
        <v>0.12552488362830927</v>
      </c>
      <c r="Q28" s="5"/>
      <c r="U28" s="4"/>
      <c r="V28" s="4"/>
      <c r="W28" s="4"/>
      <c r="AB28" s="4"/>
      <c r="AC28" s="4"/>
      <c r="AD28" s="4"/>
      <c r="AI28" s="4"/>
      <c r="AJ28" s="4"/>
      <c r="AK28" s="4"/>
      <c r="AP28" s="4"/>
      <c r="AQ28" s="4"/>
      <c r="AR28" s="4"/>
    </row>
    <row r="29" spans="2:44" x14ac:dyDescent="0.3">
      <c r="B29" s="3">
        <v>1.2</v>
      </c>
      <c r="C29" s="4">
        <v>1.0490311999999999</v>
      </c>
      <c r="D29" s="4">
        <v>-0.214032</v>
      </c>
      <c r="E29" s="4">
        <f t="shared" si="3"/>
        <v>1.16173391652864E-2</v>
      </c>
      <c r="F29" s="4">
        <f>C$1 * 9.8068 * C29 * SIN(RADIANS(C$3))</f>
        <v>0.17967264760977703</v>
      </c>
      <c r="G29" s="4">
        <f t="shared" si="0"/>
        <v>0.19128998677506343</v>
      </c>
      <c r="H29" s="4"/>
      <c r="I29" s="5"/>
      <c r="K29" s="3">
        <v>2.25</v>
      </c>
      <c r="L29" s="4">
        <v>0.73209919999999995</v>
      </c>
      <c r="M29" s="4">
        <v>1.7226222222200001E-2</v>
      </c>
      <c r="N29" s="4">
        <f t="shared" si="1"/>
        <v>7.5253956847529303E-5</v>
      </c>
      <c r="O29" s="4">
        <f>$C$1 * 9.8068 * L29 * SIN(RADIANS(L$3))</f>
        <v>0.12539017102351166</v>
      </c>
      <c r="P29" s="4">
        <f t="shared" si="2"/>
        <v>0.1254654249803592</v>
      </c>
      <c r="Q29" s="5"/>
      <c r="U29" s="4"/>
      <c r="V29" s="4"/>
      <c r="W29" s="4"/>
      <c r="AB29" s="4"/>
      <c r="AC29" s="4"/>
      <c r="AD29" s="4"/>
      <c r="AI29" s="4"/>
      <c r="AJ29" s="4"/>
      <c r="AK29" s="4"/>
      <c r="AP29" s="4"/>
      <c r="AQ29" s="4"/>
      <c r="AR29" s="4"/>
    </row>
    <row r="30" spans="2:44" x14ac:dyDescent="0.3">
      <c r="B30" s="3">
        <v>1.25</v>
      </c>
      <c r="C30" s="4">
        <v>1.0380552000000001</v>
      </c>
      <c r="D30" s="4">
        <v>-0.228209333333</v>
      </c>
      <c r="E30" s="4">
        <f t="shared" si="3"/>
        <v>1.3207361154426129E-2</v>
      </c>
      <c r="F30" s="4">
        <f>C$1 * 9.8068 * C30 * SIN(RADIANS(C$3))</f>
        <v>0.17779273500072887</v>
      </c>
      <c r="G30" s="4">
        <f t="shared" si="0"/>
        <v>0.19100009615515501</v>
      </c>
      <c r="H30" s="4"/>
      <c r="I30" s="5"/>
      <c r="K30" s="3">
        <v>2.2999999999999998</v>
      </c>
      <c r="L30" s="4">
        <v>0.73237359999999996</v>
      </c>
      <c r="M30" s="4">
        <v>4.5733333333299996E-3</v>
      </c>
      <c r="N30" s="4">
        <f t="shared" si="1"/>
        <v>5.3041398044367113E-6</v>
      </c>
      <c r="O30" s="4">
        <f>$C$1 * 9.8068 * L30 * SIN(RADIANS(L$3))</f>
        <v>0.12543716883873787</v>
      </c>
      <c r="P30" s="4">
        <f t="shared" si="2"/>
        <v>0.1254424729785423</v>
      </c>
      <c r="Q30" s="5"/>
      <c r="U30" s="4"/>
      <c r="V30" s="4"/>
      <c r="W30" s="4"/>
      <c r="AB30" s="4"/>
      <c r="AC30" s="4"/>
      <c r="AD30" s="4"/>
      <c r="AI30" s="4"/>
      <c r="AJ30" s="4"/>
      <c r="AK30" s="4"/>
      <c r="AP30" s="4"/>
      <c r="AQ30" s="4"/>
      <c r="AR30" s="4"/>
    </row>
    <row r="31" spans="2:44" x14ac:dyDescent="0.3">
      <c r="B31" s="3">
        <v>1.3</v>
      </c>
      <c r="C31" s="4">
        <v>1.0262560000000001</v>
      </c>
      <c r="D31" s="4">
        <v>-0.24299644444400001</v>
      </c>
      <c r="E31" s="4">
        <f t="shared" si="3"/>
        <v>1.4974388182351228E-2</v>
      </c>
      <c r="F31" s="4">
        <f>C$1 * 9.8068 * C31 * SIN(RADIANS(C$3))</f>
        <v>0.17577182894600213</v>
      </c>
      <c r="G31" s="4">
        <f t="shared" si="0"/>
        <v>0.19074621712835335</v>
      </c>
      <c r="H31" s="4"/>
      <c r="I31" s="5"/>
      <c r="K31" s="3">
        <v>2.35</v>
      </c>
      <c r="L31" s="4">
        <v>0.73264799999999997</v>
      </c>
      <c r="M31" s="4">
        <v>-8.9942222222200007E-3</v>
      </c>
      <c r="N31" s="4">
        <f t="shared" si="1"/>
        <v>2.0515234065846657E-5</v>
      </c>
      <c r="O31" s="4">
        <f>$C$1 * 9.8068 * L31 * SIN(RADIANS(L$3))</f>
        <v>0.12548416665396406</v>
      </c>
      <c r="P31" s="4">
        <f t="shared" si="2"/>
        <v>0.12550468188802991</v>
      </c>
      <c r="Q31" s="5"/>
      <c r="U31" s="4"/>
      <c r="V31" s="4"/>
      <c r="W31" s="4"/>
      <c r="AB31" s="4"/>
      <c r="AC31" s="4"/>
      <c r="AD31" s="4"/>
      <c r="AI31" s="4"/>
      <c r="AJ31" s="4"/>
      <c r="AK31" s="4"/>
      <c r="AP31" s="4"/>
      <c r="AQ31" s="4"/>
      <c r="AR31" s="4"/>
    </row>
    <row r="32" spans="2:44" x14ac:dyDescent="0.3">
      <c r="B32" s="3">
        <v>1.35</v>
      </c>
      <c r="C32" s="4">
        <v>1.0136335999999999</v>
      </c>
      <c r="D32" s="4">
        <v>-0.25595422222199998</v>
      </c>
      <c r="E32" s="4">
        <f t="shared" si="3"/>
        <v>1.6613986198261006E-2</v>
      </c>
      <c r="F32" s="4">
        <f>C$1 * 9.8068 * C32 * SIN(RADIANS(C$3))</f>
        <v>0.17360992944559672</v>
      </c>
      <c r="G32" s="4">
        <f t="shared" si="0"/>
        <v>0.19022391564385774</v>
      </c>
      <c r="H32" s="4"/>
      <c r="I32" s="5"/>
      <c r="K32" s="3">
        <v>2.4</v>
      </c>
      <c r="L32" s="4">
        <v>0.73155040000000005</v>
      </c>
      <c r="M32" s="4">
        <v>-2.3476444444399999E-2</v>
      </c>
      <c r="N32" s="4">
        <f t="shared" si="1"/>
        <v>1.3976997733525348E-4</v>
      </c>
      <c r="O32" s="4">
        <f>$C$1 * 9.8068 * L32 * SIN(RADIANS(L$3))</f>
        <v>0.12529617539305926</v>
      </c>
      <c r="P32" s="4">
        <f t="shared" si="2"/>
        <v>0.12543594537039451</v>
      </c>
      <c r="Q32" s="5"/>
      <c r="U32" s="4"/>
      <c r="V32" s="4"/>
      <c r="W32" s="4"/>
      <c r="AB32" s="4"/>
      <c r="AC32" s="4"/>
      <c r="AD32" s="4"/>
      <c r="AI32" s="4"/>
      <c r="AJ32" s="4"/>
      <c r="AK32" s="4"/>
      <c r="AP32" s="4"/>
      <c r="AQ32" s="4"/>
      <c r="AR32" s="4"/>
    </row>
    <row r="33" spans="2:44" x14ac:dyDescent="0.3">
      <c r="B33" s="3">
        <v>1.4</v>
      </c>
      <c r="C33" s="4">
        <v>1.0007368000000001</v>
      </c>
      <c r="D33" s="4">
        <v>-0.27028400000000002</v>
      </c>
      <c r="E33" s="4">
        <f t="shared" si="3"/>
        <v>1.8526352550361603E-2</v>
      </c>
      <c r="F33" s="4">
        <f>C$1 * 9.8068 * C33 * SIN(RADIANS(C$3))</f>
        <v>0.17140103212996516</v>
      </c>
      <c r="G33" s="4">
        <f t="shared" si="0"/>
        <v>0.18992738468032677</v>
      </c>
      <c r="H33" s="4"/>
      <c r="I33" s="5"/>
      <c r="K33" s="3">
        <v>2.4500000000000002</v>
      </c>
      <c r="L33" s="4">
        <v>0.73017840000000001</v>
      </c>
      <c r="M33" s="4">
        <v>-3.6129333333299998E-2</v>
      </c>
      <c r="N33" s="4">
        <f t="shared" si="1"/>
        <v>3.3103136519476692E-4</v>
      </c>
      <c r="O33" s="4">
        <f>$C$1 * 9.8068 * L33 * SIN(RADIANS(L$3))</f>
        <v>0.12506118631692825</v>
      </c>
      <c r="P33" s="4">
        <f t="shared" si="2"/>
        <v>0.12539221768212302</v>
      </c>
      <c r="Q33" s="5"/>
      <c r="U33" s="4"/>
      <c r="V33" s="4"/>
      <c r="W33" s="4"/>
      <c r="AB33" s="4"/>
      <c r="AC33" s="4"/>
      <c r="AD33" s="4"/>
      <c r="AP33" s="4"/>
      <c r="AQ33" s="4"/>
      <c r="AR33" s="4"/>
    </row>
    <row r="34" spans="2:44" x14ac:dyDescent="0.3">
      <c r="B34" s="3">
        <v>1.45</v>
      </c>
      <c r="C34" s="4">
        <v>0.98674240000000002</v>
      </c>
      <c r="D34" s="4">
        <v>-0.286748</v>
      </c>
      <c r="E34" s="4">
        <f t="shared" si="3"/>
        <v>2.08521117718144E-2</v>
      </c>
      <c r="F34" s="4">
        <f>C$1 * 9.8068 * C34 * SIN(RADIANS(C$3))</f>
        <v>0.16900414355342877</v>
      </c>
      <c r="G34" s="4">
        <f t="shared" si="0"/>
        <v>0.18985625532524317</v>
      </c>
      <c r="H34" s="4"/>
      <c r="I34" s="5"/>
      <c r="K34" s="3">
        <v>2.5</v>
      </c>
      <c r="L34" s="4">
        <v>0.72798320000000005</v>
      </c>
      <c r="M34" s="4">
        <v>-4.9849333333300001E-2</v>
      </c>
      <c r="N34" s="4">
        <f t="shared" si="1"/>
        <v>6.3018485016520169E-4</v>
      </c>
      <c r="O34" s="4">
        <f>$C$1 * 9.8068 * L34 * SIN(RADIANS(L$3))</f>
        <v>0.12468520379511862</v>
      </c>
      <c r="P34" s="4">
        <f t="shared" si="2"/>
        <v>0.12531538864528383</v>
      </c>
      <c r="Q34" s="5"/>
      <c r="U34" s="4"/>
      <c r="V34" s="4"/>
      <c r="W34" s="4"/>
      <c r="AB34" s="4"/>
      <c r="AC34" s="4"/>
      <c r="AD34" s="4"/>
      <c r="AP34" s="4"/>
      <c r="AQ34" s="4"/>
      <c r="AR34" s="4"/>
    </row>
    <row r="35" spans="2:44" x14ac:dyDescent="0.3">
      <c r="B35" s="3">
        <v>1.5</v>
      </c>
      <c r="C35" s="4">
        <v>0.97192480000000003</v>
      </c>
      <c r="D35" s="4">
        <v>-0.300772888889</v>
      </c>
      <c r="E35" s="4">
        <f t="shared" si="3"/>
        <v>2.2941754263144969E-2</v>
      </c>
      <c r="F35" s="4">
        <f>C$1 * 9.8068 * C35 * SIN(RADIANS(C$3))</f>
        <v>0.16646626153121374</v>
      </c>
      <c r="G35" s="4">
        <f t="shared" si="0"/>
        <v>0.1894080157943587</v>
      </c>
      <c r="H35" s="4"/>
      <c r="I35" s="5"/>
      <c r="K35" s="3">
        <v>2.5499999999999998</v>
      </c>
      <c r="L35" s="4">
        <v>0.72523919999999997</v>
      </c>
      <c r="M35" s="4">
        <v>-6.4331555555599995E-2</v>
      </c>
      <c r="N35" s="4">
        <f t="shared" si="1"/>
        <v>1.0495360365955439E-3</v>
      </c>
      <c r="O35" s="4">
        <f>$C$1 * 9.8068 * L35 * SIN(RADIANS(L$3))</f>
        <v>0.12421522564285656</v>
      </c>
      <c r="P35" s="4">
        <f t="shared" si="2"/>
        <v>0.12526476167945211</v>
      </c>
      <c r="Q35" s="5"/>
      <c r="U35" s="4"/>
      <c r="V35" s="4"/>
      <c r="W35" s="4"/>
      <c r="AB35" s="4"/>
      <c r="AC35" s="4"/>
      <c r="AD35" s="4"/>
      <c r="AP35" s="4"/>
      <c r="AQ35" s="4"/>
      <c r="AR35" s="4"/>
    </row>
    <row r="36" spans="2:44" x14ac:dyDescent="0.3">
      <c r="B36" s="3">
        <v>1.55</v>
      </c>
      <c r="C36" s="4">
        <v>0.95655840000000003</v>
      </c>
      <c r="D36" s="4">
        <v>-0.31129155555600002</v>
      </c>
      <c r="E36" s="4">
        <f t="shared" si="3"/>
        <v>2.4574456897336269E-2</v>
      </c>
      <c r="F36" s="4">
        <f>C$1 * 9.8068 * C36 * SIN(RADIANS(C$3))</f>
        <v>0.16383438387854635</v>
      </c>
      <c r="G36" s="4">
        <f t="shared" si="0"/>
        <v>0.1884088407758826</v>
      </c>
      <c r="H36" s="4"/>
      <c r="I36" s="5"/>
      <c r="K36" s="3">
        <v>2.6</v>
      </c>
      <c r="L36" s="4">
        <v>0.72167199999999998</v>
      </c>
      <c r="M36" s="4">
        <v>-8.0795555555600002E-2</v>
      </c>
      <c r="N36" s="4">
        <f t="shared" si="1"/>
        <v>1.6554809678556485E-3</v>
      </c>
      <c r="O36" s="4">
        <f>$C$1 * 9.8068 * L36 * SIN(RADIANS(L$3))</f>
        <v>0.12360425404491591</v>
      </c>
      <c r="P36" s="4">
        <f t="shared" si="2"/>
        <v>0.12525973501277157</v>
      </c>
      <c r="Q36" s="5"/>
      <c r="U36" s="4"/>
      <c r="V36" s="4"/>
      <c r="W36" s="4"/>
      <c r="AB36" s="4"/>
      <c r="AC36" s="4"/>
      <c r="AD36" s="4"/>
    </row>
    <row r="37" spans="2:44" x14ac:dyDescent="0.3">
      <c r="B37" s="3">
        <v>1.6</v>
      </c>
      <c r="C37" s="4">
        <v>0.94064320000000001</v>
      </c>
      <c r="D37" s="4">
        <v>-0.31860888888900002</v>
      </c>
      <c r="E37" s="4">
        <f t="shared" si="3"/>
        <v>2.574334786645549E-2</v>
      </c>
      <c r="F37" s="4">
        <f>C$1 * 9.8068 * C37 * SIN(RADIANS(C$3))</f>
        <v>0.16110851059542652</v>
      </c>
      <c r="G37" s="4">
        <f t="shared" si="0"/>
        <v>0.18685185846188201</v>
      </c>
      <c r="H37" s="4"/>
      <c r="I37" s="5"/>
      <c r="K37" s="3">
        <v>2.65</v>
      </c>
      <c r="L37" s="4">
        <v>0.71700719999999996</v>
      </c>
      <c r="M37" s="4">
        <v>-9.4515555555599998E-2</v>
      </c>
      <c r="N37" s="4">
        <f t="shared" si="1"/>
        <v>2.2654570453670688E-3</v>
      </c>
      <c r="O37" s="4">
        <f>$C$1 * 9.8068 * L37 * SIN(RADIANS(L$3))</f>
        <v>0.12280529118607045</v>
      </c>
      <c r="P37" s="4">
        <f t="shared" si="2"/>
        <v>0.12507074823143752</v>
      </c>
      <c r="Q37" s="5"/>
      <c r="U37" s="4"/>
      <c r="V37" s="4"/>
      <c r="W37" s="4"/>
      <c r="AB37" s="4"/>
      <c r="AC37" s="4"/>
      <c r="AD37" s="4"/>
    </row>
    <row r="38" spans="2:44" x14ac:dyDescent="0.3">
      <c r="B38" s="3">
        <v>1.65</v>
      </c>
      <c r="C38" s="4">
        <v>0.92417919999999998</v>
      </c>
      <c r="D38" s="4">
        <v>-0.31845644444400001</v>
      </c>
      <c r="E38" s="4">
        <f t="shared" si="3"/>
        <v>2.5718718977207108E-2</v>
      </c>
      <c r="F38" s="4">
        <f>C$1 * 9.8068 * C38 * SIN(RADIANS(C$3))</f>
        <v>0.1582886416818543</v>
      </c>
      <c r="G38" s="4">
        <f t="shared" si="0"/>
        <v>0.18400736065906143</v>
      </c>
      <c r="H38" s="4"/>
      <c r="I38" s="5"/>
      <c r="K38" s="3">
        <v>2.7</v>
      </c>
      <c r="L38" s="4">
        <v>0.71206800000000003</v>
      </c>
      <c r="M38" s="4">
        <v>-0.105644</v>
      </c>
      <c r="N38" s="4">
        <f t="shared" si="1"/>
        <v>2.8303420410495999E-3</v>
      </c>
      <c r="O38" s="4">
        <f>$C$1 * 9.8068 * L38 * SIN(RADIANS(L$3))</f>
        <v>0.1219593305119988</v>
      </c>
      <c r="P38" s="4">
        <f t="shared" si="2"/>
        <v>0.12478967255304839</v>
      </c>
      <c r="Q38" s="5"/>
      <c r="U38" s="4"/>
      <c r="V38" s="4"/>
      <c r="W38" s="4"/>
      <c r="AB38" s="4"/>
      <c r="AC38" s="4"/>
      <c r="AD38" s="4"/>
    </row>
    <row r="39" spans="2:44" x14ac:dyDescent="0.3">
      <c r="B39" s="3">
        <v>1.7</v>
      </c>
      <c r="C39" s="4">
        <v>0.909636</v>
      </c>
      <c r="D39" s="4">
        <v>-0.333548444444</v>
      </c>
      <c r="E39" s="4">
        <f t="shared" si="3"/>
        <v>2.8214157631000682E-2</v>
      </c>
      <c r="F39" s="4">
        <f>C$1 * 9.8068 * C39 * SIN(RADIANS(C$3))</f>
        <v>0.15579775747486552</v>
      </c>
      <c r="G39" s="4">
        <f t="shared" si="0"/>
        <v>0.1840119151058662</v>
      </c>
      <c r="H39" s="4"/>
      <c r="I39" s="5"/>
      <c r="K39" s="3">
        <v>2.75</v>
      </c>
      <c r="L39" s="4">
        <v>0.70657999999999999</v>
      </c>
      <c r="M39" s="4">
        <v>-0.118906666667</v>
      </c>
      <c r="N39" s="4">
        <f t="shared" si="1"/>
        <v>3.5855985078245478E-3</v>
      </c>
      <c r="O39" s="4">
        <f>$C$1 * 9.8068 * L39 * SIN(RADIANS(L$3))</f>
        <v>0.1210193742074747</v>
      </c>
      <c r="P39" s="4">
        <f t="shared" si="2"/>
        <v>0.12460497271529924</v>
      </c>
      <c r="Q39" s="5"/>
      <c r="U39" s="4"/>
      <c r="V39" s="4"/>
      <c r="W39" s="4"/>
    </row>
    <row r="40" spans="2:44" x14ac:dyDescent="0.3">
      <c r="B40" s="3">
        <v>1.75</v>
      </c>
      <c r="C40" s="4">
        <v>0.89152560000000003</v>
      </c>
      <c r="D40" s="4">
        <v>-0.36144577777800002</v>
      </c>
      <c r="E40" s="4">
        <f t="shared" si="3"/>
        <v>3.3131077549370599E-2</v>
      </c>
      <c r="F40" s="4">
        <f>C$1 * 9.8068 * C40 * SIN(RADIANS(C$3))</f>
        <v>0.15269590166993607</v>
      </c>
      <c r="G40" s="4">
        <f t="shared" si="0"/>
        <v>0.18582697921930669</v>
      </c>
      <c r="H40" s="4"/>
      <c r="I40" s="5"/>
      <c r="K40" s="3">
        <v>2.8</v>
      </c>
      <c r="L40" s="4">
        <v>0.70026880000000002</v>
      </c>
      <c r="M40" s="4">
        <v>-0.13384622222199999</v>
      </c>
      <c r="N40" s="4">
        <f t="shared" si="1"/>
        <v>4.5431961211064142E-3</v>
      </c>
      <c r="O40" s="4">
        <f>$C$1 * 9.8068 * L40 * SIN(RADIANS(L$3))</f>
        <v>0.11993842445727203</v>
      </c>
      <c r="P40" s="4">
        <f t="shared" si="2"/>
        <v>0.12448162057837844</v>
      </c>
      <c r="Q40" s="5"/>
      <c r="U40" s="4"/>
      <c r="V40" s="4"/>
      <c r="W40" s="4"/>
    </row>
    <row r="41" spans="2:44" x14ac:dyDescent="0.3">
      <c r="B41" s="3">
        <v>1.8</v>
      </c>
      <c r="C41" s="4">
        <v>0.87286640000000004</v>
      </c>
      <c r="D41" s="4">
        <v>-0.37973911111100001</v>
      </c>
      <c r="E41" s="4">
        <f t="shared" si="3"/>
        <v>3.6569574579869646E-2</v>
      </c>
      <c r="F41" s="4">
        <f>C$1 * 9.8068 * C41 * SIN(RADIANS(C$3))</f>
        <v>0.1495000502345542</v>
      </c>
      <c r="G41" s="4">
        <f t="shared" si="0"/>
        <v>0.18606962481442385</v>
      </c>
      <c r="H41" s="4"/>
      <c r="I41" s="5"/>
      <c r="K41" s="3">
        <v>2.85</v>
      </c>
      <c r="L41" s="4">
        <v>0.69313440000000004</v>
      </c>
      <c r="M41" s="4">
        <v>-0.14787111111099999</v>
      </c>
      <c r="N41" s="4">
        <f t="shared" si="1"/>
        <v>5.5451834911047519E-3</v>
      </c>
      <c r="O41" s="4">
        <f>$C$1 * 9.8068 * L41 * SIN(RADIANS(L$3))</f>
        <v>0.11871648126139074</v>
      </c>
      <c r="P41" s="4">
        <f t="shared" si="2"/>
        <v>0.12426166475249549</v>
      </c>
      <c r="Q41" s="5"/>
      <c r="U41" s="4"/>
      <c r="V41" s="4"/>
      <c r="W41" s="4"/>
    </row>
    <row r="42" spans="2:44" x14ac:dyDescent="0.3">
      <c r="B42" s="3">
        <v>1.85</v>
      </c>
      <c r="C42" s="4">
        <v>0.85338400000000003</v>
      </c>
      <c r="D42" s="4">
        <v>-0.39452622222200001</v>
      </c>
      <c r="E42" s="4">
        <f t="shared" si="3"/>
        <v>3.9473078389265476E-2</v>
      </c>
      <c r="F42" s="4">
        <f>C$1 * 9.8068 * C42 * SIN(RADIANS(C$3))</f>
        <v>0.14616320535349372</v>
      </c>
      <c r="G42" s="4">
        <f t="shared" si="0"/>
        <v>0.1856362837427592</v>
      </c>
      <c r="H42" s="4"/>
      <c r="I42" s="5"/>
      <c r="K42" s="3">
        <v>2.9</v>
      </c>
      <c r="L42" s="4">
        <v>0.68545120000000004</v>
      </c>
      <c r="M42" s="4">
        <v>-0.16128622222200001</v>
      </c>
      <c r="N42" s="4">
        <f t="shared" si="1"/>
        <v>6.5969590533842114E-3</v>
      </c>
      <c r="O42" s="4">
        <f>$C$1 * 9.8068 * L42 * SIN(RADIANS(L$3))</f>
        <v>0.11740054243505703</v>
      </c>
      <c r="P42" s="4">
        <f t="shared" si="2"/>
        <v>0.12399750148844124</v>
      </c>
      <c r="Q42" s="5"/>
      <c r="U42" s="4"/>
      <c r="V42" s="4"/>
      <c r="W42" s="4"/>
    </row>
    <row r="43" spans="2:44" x14ac:dyDescent="0.3">
      <c r="B43" s="3">
        <v>1.9</v>
      </c>
      <c r="C43" s="4">
        <v>0.8333528</v>
      </c>
      <c r="D43" s="4">
        <v>-0.40687422222199998</v>
      </c>
      <c r="E43" s="4">
        <f t="shared" si="3"/>
        <v>4.198262605494088E-2</v>
      </c>
      <c r="F43" s="4">
        <f>C$1 * 9.8068 * C43 * SIN(RADIANS(C$3))</f>
        <v>0.14273236484198087</v>
      </c>
      <c r="G43" s="4">
        <f t="shared" si="0"/>
        <v>0.18471499089692175</v>
      </c>
      <c r="H43" s="4"/>
      <c r="I43" s="5"/>
      <c r="K43" s="3">
        <v>2.95</v>
      </c>
      <c r="L43" s="4">
        <v>0.67694480000000001</v>
      </c>
      <c r="M43" s="4">
        <v>-0.17393911111099999</v>
      </c>
      <c r="N43" s="4">
        <f t="shared" si="1"/>
        <v>7.6726209252679055E-3</v>
      </c>
      <c r="O43" s="4">
        <f>$C$1 * 9.8068 * L43 * SIN(RADIANS(L$3))</f>
        <v>0.11594361016304471</v>
      </c>
      <c r="P43" s="4">
        <f t="shared" si="2"/>
        <v>0.12361623108831261</v>
      </c>
      <c r="Q43" s="5"/>
      <c r="U43" s="4"/>
      <c r="V43" s="4"/>
      <c r="W43" s="4"/>
    </row>
    <row r="44" spans="2:44" x14ac:dyDescent="0.3">
      <c r="B44" s="3">
        <v>1.95</v>
      </c>
      <c r="C44" s="4">
        <v>0.81277279999999996</v>
      </c>
      <c r="D44" s="4">
        <v>-0.42059422222199999</v>
      </c>
      <c r="E44" s="4">
        <f t="shared" si="3"/>
        <v>4.4861713140791779E-2</v>
      </c>
      <c r="F44" s="4">
        <f>C$1 * 9.8068 * C44 * SIN(RADIANS(C$3))</f>
        <v>0.13920752870001557</v>
      </c>
      <c r="G44" s="4">
        <f t="shared" si="0"/>
        <v>0.18406924184080736</v>
      </c>
      <c r="H44" s="4"/>
      <c r="I44" s="5"/>
      <c r="K44" s="3">
        <v>3</v>
      </c>
      <c r="L44" s="4">
        <v>0.66816399999999998</v>
      </c>
      <c r="M44" s="4">
        <v>-0.18826888888900001</v>
      </c>
      <c r="N44" s="4">
        <f t="shared" si="1"/>
        <v>8.9888962591592528E-3</v>
      </c>
      <c r="O44" s="4">
        <f>$C$1 * 9.8068 * L44 * SIN(RADIANS(L$3))</f>
        <v>0.11443968007580618</v>
      </c>
      <c r="P44" s="4">
        <f t="shared" si="2"/>
        <v>0.12342857633496543</v>
      </c>
      <c r="Q44" s="5"/>
      <c r="U44" s="4"/>
      <c r="V44" s="4"/>
      <c r="W44" s="4"/>
    </row>
    <row r="45" spans="2:44" x14ac:dyDescent="0.3">
      <c r="B45" s="3">
        <v>2</v>
      </c>
      <c r="C45" s="4">
        <v>0.79136960000000001</v>
      </c>
      <c r="D45" s="4">
        <v>-0.435381333333</v>
      </c>
      <c r="E45" s="4">
        <f t="shared" si="3"/>
        <v>4.8071631213198567E-2</v>
      </c>
      <c r="F45" s="4">
        <f>C$1 * 9.8068 * C45 * SIN(RADIANS(C$3))</f>
        <v>0.13554169911237168</v>
      </c>
      <c r="G45" s="4">
        <f t="shared" si="0"/>
        <v>0.18361333032557026</v>
      </c>
      <c r="H45" s="4"/>
      <c r="I45" s="5"/>
      <c r="K45" s="3">
        <v>3.05</v>
      </c>
      <c r="L45" s="4">
        <v>0.65828560000000003</v>
      </c>
      <c r="M45" s="4">
        <v>-0.205495111111</v>
      </c>
      <c r="N45" s="4">
        <f t="shared" si="1"/>
        <v>1.0709081839116438E-2</v>
      </c>
      <c r="O45" s="4">
        <f>$C$1 * 9.8068 * L45 * SIN(RADIANS(L$3))</f>
        <v>0.11274775872766285</v>
      </c>
      <c r="P45" s="4">
        <f t="shared" si="2"/>
        <v>0.12345684056677929</v>
      </c>
      <c r="Q45" s="5"/>
      <c r="U45" s="4"/>
      <c r="V45" s="4"/>
      <c r="W45" s="4"/>
    </row>
    <row r="46" spans="2:44" x14ac:dyDescent="0.3">
      <c r="B46" s="3">
        <v>2.0499999999999998</v>
      </c>
      <c r="C46" s="4">
        <v>0.76914320000000003</v>
      </c>
      <c r="D46" s="4">
        <v>-0.44864399999999999</v>
      </c>
      <c r="E46" s="4">
        <f t="shared" si="3"/>
        <v>5.1044972863449597E-2</v>
      </c>
      <c r="F46" s="4">
        <f>C$1 * 9.8068 * C46 * SIN(RADIANS(C$3))</f>
        <v>0.13173487607904918</v>
      </c>
      <c r="G46" s="4">
        <f t="shared" si="0"/>
        <v>0.18277984894249877</v>
      </c>
      <c r="H46" s="4"/>
      <c r="I46" s="5"/>
      <c r="K46" s="3">
        <v>3.1</v>
      </c>
      <c r="L46" s="4">
        <v>0.64730960000000004</v>
      </c>
      <c r="M46" s="4">
        <v>-0.21753822222200001</v>
      </c>
      <c r="N46" s="4">
        <f t="shared" si="1"/>
        <v>1.2001081893136095E-2</v>
      </c>
      <c r="O46" s="4">
        <f>$C$1 * 9.8068 * L46 * SIN(RADIANS(L$3))</f>
        <v>0.11086784611861471</v>
      </c>
      <c r="P46" s="4">
        <f t="shared" si="2"/>
        <v>0.1228689280117508</v>
      </c>
      <c r="Q46" s="5"/>
      <c r="U46" s="4"/>
      <c r="V46" s="4"/>
      <c r="W46" s="4"/>
    </row>
    <row r="47" spans="2:44" x14ac:dyDescent="0.3">
      <c r="B47" s="3">
        <v>2.1</v>
      </c>
      <c r="C47" s="4">
        <v>0.74636800000000003</v>
      </c>
      <c r="D47" s="4">
        <v>-0.45977244444400001</v>
      </c>
      <c r="E47" s="4">
        <f t="shared" si="3"/>
        <v>5.3608681689914804E-2</v>
      </c>
      <c r="F47" s="4">
        <f>C$1 * 9.8068 * C47 * SIN(RADIANS(C$3))</f>
        <v>0.12783405741527426</v>
      </c>
      <c r="G47" s="4">
        <f t="shared" si="0"/>
        <v>0.18144273910518907</v>
      </c>
      <c r="H47" s="4"/>
      <c r="I47" s="5"/>
      <c r="K47" s="3">
        <v>3.15</v>
      </c>
      <c r="L47" s="4">
        <v>0.63660799999999995</v>
      </c>
      <c r="M47" s="4">
        <v>-0.23080088888899999</v>
      </c>
      <c r="N47" s="4">
        <f t="shared" si="1"/>
        <v>1.3509031159111158E-2</v>
      </c>
      <c r="O47" s="4">
        <f>$C$1 * 9.8068 * L47 * SIN(RADIANS(L$3))</f>
        <v>0.10903493132479274</v>
      </c>
      <c r="P47" s="4">
        <f t="shared" si="2"/>
        <v>0.1225439624839039</v>
      </c>
      <c r="Q47" s="5"/>
      <c r="U47" s="4"/>
      <c r="V47" s="4"/>
      <c r="W47" s="4"/>
    </row>
    <row r="48" spans="2:44" x14ac:dyDescent="0.3">
      <c r="B48" s="3">
        <v>2.15</v>
      </c>
      <c r="C48" s="4">
        <v>0.72331840000000003</v>
      </c>
      <c r="D48" s="4">
        <v>-0.47349244444400002</v>
      </c>
      <c r="E48" s="4">
        <f t="shared" si="3"/>
        <v>5.6855876078192605E-2</v>
      </c>
      <c r="F48" s="4">
        <f>C$1 * 9.8068 * C48 * SIN(RADIANS(C$3))</f>
        <v>0.12388624093627314</v>
      </c>
      <c r="G48" s="4">
        <f t="shared" si="0"/>
        <v>0.18074211701446574</v>
      </c>
      <c r="H48" s="4"/>
      <c r="I48" s="5"/>
      <c r="K48" s="3">
        <v>3.2</v>
      </c>
      <c r="L48" s="4">
        <v>0.62426000000000004</v>
      </c>
      <c r="M48" s="4">
        <v>-0.24436844444399999</v>
      </c>
      <c r="N48" s="4">
        <f t="shared" si="1"/>
        <v>1.5143961531899007E-2</v>
      </c>
      <c r="O48" s="4">
        <f>$C$1 * 9.8068 * L48 * SIN(RADIANS(L$3))</f>
        <v>0.10692002963961358</v>
      </c>
      <c r="P48" s="4">
        <f t="shared" si="2"/>
        <v>0.12206399117151259</v>
      </c>
      <c r="Q48" s="5"/>
      <c r="U48" s="4"/>
      <c r="V48" s="4"/>
      <c r="W48" s="4"/>
    </row>
    <row r="49" spans="2:23" x14ac:dyDescent="0.3">
      <c r="B49" s="3">
        <v>2.2000000000000002</v>
      </c>
      <c r="C49" s="4">
        <v>0.69917119999999999</v>
      </c>
      <c r="D49" s="4">
        <v>-0.49132844444399998</v>
      </c>
      <c r="E49" s="4">
        <f t="shared" si="3"/>
        <v>6.1219963185091333E-2</v>
      </c>
      <c r="F49" s="4">
        <f>C$1 * 9.8068 * C49 * SIN(RADIANS(C$3))</f>
        <v>0.11975043319636722</v>
      </c>
      <c r="G49" s="4">
        <f t="shared" si="0"/>
        <v>0.18097039638145856</v>
      </c>
      <c r="H49" s="4"/>
      <c r="I49" s="5"/>
      <c r="K49" s="3">
        <v>3.25</v>
      </c>
      <c r="L49" s="4">
        <v>0.61218640000000002</v>
      </c>
      <c r="M49" s="4">
        <v>-0.25824088888899999</v>
      </c>
      <c r="N49" s="4">
        <f t="shared" si="1"/>
        <v>1.6912167257644262E-2</v>
      </c>
      <c r="O49" s="4">
        <f>$C$1 * 9.8068 * L49 * SIN(RADIANS(L$3))</f>
        <v>0.10485212576966062</v>
      </c>
      <c r="P49" s="4">
        <f t="shared" si="2"/>
        <v>0.12176429302730488</v>
      </c>
      <c r="Q49" s="5"/>
      <c r="U49" s="4"/>
      <c r="V49" s="4"/>
      <c r="W49" s="4"/>
    </row>
    <row r="50" spans="2:23" x14ac:dyDescent="0.3">
      <c r="B50" s="3">
        <v>2.25</v>
      </c>
      <c r="C50" s="4">
        <v>0.67420080000000004</v>
      </c>
      <c r="D50" s="4">
        <v>-0.50870711111099998</v>
      </c>
      <c r="E50" s="4">
        <f t="shared" si="3"/>
        <v>6.5627349753346456E-2</v>
      </c>
      <c r="F50" s="4">
        <f>C$1 * 9.8068 * C50 * SIN(RADIANS(C$3))</f>
        <v>0.11547363201078269</v>
      </c>
      <c r="G50" s="4">
        <f t="shared" si="0"/>
        <v>0.18110098176412914</v>
      </c>
      <c r="H50" s="4"/>
      <c r="I50" s="5"/>
      <c r="K50" s="3">
        <v>3.3</v>
      </c>
      <c r="L50" s="4">
        <v>0.59846639999999995</v>
      </c>
      <c r="M50" s="4">
        <v>-0.27257066666699997</v>
      </c>
      <c r="N50" s="4">
        <f t="shared" si="1"/>
        <v>1.8841153247801456E-2</v>
      </c>
      <c r="O50" s="4">
        <f>$C$1 * 9.8068 * L50 * SIN(RADIANS(L$3))</f>
        <v>0.10250223500835041</v>
      </c>
      <c r="P50" s="4">
        <f t="shared" si="2"/>
        <v>0.12134338825615187</v>
      </c>
      <c r="Q50" s="5"/>
      <c r="U50" s="4"/>
      <c r="V50" s="4"/>
      <c r="W50" s="4"/>
    </row>
    <row r="51" spans="2:23" x14ac:dyDescent="0.3">
      <c r="B51" s="3">
        <v>2.2999999999999998</v>
      </c>
      <c r="C51" s="4">
        <v>0.64868159999999997</v>
      </c>
      <c r="D51" s="4">
        <v>-0.53233600000000003</v>
      </c>
      <c r="E51" s="4">
        <f t="shared" si="3"/>
        <v>7.1865578044825615E-2</v>
      </c>
      <c r="F51" s="4">
        <f>C$1 * 9.8068 * C51 * SIN(RADIANS(C$3))</f>
        <v>0.11110283519474572</v>
      </c>
      <c r="G51" s="4">
        <f t="shared" si="0"/>
        <v>0.18296841323957133</v>
      </c>
      <c r="H51" s="4"/>
      <c r="I51" s="5"/>
      <c r="K51" s="3">
        <v>3.35</v>
      </c>
      <c r="L51" s="4">
        <v>0.5847464</v>
      </c>
      <c r="M51" s="4">
        <v>-0.283851555556</v>
      </c>
      <c r="N51" s="4">
        <f t="shared" si="1"/>
        <v>2.0432984538019859E-2</v>
      </c>
      <c r="O51" s="4">
        <f>$C$1 * 9.8068 * L51 * SIN(RADIANS(L$3))</f>
        <v>0.10015234424704024</v>
      </c>
      <c r="P51" s="4">
        <f t="shared" si="2"/>
        <v>0.12058532878506009</v>
      </c>
      <c r="Q51" s="5"/>
      <c r="U51" s="4"/>
      <c r="V51" s="4"/>
      <c r="W51" s="4"/>
    </row>
    <row r="52" spans="2:23" x14ac:dyDescent="0.3">
      <c r="B52" s="3">
        <v>2.35</v>
      </c>
      <c r="C52" s="4">
        <v>0.61986960000000002</v>
      </c>
      <c r="D52" s="4">
        <v>-0.53782399999999997</v>
      </c>
      <c r="E52" s="4">
        <f t="shared" si="3"/>
        <v>7.335498050191358E-2</v>
      </c>
      <c r="F52" s="4">
        <f>C$1 * 9.8068 * C52 * SIN(RADIANS(C$3))</f>
        <v>0.10616806459599432</v>
      </c>
      <c r="G52" s="4">
        <f t="shared" si="0"/>
        <v>0.1795230450979079</v>
      </c>
      <c r="H52" s="4"/>
      <c r="I52" s="5"/>
      <c r="K52" s="3">
        <v>3.4</v>
      </c>
      <c r="L52" s="4">
        <v>0.57020320000000002</v>
      </c>
      <c r="M52" s="4">
        <v>-0.305193777778</v>
      </c>
      <c r="N52" s="4">
        <f t="shared" si="1"/>
        <v>2.3621126169781674E-2</v>
      </c>
      <c r="O52" s="4">
        <f>$C$1 * 9.8068 * L52 * SIN(RADIANS(L$3))</f>
        <v>9.766146004005144E-2</v>
      </c>
      <c r="P52" s="4">
        <f t="shared" si="2"/>
        <v>0.12128258620983312</v>
      </c>
      <c r="Q52" s="5"/>
      <c r="U52" s="4"/>
      <c r="V52" s="4"/>
      <c r="W52" s="4"/>
    </row>
    <row r="53" spans="2:23" x14ac:dyDescent="0.3">
      <c r="B53" s="3">
        <v>2.4</v>
      </c>
      <c r="C53" s="4">
        <v>0.59544799999999998</v>
      </c>
      <c r="D53" s="4">
        <v>-0.55139155555599995</v>
      </c>
      <c r="E53" s="4">
        <f t="shared" si="3"/>
        <v>7.7102679415754813E-2</v>
      </c>
      <c r="F53" s="4">
        <f>C$1 * 9.8068 * C53 * SIN(RADIANS(C$3))</f>
        <v>0.10198525904086218</v>
      </c>
      <c r="G53" s="4">
        <f t="shared" si="0"/>
        <v>0.179087938456617</v>
      </c>
      <c r="H53" s="4"/>
      <c r="I53" s="5"/>
      <c r="K53" s="3"/>
      <c r="L53" s="4"/>
      <c r="M53" s="4"/>
      <c r="N53" s="4"/>
      <c r="O53" s="4"/>
      <c r="P53" s="4"/>
      <c r="Q53" s="5"/>
      <c r="U53" s="4"/>
      <c r="V53" s="4"/>
      <c r="W53" s="4"/>
    </row>
    <row r="54" spans="2:23" x14ac:dyDescent="0.3">
      <c r="B54" s="3">
        <v>2.4500000000000002</v>
      </c>
      <c r="C54" s="4">
        <v>0.56526399999999999</v>
      </c>
      <c r="D54" s="4">
        <v>-0.57258133333299999</v>
      </c>
      <c r="E54" s="4">
        <f t="shared" si="3"/>
        <v>8.3142603600162041E-2</v>
      </c>
      <c r="F54" s="4">
        <f>C$1 * 9.8068 * C54 * SIN(RADIANS(C$3))</f>
        <v>9.6815499365979774E-2</v>
      </c>
      <c r="G54" s="4">
        <f t="shared" si="0"/>
        <v>0.17995810296614181</v>
      </c>
      <c r="H54" s="4"/>
      <c r="I54" s="5"/>
      <c r="K54" s="3"/>
      <c r="L54" s="4"/>
      <c r="M54" s="4"/>
      <c r="N54" s="4"/>
      <c r="O54" s="4"/>
      <c r="P54" s="4">
        <f>STDEV(P6:P52)</f>
        <v>1.2667754457638808E-3</v>
      </c>
      <c r="Q54" s="5"/>
      <c r="U54" s="4"/>
      <c r="V54" s="4"/>
      <c r="W54" s="4"/>
    </row>
    <row r="55" spans="2:23" x14ac:dyDescent="0.3">
      <c r="B55" s="3">
        <v>2.5</v>
      </c>
      <c r="C55" s="4">
        <v>0.53700079999999994</v>
      </c>
      <c r="D55" s="4">
        <v>-0.57425822222199996</v>
      </c>
      <c r="E55" s="4">
        <f t="shared" si="3"/>
        <v>8.3630307468235437E-2</v>
      </c>
      <c r="F55" s="4">
        <f>C$1 * 9.8068 * C55 * SIN(RADIANS(C$3))</f>
        <v>9.1974724397680771E-2</v>
      </c>
      <c r="G55" s="4">
        <f t="shared" si="0"/>
        <v>0.17560503186591619</v>
      </c>
      <c r="H55" s="4"/>
      <c r="I55" s="5"/>
      <c r="K55" s="3"/>
      <c r="L55" s="4"/>
      <c r="M55" s="4"/>
      <c r="N55" s="4"/>
      <c r="O55" s="4"/>
      <c r="P55" s="4"/>
      <c r="Q55" s="5"/>
      <c r="U55" s="4"/>
      <c r="V55" s="4"/>
      <c r="W55" s="4"/>
    </row>
    <row r="56" spans="2:23" x14ac:dyDescent="0.3">
      <c r="B56" s="3"/>
      <c r="C56" s="4"/>
      <c r="D56" s="4"/>
      <c r="E56" s="4"/>
      <c r="F56" s="4"/>
      <c r="G56" s="4"/>
      <c r="H56" s="4"/>
      <c r="I56" s="5"/>
      <c r="K56" s="6"/>
      <c r="L56" s="7"/>
      <c r="M56" s="7"/>
      <c r="N56" s="7"/>
      <c r="O56" s="7"/>
      <c r="P56" s="7"/>
      <c r="Q56" s="8"/>
      <c r="U56" s="4"/>
      <c r="V56" s="4"/>
      <c r="W56" s="4"/>
    </row>
    <row r="57" spans="2:23" x14ac:dyDescent="0.3">
      <c r="B57" s="3"/>
      <c r="C57" s="4"/>
      <c r="D57" s="4"/>
      <c r="E57" s="4"/>
      <c r="F57" s="4" t="s">
        <v>1</v>
      </c>
      <c r="G57" s="4">
        <f>STDEV(G6:G55)</f>
        <v>5.2165205341602339E-3</v>
      </c>
      <c r="H57" s="4"/>
      <c r="I57" s="5"/>
      <c r="U57" s="4"/>
      <c r="V57" s="4"/>
      <c r="W57" s="4"/>
    </row>
    <row r="58" spans="2:23" x14ac:dyDescent="0.3">
      <c r="B58" s="3"/>
      <c r="C58" s="4"/>
      <c r="D58" s="4"/>
      <c r="E58" s="4"/>
      <c r="F58" s="4"/>
      <c r="G58" s="4">
        <f>AVERAGE(G6:G55)</f>
        <v>0.18861690836929557</v>
      </c>
      <c r="H58" s="4"/>
      <c r="I58" s="5"/>
      <c r="P58">
        <f>AVERAGE(P6:P52)</f>
        <v>0.12426267932044076</v>
      </c>
      <c r="U58" s="4"/>
      <c r="V58" s="4"/>
      <c r="W58" s="4"/>
    </row>
    <row r="59" spans="2:23" x14ac:dyDescent="0.3">
      <c r="B59" s="6"/>
      <c r="C59" s="7"/>
      <c r="D59" s="7"/>
      <c r="E59" s="7"/>
      <c r="F59" s="7"/>
      <c r="G59" s="7">
        <f>(G6-G55)/G6 * 100</f>
        <v>9.2877012447200151</v>
      </c>
      <c r="H59" s="7"/>
      <c r="I59" s="8"/>
      <c r="P59">
        <f>(P6 - P52) / P6 * 100</f>
        <v>1.7943642498851817</v>
      </c>
      <c r="U59" s="4"/>
      <c r="V59" s="4"/>
      <c r="W59" s="4"/>
    </row>
    <row r="60" spans="2:23" x14ac:dyDescent="0.3">
      <c r="U60" s="4"/>
      <c r="V60" s="4"/>
      <c r="W60" s="4"/>
    </row>
    <row r="62" spans="2:23" x14ac:dyDescent="0.3">
      <c r="B62" s="1" t="s">
        <v>11</v>
      </c>
      <c r="C62" s="13">
        <v>0.50719999999999998</v>
      </c>
      <c r="K62" s="1" t="s">
        <v>11</v>
      </c>
      <c r="L62" s="13">
        <v>0.50719999999999998</v>
      </c>
    </row>
    <row r="63" spans="2:23" x14ac:dyDescent="0.3">
      <c r="B63" s="3" t="s">
        <v>12</v>
      </c>
      <c r="C63" s="5">
        <v>3.6499999999999998E-2</v>
      </c>
      <c r="K63" s="3" t="s">
        <v>12</v>
      </c>
      <c r="L63" s="5">
        <v>3.6499999999999998E-2</v>
      </c>
    </row>
    <row r="64" spans="2:23" x14ac:dyDescent="0.3">
      <c r="B64" s="6" t="s">
        <v>13</v>
      </c>
      <c r="C64" s="8">
        <f>DEGREES(ASIN(C63/1.06))</f>
        <v>1.9733107990989012</v>
      </c>
      <c r="K64" s="6" t="s">
        <v>13</v>
      </c>
      <c r="L64" s="8">
        <f>DEGREES(ASIN(L63/1.06))</f>
        <v>1.9733107990989012</v>
      </c>
    </row>
    <row r="65" spans="2:16" x14ac:dyDescent="0.3">
      <c r="B65" s="11" t="s">
        <v>4</v>
      </c>
      <c r="C65" s="11" t="s">
        <v>5</v>
      </c>
      <c r="D65" s="11" t="s">
        <v>7</v>
      </c>
      <c r="E65" s="11" t="s">
        <v>8</v>
      </c>
      <c r="F65" s="11" t="s">
        <v>9</v>
      </c>
      <c r="G65" s="11" t="s">
        <v>10</v>
      </c>
      <c r="K65" s="11" t="s">
        <v>4</v>
      </c>
      <c r="L65" s="11" t="s">
        <v>5</v>
      </c>
      <c r="M65" s="11" t="s">
        <v>7</v>
      </c>
      <c r="N65" s="11" t="s">
        <v>8</v>
      </c>
      <c r="O65" s="11" t="s">
        <v>9</v>
      </c>
      <c r="P65" s="11" t="s">
        <v>10</v>
      </c>
    </row>
    <row r="66" spans="2:16" x14ac:dyDescent="0.3">
      <c r="B66" s="11">
        <v>0.05</v>
      </c>
      <c r="C66" s="11">
        <v>1.1302536000000001</v>
      </c>
      <c r="D66" s="11">
        <v>-1.52444444444E-3</v>
      </c>
      <c r="E66" s="11">
        <f>0.5*$C$1*POWER(D66,2)</f>
        <v>5.8934886715705742E-7</v>
      </c>
      <c r="F66" s="11">
        <f>$C$1 * 9.8068 * C66 * SIN(RADIANS(C$3))</f>
        <v>0.19358400091673336</v>
      </c>
      <c r="G66" s="11">
        <f>E66+F66</f>
        <v>0.19358459026560051</v>
      </c>
      <c r="K66" s="11">
        <v>1.1000000000000001</v>
      </c>
      <c r="L66" s="11">
        <v>0.49940800000000002</v>
      </c>
      <c r="M66" s="11">
        <v>0.38690400000000003</v>
      </c>
      <c r="N66" s="11">
        <f>0.5*$C$1*POWER(M66,2)</f>
        <v>3.7962577242777601E-2</v>
      </c>
      <c r="O66" s="11">
        <f>$C$1 * 9.8068 * L66 * SIN(RADIANS(L$3))</f>
        <v>8.5536023711690862E-2</v>
      </c>
      <c r="P66" s="11">
        <f>N66+O66</f>
        <v>0.12349860095446846</v>
      </c>
    </row>
    <row r="67" spans="2:16" x14ac:dyDescent="0.3">
      <c r="B67" s="11">
        <v>0.1</v>
      </c>
      <c r="C67" s="11">
        <v>1.1302536000000001</v>
      </c>
      <c r="D67" s="11">
        <v>-3.0488888888899998E-3</v>
      </c>
      <c r="E67" s="11">
        <f>0.5*C$1*POWER(D67,2)</f>
        <v>2.3573954686436931E-6</v>
      </c>
      <c r="F67" s="11">
        <f>C$1 * 9.8068 * C67 * SIN(RADIANS(C$3))</f>
        <v>0.19358400091673336</v>
      </c>
      <c r="G67" s="11">
        <f t="shared" ref="G67:G71" si="4">E67+F67</f>
        <v>0.193586358312202</v>
      </c>
      <c r="K67" s="11">
        <v>1.1499999999999999</v>
      </c>
      <c r="L67" s="11">
        <v>0.51834159999999996</v>
      </c>
      <c r="M67" s="11">
        <v>0.371659555556</v>
      </c>
      <c r="N67" s="11">
        <f t="shared" ref="N67:N72" si="5">0.5*$C$1*POWER(M67,2)</f>
        <v>3.5029977279870762E-2</v>
      </c>
      <c r="O67" s="11">
        <f>$C$1 * 9.8068 * L67 * SIN(RADIANS(L$3))</f>
        <v>8.8778872962298916E-2</v>
      </c>
      <c r="P67" s="11">
        <f t="shared" ref="P67:P72" si="6">N67+O67</f>
        <v>0.12380885024216967</v>
      </c>
    </row>
    <row r="68" spans="2:16" x14ac:dyDescent="0.3">
      <c r="B68" s="11">
        <v>0.15</v>
      </c>
      <c r="C68" s="11">
        <v>1.1299792</v>
      </c>
      <c r="D68" s="11">
        <v>-4.2074666666699996E-3</v>
      </c>
      <c r="E68" s="11">
        <f t="shared" ref="E68:E71" si="7">0.5*C$1*POWER(D68,2)</f>
        <v>4.4894239304888896E-6</v>
      </c>
      <c r="F68" s="11">
        <f>C$1 * 9.8068 * C68 * SIN(RADIANS(C$3))</f>
        <v>0.19353700310150712</v>
      </c>
      <c r="G68" s="11">
        <f t="shared" si="4"/>
        <v>0.19354149252543762</v>
      </c>
      <c r="K68" s="11">
        <v>1.2</v>
      </c>
      <c r="L68" s="11">
        <v>0.53645200000000004</v>
      </c>
      <c r="M68" s="11">
        <v>0.35397600000000001</v>
      </c>
      <c r="N68" s="11">
        <f t="shared" si="5"/>
        <v>3.1775828574873606E-2</v>
      </c>
      <c r="O68" s="11">
        <f>$C$1 * 9.8068 * L68 * SIN(RADIANS(L$3))</f>
        <v>9.1880728767228387E-2</v>
      </c>
      <c r="P68" s="11">
        <f t="shared" si="6"/>
        <v>0.12365655734210199</v>
      </c>
    </row>
    <row r="69" spans="2:16" x14ac:dyDescent="0.3">
      <c r="B69" s="11">
        <v>0.2</v>
      </c>
      <c r="C69" s="11">
        <v>1.1297048000000001</v>
      </c>
      <c r="D69" s="11">
        <v>-3.0488888888899998E-3</v>
      </c>
      <c r="E69" s="11">
        <f t="shared" si="7"/>
        <v>2.3573954686436931E-6</v>
      </c>
      <c r="F69" s="11">
        <f>C$1 * 9.8068 * C69 * SIN(RADIANS(C$3))</f>
        <v>0.19349000528628094</v>
      </c>
      <c r="G69" s="11">
        <f t="shared" si="4"/>
        <v>0.19349236268174957</v>
      </c>
      <c r="K69" s="11">
        <v>1.25</v>
      </c>
      <c r="L69" s="11">
        <v>0.55373919999999999</v>
      </c>
      <c r="M69" s="11">
        <v>0.33613999999999999</v>
      </c>
      <c r="N69" s="11">
        <f t="shared" si="5"/>
        <v>2.8654289258559996E-2</v>
      </c>
      <c r="O69" s="11">
        <f>$C$1 * 9.8068 * L69 * SIN(RADIANS(L$3))</f>
        <v>9.4841591126479205E-2</v>
      </c>
      <c r="P69" s="11">
        <f t="shared" si="6"/>
        <v>0.1234958803850392</v>
      </c>
    </row>
    <row r="70" spans="2:16" x14ac:dyDescent="0.3">
      <c r="B70" s="11">
        <v>0.25</v>
      </c>
      <c r="C70" s="11">
        <v>1.1297048000000001</v>
      </c>
      <c r="D70" s="11">
        <v>-2.1342222222200001E-3</v>
      </c>
      <c r="E70" s="11">
        <f t="shared" si="7"/>
        <v>1.1551237796321624E-6</v>
      </c>
      <c r="F70" s="11">
        <f>C$1 * 9.8068 * C70 * SIN(RADIANS(C$3))</f>
        <v>0.19349000528628094</v>
      </c>
      <c r="G70" s="11">
        <f t="shared" si="4"/>
        <v>0.19349116041006056</v>
      </c>
      <c r="K70" s="11">
        <v>1.3</v>
      </c>
      <c r="L70" s="11">
        <v>0.56992880000000001</v>
      </c>
      <c r="M70" s="11">
        <v>0.32135288888899999</v>
      </c>
      <c r="N70" s="11">
        <f t="shared" si="5"/>
        <v>2.6188683444436794E-2</v>
      </c>
      <c r="O70" s="11">
        <f>$C$1 * 9.8068 * L70 * SIN(RADIANS(L$3))</f>
        <v>9.7614462224825241E-2</v>
      </c>
      <c r="P70" s="11">
        <f t="shared" si="6"/>
        <v>0.12380314566926204</v>
      </c>
    </row>
    <row r="71" spans="2:16" x14ac:dyDescent="0.3">
      <c r="B71" s="11">
        <v>0.3</v>
      </c>
      <c r="C71" s="11">
        <v>1.1294303999999999</v>
      </c>
      <c r="D71" s="11">
        <v>-1.5244444444499999E-4</v>
      </c>
      <c r="E71" s="11">
        <f t="shared" si="7"/>
        <v>5.893488671647892E-9</v>
      </c>
      <c r="F71" s="11">
        <f>C$1 * 9.8068 * C71 * SIN(RADIANS(C$3))</f>
        <v>0.19344300747105472</v>
      </c>
      <c r="G71" s="11">
        <f t="shared" si="4"/>
        <v>0.19344301336454339</v>
      </c>
      <c r="K71" s="11">
        <v>1.35</v>
      </c>
      <c r="L71" s="11">
        <v>0.58584400000000003</v>
      </c>
      <c r="M71" s="11">
        <v>0.30687066666700002</v>
      </c>
      <c r="N71" s="11">
        <f t="shared" si="5"/>
        <v>2.3881412096980598E-2</v>
      </c>
      <c r="O71" s="11">
        <f>$C$1 * 9.8068 * L71 * SIN(RADIANS(L$3))</f>
        <v>0.10034033550794505</v>
      </c>
      <c r="P71" s="11">
        <f t="shared" si="6"/>
        <v>0.12422174760492564</v>
      </c>
    </row>
    <row r="72" spans="2:16" x14ac:dyDescent="0.3">
      <c r="B72" s="12" t="s">
        <v>14</v>
      </c>
      <c r="C72" s="12" t="s">
        <v>14</v>
      </c>
      <c r="D72" s="12" t="s">
        <v>14</v>
      </c>
      <c r="E72" s="12" t="s">
        <v>14</v>
      </c>
      <c r="F72" s="12" t="s">
        <v>14</v>
      </c>
      <c r="G72" s="12" t="s">
        <v>14</v>
      </c>
      <c r="K72" s="11">
        <v>1.4</v>
      </c>
      <c r="L72" s="11">
        <v>0.60066160000000002</v>
      </c>
      <c r="M72" s="11">
        <v>0.29147377777799999</v>
      </c>
      <c r="N72" s="11">
        <f t="shared" si="5"/>
        <v>2.1545085850320573E-2</v>
      </c>
      <c r="O72" s="11">
        <f>$C$1 * 9.8068 * L72 * SIN(RADIANS(L$3))</f>
        <v>0.10287821753016005</v>
      </c>
      <c r="P72" s="11">
        <f t="shared" si="6"/>
        <v>0.12442330338048062</v>
      </c>
    </row>
    <row r="73" spans="2:16" x14ac:dyDescent="0.3">
      <c r="B73" s="11">
        <v>2.2999999999999998</v>
      </c>
      <c r="C73" s="11">
        <v>0.64868159999999997</v>
      </c>
      <c r="D73" s="11">
        <v>-0.53233600000000003</v>
      </c>
      <c r="E73" s="11">
        <f t="shared" ref="E73:E77" si="8">0.5*C$1*POWER(D73,2)</f>
        <v>7.1865578044825615E-2</v>
      </c>
      <c r="F73" s="11">
        <f>C$1 * 9.8068 * C73 * SIN(RADIANS(C$3))</f>
        <v>0.11110283519474572</v>
      </c>
      <c r="G73" s="11">
        <f t="shared" ref="G73:G77" si="9">E73+F73</f>
        <v>0.18296841323957133</v>
      </c>
      <c r="K73" s="12" t="s">
        <v>14</v>
      </c>
      <c r="L73" s="12" t="s">
        <v>14</v>
      </c>
      <c r="M73" s="12" t="s">
        <v>14</v>
      </c>
      <c r="N73" s="12" t="s">
        <v>14</v>
      </c>
      <c r="O73" s="12" t="s">
        <v>14</v>
      </c>
      <c r="P73" s="12" t="s">
        <v>14</v>
      </c>
    </row>
    <row r="74" spans="2:16" x14ac:dyDescent="0.3">
      <c r="B74" s="11">
        <v>2.35</v>
      </c>
      <c r="C74" s="11">
        <v>0.61986960000000002</v>
      </c>
      <c r="D74" s="11">
        <v>-0.53782399999999997</v>
      </c>
      <c r="E74" s="11">
        <f t="shared" si="8"/>
        <v>7.335498050191358E-2</v>
      </c>
      <c r="F74" s="11">
        <f>C$1 * 9.8068 * C74 * SIN(RADIANS(C$3))</f>
        <v>0.10616806459599432</v>
      </c>
      <c r="G74" s="11">
        <f t="shared" si="9"/>
        <v>0.1795230450979079</v>
      </c>
      <c r="K74" s="11">
        <v>3.2</v>
      </c>
      <c r="L74" s="11">
        <v>0.62426000000000004</v>
      </c>
      <c r="M74" s="11">
        <v>-0.24436844444399999</v>
      </c>
      <c r="N74" s="11">
        <f t="shared" ref="N74:N78" si="10">0.5*$C$1*POWER(M74,2)</f>
        <v>1.5143961531899007E-2</v>
      </c>
      <c r="O74" s="11">
        <f>$C$1 * 9.8068 * L74 * SIN(RADIANS(L$3))</f>
        <v>0.10692002963961358</v>
      </c>
      <c r="P74" s="11">
        <f t="shared" ref="P74:P78" si="11">N74+O74</f>
        <v>0.12206399117151259</v>
      </c>
    </row>
    <row r="75" spans="2:16" x14ac:dyDescent="0.3">
      <c r="B75" s="11">
        <v>2.4</v>
      </c>
      <c r="C75" s="11">
        <v>0.59544799999999998</v>
      </c>
      <c r="D75" s="11">
        <v>-0.55139155555599995</v>
      </c>
      <c r="E75" s="11">
        <f t="shared" si="8"/>
        <v>7.7102679415754813E-2</v>
      </c>
      <c r="F75" s="11">
        <f>C$1 * 9.8068 * C75 * SIN(RADIANS(C$3))</f>
        <v>0.10198525904086218</v>
      </c>
      <c r="G75" s="11">
        <f t="shared" si="9"/>
        <v>0.179087938456617</v>
      </c>
      <c r="K75" s="11">
        <v>3.25</v>
      </c>
      <c r="L75" s="11">
        <v>0.61218640000000002</v>
      </c>
      <c r="M75" s="11">
        <v>-0.25824088888899999</v>
      </c>
      <c r="N75" s="11">
        <f t="shared" si="10"/>
        <v>1.6912167257644262E-2</v>
      </c>
      <c r="O75" s="11">
        <f>$C$1 * 9.8068 * L75 * SIN(RADIANS(L$3))</f>
        <v>0.10485212576966062</v>
      </c>
      <c r="P75" s="11">
        <f t="shared" si="11"/>
        <v>0.12176429302730488</v>
      </c>
    </row>
    <row r="76" spans="2:16" x14ac:dyDescent="0.3">
      <c r="B76" s="11">
        <v>2.4500000000000002</v>
      </c>
      <c r="C76" s="11">
        <v>0.56526399999999999</v>
      </c>
      <c r="D76" s="11">
        <v>-0.57258133333299999</v>
      </c>
      <c r="E76" s="11">
        <f t="shared" si="8"/>
        <v>8.3142603600162041E-2</v>
      </c>
      <c r="F76" s="11">
        <f>C$1 * 9.8068 * C76 * SIN(RADIANS(C$3))</f>
        <v>9.6815499365979774E-2</v>
      </c>
      <c r="G76" s="11">
        <f t="shared" si="9"/>
        <v>0.17995810296614181</v>
      </c>
      <c r="K76" s="11">
        <v>3.3</v>
      </c>
      <c r="L76" s="11">
        <v>0.59846639999999995</v>
      </c>
      <c r="M76" s="11">
        <v>-0.27257066666699997</v>
      </c>
      <c r="N76" s="11">
        <f t="shared" si="10"/>
        <v>1.8841153247801456E-2</v>
      </c>
      <c r="O76" s="11">
        <f>$C$1 * 9.8068 * L76 * SIN(RADIANS(L$3))</f>
        <v>0.10250223500835041</v>
      </c>
      <c r="P76" s="11">
        <f t="shared" si="11"/>
        <v>0.12134338825615187</v>
      </c>
    </row>
    <row r="77" spans="2:16" x14ac:dyDescent="0.3">
      <c r="B77" s="11">
        <v>2.5</v>
      </c>
      <c r="C77" s="11">
        <v>0.53700079999999994</v>
      </c>
      <c r="D77" s="11">
        <v>-0.57425822222199996</v>
      </c>
      <c r="E77" s="11">
        <f t="shared" si="8"/>
        <v>8.3630307468235437E-2</v>
      </c>
      <c r="F77" s="11">
        <f>C$1 * 9.8068 * C77 * SIN(RADIANS(C$3))</f>
        <v>9.1974724397680771E-2</v>
      </c>
      <c r="G77" s="11">
        <f t="shared" si="9"/>
        <v>0.17560503186591619</v>
      </c>
      <c r="K77" s="11">
        <v>3.35</v>
      </c>
      <c r="L77" s="11">
        <v>0.5847464</v>
      </c>
      <c r="M77" s="11">
        <v>-0.283851555556</v>
      </c>
      <c r="N77" s="11">
        <f t="shared" si="10"/>
        <v>2.0432984538019859E-2</v>
      </c>
      <c r="O77" s="11">
        <f>$C$1 * 9.8068 * L77 * SIN(RADIANS(L$3))</f>
        <v>0.10015234424704024</v>
      </c>
      <c r="P77" s="11">
        <f t="shared" si="11"/>
        <v>0.12058532878506009</v>
      </c>
    </row>
    <row r="78" spans="2:16" x14ac:dyDescent="0.3">
      <c r="K78" s="11">
        <v>3.4</v>
      </c>
      <c r="L78" s="11">
        <v>0.57020320000000002</v>
      </c>
      <c r="M78" s="11">
        <v>-0.305193777778</v>
      </c>
      <c r="N78" s="11">
        <f t="shared" si="10"/>
        <v>2.3621126169781674E-2</v>
      </c>
      <c r="O78" s="11">
        <f>$C$1 * 9.8068 * L78 * SIN(RADIANS(L$3))</f>
        <v>9.766146004005144E-2</v>
      </c>
      <c r="P78" s="11">
        <f t="shared" si="11"/>
        <v>0.12128258620983312</v>
      </c>
    </row>
  </sheetData>
  <mergeCells count="2">
    <mergeCell ref="H1:I1"/>
    <mergeCell ref="P1:Q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Mr. Looks Delicious</cp:lastModifiedBy>
  <dcterms:created xsi:type="dcterms:W3CDTF">2018-06-20T18:39:05Z</dcterms:created>
  <dcterms:modified xsi:type="dcterms:W3CDTF">2018-06-29T05:51:31Z</dcterms:modified>
</cp:coreProperties>
</file>