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r. Looks Delicious\Desktop\junk repo\class stuff\PHYS\261\LAB 7\"/>
    </mc:Choice>
  </mc:AlternateContent>
  <xr:revisionPtr revIDLastSave="0" documentId="13_ncr:1_{8755F461-89BD-4613-956B-E777BED8D8A7}" xr6:coauthVersionLast="33" xr6:coauthVersionMax="33" xr10:uidLastSave="{00000000-0000-0000-0000-000000000000}"/>
  <bookViews>
    <workbookView xWindow="240" yWindow="72" windowWidth="20112" windowHeight="7992" xr2:uid="{00000000-000D-0000-FFFF-FFFF00000000}"/>
  </bookViews>
  <sheets>
    <sheet name="Sheet1" sheetId="1" r:id="rId1"/>
    <sheet name="Sheet2" sheetId="2" r:id="rId2"/>
    <sheet name="Sheet3" sheetId="3" r:id="rId3"/>
  </sheets>
  <calcPr calcId="179017"/>
</workbook>
</file>

<file path=xl/calcChain.xml><?xml version="1.0" encoding="utf-8"?>
<calcChain xmlns="http://schemas.openxmlformats.org/spreadsheetml/2006/main">
  <c r="C51" i="1" l="1"/>
  <c r="C50" i="1"/>
  <c r="C49" i="1"/>
  <c r="C47" i="1"/>
  <c r="C46" i="1"/>
  <c r="C45" i="1"/>
  <c r="C42" i="1"/>
  <c r="C43" i="1"/>
  <c r="C41" i="1"/>
  <c r="D39" i="1"/>
  <c r="C39" i="1"/>
  <c r="D38" i="1"/>
  <c r="C38" i="1"/>
  <c r="D37" i="1"/>
  <c r="C37" i="1"/>
  <c r="D35" i="1"/>
  <c r="C35" i="1"/>
  <c r="D34" i="1"/>
  <c r="C34" i="1"/>
  <c r="D33" i="1"/>
  <c r="C33" i="1"/>
  <c r="N12" i="1"/>
  <c r="N13" i="1"/>
  <c r="N11" i="1"/>
  <c r="M12" i="1"/>
  <c r="M13" i="1"/>
  <c r="M11" i="1"/>
  <c r="N8" i="1"/>
  <c r="N9" i="1"/>
  <c r="N7" i="1"/>
  <c r="M8" i="1"/>
  <c r="M9" i="1"/>
  <c r="M7" i="1"/>
  <c r="C30" i="1"/>
  <c r="D30" i="1"/>
  <c r="C31" i="1"/>
  <c r="D31" i="1"/>
  <c r="D29" i="1"/>
  <c r="C29" i="1"/>
  <c r="M4" i="1"/>
  <c r="N4" i="1"/>
  <c r="M5" i="1"/>
  <c r="N5" i="1"/>
  <c r="N3" i="1"/>
  <c r="M3" i="1"/>
  <c r="G3" i="1"/>
  <c r="H3" i="1"/>
  <c r="I3" i="1" s="1"/>
  <c r="G4" i="1"/>
  <c r="H4" i="1"/>
  <c r="I4" i="1" s="1"/>
  <c r="G5" i="1"/>
  <c r="H5" i="1"/>
  <c r="I5" i="1" s="1"/>
  <c r="G7" i="1"/>
  <c r="H7" i="1"/>
  <c r="I7" i="1" s="1"/>
  <c r="G8" i="1"/>
  <c r="H8" i="1"/>
  <c r="I8" i="1" s="1"/>
  <c r="G9" i="1"/>
  <c r="H9" i="1"/>
  <c r="G11" i="1"/>
  <c r="H11" i="1"/>
  <c r="G12" i="1"/>
  <c r="H12" i="1"/>
  <c r="I12" i="1" s="1"/>
  <c r="G13" i="1"/>
  <c r="H13" i="1"/>
  <c r="I13" i="1"/>
  <c r="G15" i="1"/>
  <c r="H15" i="1"/>
  <c r="I15" i="1"/>
  <c r="G16" i="1"/>
  <c r="H16" i="1"/>
  <c r="I16" i="1" s="1"/>
  <c r="G17" i="1"/>
  <c r="H17" i="1"/>
  <c r="G19" i="1"/>
  <c r="H19" i="1"/>
  <c r="G20" i="1"/>
  <c r="H20" i="1"/>
  <c r="G21" i="1"/>
  <c r="H21" i="1"/>
  <c r="G23" i="1"/>
  <c r="H23" i="1"/>
  <c r="G24" i="1"/>
  <c r="H24" i="1"/>
  <c r="I24" i="1" s="1"/>
  <c r="G25" i="1"/>
  <c r="H25" i="1"/>
  <c r="I25" i="1" s="1"/>
  <c r="I21" i="1" l="1"/>
  <c r="I11" i="1"/>
  <c r="I9" i="1"/>
  <c r="I19" i="1"/>
  <c r="I23" i="1"/>
  <c r="I20" i="1"/>
  <c r="I17" i="1"/>
  <c r="K9" i="1"/>
  <c r="K4" i="1"/>
  <c r="K5" i="1"/>
  <c r="K7" i="1"/>
  <c r="K8" i="1"/>
  <c r="K11" i="1"/>
  <c r="K12" i="1"/>
  <c r="K13" i="1"/>
  <c r="K15" i="1"/>
  <c r="K16" i="1"/>
  <c r="K17" i="1"/>
  <c r="K19" i="1"/>
  <c r="K20" i="1"/>
  <c r="K21" i="1"/>
  <c r="K23" i="1"/>
  <c r="K24" i="1"/>
  <c r="K25" i="1"/>
  <c r="K3" i="1"/>
  <c r="J4" i="1"/>
  <c r="J5" i="1"/>
  <c r="J7" i="1"/>
  <c r="J8" i="1"/>
  <c r="J9" i="1"/>
  <c r="J11" i="1"/>
  <c r="J12" i="1"/>
  <c r="J13" i="1"/>
  <c r="J15" i="1"/>
  <c r="J16" i="1"/>
  <c r="J17" i="1"/>
  <c r="J19" i="1"/>
  <c r="J20" i="1"/>
  <c r="J21" i="1"/>
  <c r="J23" i="1"/>
  <c r="J24" i="1"/>
  <c r="J25" i="1"/>
  <c r="J3" i="1"/>
  <c r="L17" i="1" l="1"/>
  <c r="L3" i="1"/>
  <c r="L5" i="1"/>
  <c r="L16" i="1"/>
  <c r="L24" i="1"/>
  <c r="L23" i="1"/>
  <c r="L12" i="1"/>
  <c r="L13" i="1"/>
  <c r="L21" i="1"/>
  <c r="L11" i="1"/>
  <c r="L20" i="1"/>
  <c r="L8" i="1"/>
  <c r="L19" i="1"/>
  <c r="L7" i="1"/>
  <c r="L4" i="1"/>
  <c r="L25" i="1"/>
  <c r="L15" i="1"/>
  <c r="L9" i="1"/>
</calcChain>
</file>

<file path=xl/sharedStrings.xml><?xml version="1.0" encoding="utf-8"?>
<sst xmlns="http://schemas.openxmlformats.org/spreadsheetml/2006/main" count="63" uniqueCount="32">
  <si>
    <t>E</t>
  </si>
  <si>
    <t>%loss E</t>
  </si>
  <si>
    <t>%loss p</t>
  </si>
  <si>
    <t>F</t>
  </si>
  <si>
    <t>D</t>
  </si>
  <si>
    <t>C</t>
  </si>
  <si>
    <t>B</t>
  </si>
  <si>
    <t>A</t>
  </si>
  <si>
    <t>Collision Type</t>
  </si>
  <si>
    <t>Cart 1 Additional Mass</t>
  </si>
  <si>
    <t>Cart 2 Additional Mass</t>
  </si>
  <si>
    <t>Elastic</t>
  </si>
  <si>
    <t>Inelastic</t>
  </si>
  <si>
    <t>0 grams</t>
  </si>
  <si>
    <t>500 grams</t>
  </si>
  <si>
    <t>Procedure</t>
  </si>
  <si>
    <t>m1 (kg)</t>
  </si>
  <si>
    <t>m2 (kg)</t>
  </si>
  <si>
    <t>Trial #</t>
  </si>
  <si>
    <t>v1 (m/s)</t>
  </si>
  <si>
    <t>v2 (m/s)</t>
  </si>
  <si>
    <t>v1' (m/s)</t>
  </si>
  <si>
    <t>v2' (m/s)</t>
  </si>
  <si>
    <t>E (J)</t>
  </si>
  <si>
    <t>E' (J)</t>
  </si>
  <si>
    <r>
      <t>pnet (N</t>
    </r>
    <r>
      <rPr>
        <sz val="9"/>
        <color theme="1"/>
        <rFont val="Calibri"/>
        <family val="2"/>
      </rPr>
      <t>·</t>
    </r>
    <r>
      <rPr>
        <sz val="9"/>
        <color theme="1"/>
        <rFont val="Calibri"/>
        <family val="2"/>
        <scheme val="minor"/>
      </rPr>
      <t>s)</t>
    </r>
  </si>
  <si>
    <r>
      <t>p'net (N</t>
    </r>
    <r>
      <rPr>
        <sz val="9"/>
        <color theme="1"/>
        <rFont val="Calibri"/>
        <family val="2"/>
      </rPr>
      <t>·</t>
    </r>
    <r>
      <rPr>
        <sz val="9"/>
        <color theme="1"/>
        <rFont val="Calibri"/>
        <family val="2"/>
        <scheme val="minor"/>
      </rPr>
      <t>s)</t>
    </r>
  </si>
  <si>
    <t>v1' (m/s) Expected</t>
  </si>
  <si>
    <t>v2' (m/s) Expected</t>
  </si>
  <si>
    <t>m1</t>
  </si>
  <si>
    <t>m2</t>
  </si>
  <si>
    <t>v' (m/s) 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</si>
</sst>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3" borderId="0" xfId="0" applyFill="1"/>
    <xf numFmtId="0" fontId="0" fillId="4" borderId="1" xfId="0" applyFill="1" applyBorder="1"/>
    <xf numFmtId="0" fontId="0" fillId="0" borderId="1" xfId="0" applyBorder="1"/>
    <xf numFmtId="0" fontId="0" fillId="2" borderId="1" xfId="0" applyFill="1" applyBorder="1"/>
    <xf numFmtId="0" fontId="1" fillId="0" borderId="0" xfId="0" applyFont="1"/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4" xfId="0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3" borderId="4" xfId="0" applyFill="1" applyBorder="1"/>
    <xf numFmtId="0" fontId="1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4"/>
  <sheetViews>
    <sheetView tabSelected="1" topLeftCell="A26" workbookViewId="0">
      <selection activeCell="A40" sqref="A40:C51"/>
    </sheetView>
  </sheetViews>
  <sheetFormatPr defaultRowHeight="14.4" x14ac:dyDescent="0.3"/>
  <cols>
    <col min="1" max="1" width="10" customWidth="1"/>
    <col min="3" max="3" width="14.88671875" customWidth="1"/>
    <col min="4" max="4" width="14.6640625" customWidth="1"/>
    <col min="14" max="14" width="9.6640625" customWidth="1"/>
    <col min="15" max="15" width="13" customWidth="1"/>
    <col min="16" max="16" width="20" customWidth="1"/>
    <col min="17" max="17" width="19.21875" customWidth="1"/>
  </cols>
  <sheetData>
    <row r="1" spans="1:19" x14ac:dyDescent="0.3">
      <c r="A1" s="5"/>
      <c r="C1" s="6" t="s">
        <v>16</v>
      </c>
      <c r="D1" s="7">
        <v>0.50719999999999998</v>
      </c>
      <c r="F1" s="6" t="s">
        <v>17</v>
      </c>
      <c r="G1" s="7">
        <v>0.51019999999999999</v>
      </c>
      <c r="H1" s="8"/>
      <c r="I1" s="8"/>
      <c r="J1" s="8"/>
      <c r="K1" s="8"/>
      <c r="L1" s="8"/>
    </row>
    <row r="2" spans="1:19" x14ac:dyDescent="0.3">
      <c r="A2" s="9" t="s">
        <v>15</v>
      </c>
      <c r="B2" s="10" t="s">
        <v>18</v>
      </c>
      <c r="C2" s="10" t="s">
        <v>19</v>
      </c>
      <c r="D2" s="11" t="s">
        <v>20</v>
      </c>
      <c r="E2" s="10" t="s">
        <v>21</v>
      </c>
      <c r="F2" s="10" t="s">
        <v>22</v>
      </c>
      <c r="G2" s="11" t="s">
        <v>25</v>
      </c>
      <c r="H2" s="11" t="s">
        <v>26</v>
      </c>
      <c r="I2" s="11" t="s">
        <v>2</v>
      </c>
      <c r="J2" s="11" t="s">
        <v>23</v>
      </c>
      <c r="K2" s="11" t="s">
        <v>24</v>
      </c>
      <c r="L2" s="11" t="s">
        <v>1</v>
      </c>
      <c r="M2" s="22" t="s">
        <v>29</v>
      </c>
      <c r="N2" s="22" t="s">
        <v>30</v>
      </c>
    </row>
    <row r="3" spans="1:19" x14ac:dyDescent="0.3">
      <c r="A3" s="12" t="s">
        <v>7</v>
      </c>
      <c r="B3" s="13">
        <v>1</v>
      </c>
      <c r="C3" s="13">
        <v>0.27100000000000002</v>
      </c>
      <c r="D3" s="13">
        <v>0</v>
      </c>
      <c r="E3" s="14">
        <v>1.6199999999999999E-2</v>
      </c>
      <c r="F3" s="14">
        <v>0.2165</v>
      </c>
      <c r="G3" s="14">
        <f>D$1*C3</f>
        <v>0.1374512</v>
      </c>
      <c r="H3" s="14">
        <f>D$1*E3+G$1*F3</f>
        <v>0.11867493999999999</v>
      </c>
      <c r="I3" s="14">
        <f>ABS(H3-G3)/G3*100</f>
        <v>13.660309986380623</v>
      </c>
      <c r="J3" s="14">
        <f>0.5*(D$1)*POWER(C3,2)</f>
        <v>1.8624637600000001E-2</v>
      </c>
      <c r="K3" s="14">
        <f>0.5*D$1*POWER(E3,2)+0.5*G$1*POWER(F3,2)</f>
        <v>1.2023665758999999E-2</v>
      </c>
      <c r="L3" s="14">
        <f>ABS(K3-J3)/J3*100</f>
        <v>35.442149172341487</v>
      </c>
      <c r="M3">
        <f>D$1</f>
        <v>0.50719999999999998</v>
      </c>
      <c r="N3">
        <f>G$1</f>
        <v>0.51019999999999999</v>
      </c>
    </row>
    <row r="4" spans="1:19" x14ac:dyDescent="0.3">
      <c r="A4" s="12"/>
      <c r="B4" s="13">
        <v>2</v>
      </c>
      <c r="C4" s="13">
        <v>0.15</v>
      </c>
      <c r="D4" s="13">
        <v>0</v>
      </c>
      <c r="E4" s="14">
        <v>0.1174</v>
      </c>
      <c r="F4" s="14">
        <v>0</v>
      </c>
      <c r="G4" s="14">
        <f>D$1*C4</f>
        <v>7.6079999999999995E-2</v>
      </c>
      <c r="H4" s="14">
        <f>D$1*E4+G$1*F4</f>
        <v>5.9545279999999999E-2</v>
      </c>
      <c r="I4" s="14">
        <f t="shared" ref="I4:I25" si="0">ABS(H4-G4)/G4*100</f>
        <v>21.733333333333331</v>
      </c>
      <c r="J4" s="14">
        <f>0.5*(D$1)*POWER(C4,2)</f>
        <v>5.7059999999999993E-3</v>
      </c>
      <c r="K4" s="14">
        <f>0.5*D$1*POWER(E4,2)+0.5*G$1*POWER(F4,2)</f>
        <v>3.4953079360000002E-3</v>
      </c>
      <c r="L4" s="14">
        <f t="shared" ref="L4:L25" si="1">ABS(K4-J4)/J4*100</f>
        <v>38.743288888888877</v>
      </c>
      <c r="M4">
        <f t="shared" ref="M4:M5" si="2">D$1</f>
        <v>0.50719999999999998</v>
      </c>
      <c r="N4">
        <f t="shared" ref="N4:N5" si="3">G$1</f>
        <v>0.51019999999999999</v>
      </c>
      <c r="P4" s="2" t="s">
        <v>15</v>
      </c>
      <c r="Q4" s="4" t="s">
        <v>8</v>
      </c>
      <c r="R4" s="4" t="s">
        <v>9</v>
      </c>
      <c r="S4" s="4" t="s">
        <v>10</v>
      </c>
    </row>
    <row r="5" spans="1:19" x14ac:dyDescent="0.3">
      <c r="A5" s="12"/>
      <c r="B5" s="15">
        <v>3</v>
      </c>
      <c r="C5" s="15">
        <v>0.25130000000000002</v>
      </c>
      <c r="D5" s="15">
        <v>0</v>
      </c>
      <c r="E5" s="16">
        <v>0</v>
      </c>
      <c r="F5" s="16">
        <v>0.20200000000000001</v>
      </c>
      <c r="G5" s="16">
        <f>D$1*C5</f>
        <v>0.12745936000000002</v>
      </c>
      <c r="H5" s="16">
        <f>D$1*E5+G$1*F5</f>
        <v>0.10306040000000001</v>
      </c>
      <c r="I5" s="16">
        <f t="shared" si="0"/>
        <v>19.142540806732441</v>
      </c>
      <c r="J5" s="16">
        <f>0.5*(D$1)*POWER(C5,2)</f>
        <v>1.6015268584000004E-2</v>
      </c>
      <c r="K5" s="16">
        <f>0.5*D$1*POWER(E5,2)+0.5*G$1*POWER(F5,2)</f>
        <v>1.0409100400000001E-2</v>
      </c>
      <c r="L5" s="16">
        <f t="shared" si="1"/>
        <v>35.00514621153981</v>
      </c>
      <c r="M5">
        <f t="shared" si="2"/>
        <v>0.50719999999999998</v>
      </c>
      <c r="N5">
        <f t="shared" si="3"/>
        <v>0.51019999999999999</v>
      </c>
      <c r="P5" s="2" t="s">
        <v>7</v>
      </c>
      <c r="Q5" s="3" t="s">
        <v>11</v>
      </c>
      <c r="R5" s="3" t="s">
        <v>13</v>
      </c>
      <c r="S5" s="3" t="s">
        <v>13</v>
      </c>
    </row>
    <row r="6" spans="1:19" x14ac:dyDescent="0.3">
      <c r="A6" s="17"/>
      <c r="B6" s="18"/>
      <c r="C6" s="18"/>
      <c r="D6" s="18"/>
      <c r="E6" s="19"/>
      <c r="F6" s="19"/>
      <c r="G6" s="19"/>
      <c r="H6" s="19"/>
      <c r="I6" s="19"/>
      <c r="J6" s="19"/>
      <c r="K6" s="19"/>
      <c r="L6" s="19"/>
      <c r="P6" s="2" t="s">
        <v>6</v>
      </c>
      <c r="Q6" s="3" t="s">
        <v>11</v>
      </c>
      <c r="R6" s="3" t="s">
        <v>14</v>
      </c>
      <c r="S6" s="3" t="s">
        <v>13</v>
      </c>
    </row>
    <row r="7" spans="1:19" x14ac:dyDescent="0.3">
      <c r="A7" s="12" t="s">
        <v>6</v>
      </c>
      <c r="B7" s="20">
        <v>1</v>
      </c>
      <c r="C7" s="20">
        <v>0.16009999999999999</v>
      </c>
      <c r="D7" s="20">
        <v>0</v>
      </c>
      <c r="E7" s="21">
        <v>2.75E-2</v>
      </c>
      <c r="F7" s="21">
        <v>0.18990000000000001</v>
      </c>
      <c r="G7" s="21">
        <f>D$1*C7</f>
        <v>8.1202719999999992E-2</v>
      </c>
      <c r="H7" s="21">
        <f>D$1*E7+G$1*F7</f>
        <v>0.11083498</v>
      </c>
      <c r="I7" s="21">
        <f t="shared" si="0"/>
        <v>36.491708652123982</v>
      </c>
      <c r="J7" s="21">
        <f>0.5*(D$1)*POWER(C7,2)</f>
        <v>6.5002777359999993E-3</v>
      </c>
      <c r="K7" s="21">
        <f>0.5*D$1*POWER(E7,2)+0.5*G$1*POWER(F7,2)</f>
        <v>9.3912037510000008E-3</v>
      </c>
      <c r="L7" s="21">
        <f t="shared" si="1"/>
        <v>44.473884538646764</v>
      </c>
      <c r="M7">
        <f>M3+0.5</f>
        <v>1.0072000000000001</v>
      </c>
      <c r="N7">
        <f>N3</f>
        <v>0.51019999999999999</v>
      </c>
      <c r="P7" s="2" t="s">
        <v>5</v>
      </c>
      <c r="Q7" s="3" t="s">
        <v>11</v>
      </c>
      <c r="R7" s="3" t="s">
        <v>13</v>
      </c>
      <c r="S7" s="3" t="s">
        <v>14</v>
      </c>
    </row>
    <row r="8" spans="1:19" x14ac:dyDescent="0.3">
      <c r="A8" s="12"/>
      <c r="B8" s="13">
        <v>2</v>
      </c>
      <c r="C8" s="13">
        <v>0.16320000000000001</v>
      </c>
      <c r="D8" s="13">
        <v>0</v>
      </c>
      <c r="E8" s="14">
        <v>2.8899999999999999E-2</v>
      </c>
      <c r="F8" s="14">
        <v>0.18340000000000001</v>
      </c>
      <c r="G8" s="14">
        <f>D$1*C8</f>
        <v>8.2775040000000008E-2</v>
      </c>
      <c r="H8" s="14">
        <f>D$1*E8+G$1*F8</f>
        <v>0.10822876000000001</v>
      </c>
      <c r="I8" s="14">
        <f t="shared" si="0"/>
        <v>30.750477438609508</v>
      </c>
      <c r="J8" s="14">
        <f>0.5*(D$1)*POWER(C8,2)</f>
        <v>6.7544432640000004E-3</v>
      </c>
      <c r="K8" s="14">
        <f>0.5*D$1*POWER(E8,2)+0.5*G$1*POWER(F8,2)</f>
        <v>8.7922406119999991E-3</v>
      </c>
      <c r="L8" s="14">
        <f t="shared" si="1"/>
        <v>30.169730773535424</v>
      </c>
      <c r="M8">
        <f t="shared" ref="M8:M9" si="4">M4+0.5</f>
        <v>1.0072000000000001</v>
      </c>
      <c r="N8">
        <f t="shared" ref="N8:N9" si="5">N4</f>
        <v>0.51019999999999999</v>
      </c>
      <c r="P8" s="2" t="s">
        <v>4</v>
      </c>
      <c r="Q8" s="3" t="s">
        <v>12</v>
      </c>
      <c r="R8" s="3" t="s">
        <v>13</v>
      </c>
      <c r="S8" s="3" t="s">
        <v>13</v>
      </c>
    </row>
    <row r="9" spans="1:19" x14ac:dyDescent="0.3">
      <c r="A9" s="12"/>
      <c r="B9" s="15">
        <v>3</v>
      </c>
      <c r="C9" s="15">
        <v>0.19989999999999999</v>
      </c>
      <c r="D9" s="15">
        <v>0</v>
      </c>
      <c r="E9" s="16">
        <v>4.9029999999999997E-2</v>
      </c>
      <c r="F9" s="16">
        <v>0.252</v>
      </c>
      <c r="G9" s="16">
        <f>D$1*C9</f>
        <v>0.10138928</v>
      </c>
      <c r="H9" s="16">
        <f>D$1*E9+G$1*F9</f>
        <v>0.15343841599999999</v>
      </c>
      <c r="I9" s="16">
        <f t="shared" si="0"/>
        <v>51.335936106854682</v>
      </c>
      <c r="J9" s="16">
        <f>0.5*(D$1)*POWER(C9,2)</f>
        <v>1.0133858535999999E-2</v>
      </c>
      <c r="K9" s="16">
        <f>0.5*D$1*POWER(E9,2)+0.5*G$1*POWER(F9,2)</f>
        <v>1.6809509812240001E-2</v>
      </c>
      <c r="L9" s="16">
        <f t="shared" si="1"/>
        <v>65.87472335956835</v>
      </c>
      <c r="M9">
        <f t="shared" si="4"/>
        <v>1.0072000000000001</v>
      </c>
      <c r="N9">
        <f t="shared" si="5"/>
        <v>0.51019999999999999</v>
      </c>
      <c r="P9" s="2" t="s">
        <v>0</v>
      </c>
      <c r="Q9" s="3" t="s">
        <v>12</v>
      </c>
      <c r="R9" s="3" t="s">
        <v>14</v>
      </c>
      <c r="S9" s="3" t="s">
        <v>13</v>
      </c>
    </row>
    <row r="10" spans="1:19" x14ac:dyDescent="0.3">
      <c r="A10" s="17"/>
      <c r="B10" s="18"/>
      <c r="C10" s="18"/>
      <c r="D10" s="18"/>
      <c r="E10" s="19"/>
      <c r="F10" s="19"/>
      <c r="G10" s="19"/>
      <c r="H10" s="19"/>
      <c r="I10" s="19"/>
      <c r="J10" s="19"/>
      <c r="K10" s="19"/>
      <c r="L10" s="19"/>
      <c r="P10" s="2" t="s">
        <v>3</v>
      </c>
      <c r="Q10" s="3" t="s">
        <v>12</v>
      </c>
      <c r="R10" s="3" t="s">
        <v>13</v>
      </c>
      <c r="S10" s="3" t="s">
        <v>14</v>
      </c>
    </row>
    <row r="11" spans="1:19" x14ac:dyDescent="0.3">
      <c r="A11" s="12" t="s">
        <v>5</v>
      </c>
      <c r="B11" s="20">
        <v>1</v>
      </c>
      <c r="C11" s="20">
        <v>0.24210000000000001</v>
      </c>
      <c r="D11" s="20">
        <v>0</v>
      </c>
      <c r="E11" s="21">
        <v>6.2E-2</v>
      </c>
      <c r="F11" s="21">
        <v>0.1368</v>
      </c>
      <c r="G11" s="21">
        <f>D$1*C11</f>
        <v>0.12279312000000001</v>
      </c>
      <c r="H11" s="21">
        <f>D$1*E11+G$1*F11</f>
        <v>0.10124176</v>
      </c>
      <c r="I11" s="21">
        <f t="shared" si="0"/>
        <v>17.550950737305154</v>
      </c>
      <c r="J11" s="21">
        <f>0.5*(D$1)*POWER(C11,2)</f>
        <v>1.4864107176000001E-2</v>
      </c>
      <c r="K11" s="21">
        <f>0.5*D$1*POWER(E11,2)+0.5*G$1*POWER(F11,2)</f>
        <v>5.7488410239999992E-3</v>
      </c>
      <c r="L11" s="21">
        <f t="shared" si="1"/>
        <v>61.324007180988062</v>
      </c>
      <c r="M11">
        <f>M3</f>
        <v>0.50719999999999998</v>
      </c>
      <c r="N11">
        <f>N3+0.5</f>
        <v>1.0102</v>
      </c>
    </row>
    <row r="12" spans="1:19" x14ac:dyDescent="0.3">
      <c r="A12" s="12"/>
      <c r="B12" s="13">
        <v>2</v>
      </c>
      <c r="C12" s="13">
        <v>0.30280000000000001</v>
      </c>
      <c r="D12" s="13">
        <v>0</v>
      </c>
      <c r="E12" s="14">
        <v>4.2999999999999997E-2</v>
      </c>
      <c r="F12" s="14">
        <v>0.1595</v>
      </c>
      <c r="G12" s="14">
        <f>D$1*C12</f>
        <v>0.15358015999999999</v>
      </c>
      <c r="H12" s="14">
        <f>D$1*E12+G$1*F12</f>
        <v>0.1031865</v>
      </c>
      <c r="I12" s="14">
        <f t="shared" si="0"/>
        <v>32.812610691380968</v>
      </c>
      <c r="J12" s="14">
        <f>0.5*(D$1)*POWER(C12,2)</f>
        <v>2.3252036223999999E-2</v>
      </c>
      <c r="K12" s="14">
        <f>0.5*D$1*POWER(E12,2)+0.5*G$1*POWER(F12,2)</f>
        <v>6.9587141750000001E-3</v>
      </c>
      <c r="L12" s="14">
        <f t="shared" si="1"/>
        <v>70.072667580753887</v>
      </c>
      <c r="M12">
        <f t="shared" ref="M12:M13" si="6">M4</f>
        <v>0.50719999999999998</v>
      </c>
      <c r="N12">
        <f t="shared" ref="N12:N13" si="7">N4+0.5</f>
        <v>1.0102</v>
      </c>
    </row>
    <row r="13" spans="1:19" x14ac:dyDescent="0.3">
      <c r="A13" s="12"/>
      <c r="B13" s="15">
        <v>3</v>
      </c>
      <c r="C13" s="15">
        <v>0.2044</v>
      </c>
      <c r="D13" s="15">
        <v>0</v>
      </c>
      <c r="E13" s="16">
        <v>6.0299999999999999E-2</v>
      </c>
      <c r="F13" s="16">
        <v>0.12130000000000001</v>
      </c>
      <c r="G13" s="16">
        <f>D$1*C13</f>
        <v>0.10367168</v>
      </c>
      <c r="H13" s="16">
        <f>D$1*E13+G$1*F13</f>
        <v>9.2471419999999999E-2</v>
      </c>
      <c r="I13" s="16">
        <f t="shared" si="0"/>
        <v>10.803586861908675</v>
      </c>
      <c r="J13" s="16">
        <f>0.5*(D$1)*POWER(C13,2)</f>
        <v>1.0595245696E-2</v>
      </c>
      <c r="K13" s="16">
        <f>0.5*D$1*POWER(E13,2)+0.5*G$1*POWER(F13,2)</f>
        <v>4.6755747430000001E-3</v>
      </c>
      <c r="L13" s="16">
        <f t="shared" si="1"/>
        <v>55.871011610753307</v>
      </c>
      <c r="M13">
        <f t="shared" si="6"/>
        <v>0.50719999999999998</v>
      </c>
      <c r="N13">
        <f t="shared" si="7"/>
        <v>1.0102</v>
      </c>
    </row>
    <row r="14" spans="1:19" x14ac:dyDescent="0.3">
      <c r="A14" s="17"/>
      <c r="B14" s="18"/>
      <c r="C14" s="18"/>
      <c r="D14" s="18"/>
      <c r="E14" s="19"/>
      <c r="F14" s="19"/>
      <c r="G14" s="19"/>
      <c r="H14" s="19"/>
      <c r="I14" s="19"/>
      <c r="J14" s="19"/>
      <c r="K14" s="19"/>
      <c r="L14" s="19"/>
    </row>
    <row r="15" spans="1:19" x14ac:dyDescent="0.3">
      <c r="A15" s="12" t="s">
        <v>4</v>
      </c>
      <c r="B15" s="20">
        <v>1</v>
      </c>
      <c r="C15" s="20">
        <v>0.34589999999999999</v>
      </c>
      <c r="D15" s="20">
        <v>0</v>
      </c>
      <c r="E15" s="21">
        <v>0.14099999999999999</v>
      </c>
      <c r="F15" s="21">
        <v>0.13619999999999999</v>
      </c>
      <c r="G15" s="21">
        <f>D$1*C15</f>
        <v>0.17544047999999998</v>
      </c>
      <c r="H15" s="21">
        <f>D$1*E15+G$1*F15</f>
        <v>0.14100443999999998</v>
      </c>
      <c r="I15" s="21">
        <f t="shared" si="0"/>
        <v>19.628332070226897</v>
      </c>
      <c r="J15" s="21">
        <f>0.5*(D$1)*POWER(C15,2)</f>
        <v>3.0342431015999996E-2</v>
      </c>
      <c r="K15" s="21">
        <f>0.5*D$1*POWER(E15,2)+0.5*G$1*POWER(F15,2)</f>
        <v>9.7740388439999971E-3</v>
      </c>
      <c r="L15" s="21">
        <f t="shared" si="1"/>
        <v>67.787555193431899</v>
      </c>
      <c r="M15">
        <v>0.50719999999999998</v>
      </c>
      <c r="N15">
        <v>0.51019999999999999</v>
      </c>
    </row>
    <row r="16" spans="1:19" x14ac:dyDescent="0.3">
      <c r="A16" s="12"/>
      <c r="B16" s="13">
        <v>2</v>
      </c>
      <c r="C16" s="13">
        <v>0.31440000000000001</v>
      </c>
      <c r="D16" s="13">
        <v>0</v>
      </c>
      <c r="E16" s="14">
        <v>0.12659999999999999</v>
      </c>
      <c r="F16" s="14">
        <v>0.13519999999999999</v>
      </c>
      <c r="G16" s="14">
        <f>D$1*C16</f>
        <v>0.15946368</v>
      </c>
      <c r="H16" s="14">
        <f>D$1*E16+G$1*F16</f>
        <v>0.13319055999999999</v>
      </c>
      <c r="I16" s="14">
        <f t="shared" si="0"/>
        <v>16.475927308337553</v>
      </c>
      <c r="J16" s="14">
        <f>0.5*(D$1)*POWER(C16,2)</f>
        <v>2.5067690496000002E-2</v>
      </c>
      <c r="K16" s="14">
        <f>0.5*D$1*POWER(E16,2)+0.5*G$1*POWER(F16,2)</f>
        <v>8.7275723199999981E-3</v>
      </c>
      <c r="L16" s="14">
        <f t="shared" si="1"/>
        <v>65.183979268482517</v>
      </c>
      <c r="M16">
        <v>0.50719999999999998</v>
      </c>
      <c r="N16">
        <v>0.51019999999999999</v>
      </c>
    </row>
    <row r="17" spans="1:16" x14ac:dyDescent="0.3">
      <c r="A17" s="12"/>
      <c r="B17" s="15">
        <v>3</v>
      </c>
      <c r="C17" s="15">
        <v>0.2402</v>
      </c>
      <c r="D17" s="15">
        <v>0</v>
      </c>
      <c r="E17" s="16">
        <v>0.1038</v>
      </c>
      <c r="F17" s="16">
        <v>0.1043</v>
      </c>
      <c r="G17" s="16">
        <f>D$1*C17</f>
        <v>0.12182944</v>
      </c>
      <c r="H17" s="16">
        <f>D$1*E17+G$1*F17</f>
        <v>0.10586122000000001</v>
      </c>
      <c r="I17" s="16">
        <f t="shared" si="0"/>
        <v>13.107028974277474</v>
      </c>
      <c r="J17" s="16">
        <f>0.5*(D$1)*POWER(C17,2)</f>
        <v>1.4631715743999999E-2</v>
      </c>
      <c r="K17" s="16">
        <f>0.5*D$1*POWER(E17,2)+0.5*G$1*POWER(F17,2)</f>
        <v>5.5075007830000001E-3</v>
      </c>
      <c r="L17" s="16">
        <f t="shared" si="1"/>
        <v>62.359159517854557</v>
      </c>
      <c r="M17">
        <v>0.50719999999999998</v>
      </c>
      <c r="N17">
        <v>0.51019999999999999</v>
      </c>
    </row>
    <row r="18" spans="1:16" x14ac:dyDescent="0.3">
      <c r="A18" s="17"/>
      <c r="B18" s="18"/>
      <c r="C18" s="18"/>
      <c r="D18" s="18"/>
      <c r="E18" s="19"/>
      <c r="F18" s="19"/>
      <c r="G18" s="19"/>
      <c r="H18" s="19"/>
      <c r="I18" s="19"/>
      <c r="J18" s="19"/>
      <c r="K18" s="19"/>
      <c r="L18" s="19"/>
    </row>
    <row r="19" spans="1:16" x14ac:dyDescent="0.3">
      <c r="A19" s="12" t="s">
        <v>0</v>
      </c>
      <c r="B19" s="20">
        <v>1</v>
      </c>
      <c r="C19" s="20">
        <v>0.2054</v>
      </c>
      <c r="D19" s="20">
        <v>0</v>
      </c>
      <c r="E19" s="21">
        <v>0.1084</v>
      </c>
      <c r="F19" s="21">
        <v>0.10680000000000001</v>
      </c>
      <c r="G19" s="21">
        <f>D$1*C19</f>
        <v>0.10417888</v>
      </c>
      <c r="H19" s="21">
        <f>D$1*E19+G$1*F19</f>
        <v>0.10946984</v>
      </c>
      <c r="I19" s="21">
        <f t="shared" si="0"/>
        <v>5.0787261295187642</v>
      </c>
      <c r="J19" s="21">
        <f>0.5*(D$1)*POWER(C19,2)</f>
        <v>1.0699170975999999E-2</v>
      </c>
      <c r="K19" s="21">
        <f>0.5*D$1*POWER(E19,2)+0.5*G$1*POWER(F19,2)</f>
        <v>5.8896738399999999E-3</v>
      </c>
      <c r="L19" s="21">
        <f t="shared" si="1"/>
        <v>44.95205419923181</v>
      </c>
      <c r="M19">
        <v>1.0072000000000001</v>
      </c>
      <c r="N19">
        <v>0.51019999999999999</v>
      </c>
    </row>
    <row r="20" spans="1:16" x14ac:dyDescent="0.3">
      <c r="A20" s="12"/>
      <c r="B20" s="13">
        <v>2</v>
      </c>
      <c r="C20" s="13">
        <v>0.27039999999999997</v>
      </c>
      <c r="D20" s="13">
        <v>0</v>
      </c>
      <c r="E20" s="14">
        <v>0.16439999999999999</v>
      </c>
      <c r="F20" s="14">
        <v>0.1646</v>
      </c>
      <c r="G20" s="14">
        <f>D$1*C20</f>
        <v>0.13714687999999997</v>
      </c>
      <c r="H20" s="14">
        <f>D$1*E20+G$1*F20</f>
        <v>0.16736259999999997</v>
      </c>
      <c r="I20" s="14">
        <f t="shared" si="0"/>
        <v>22.031649571612572</v>
      </c>
      <c r="J20" s="14">
        <f>0.5*(D$1)*POWER(C20,2)</f>
        <v>1.8542258175999995E-2</v>
      </c>
      <c r="K20" s="14">
        <f>0.5*D$1*POWER(E20,2)+0.5*G$1*POWER(F20,2)</f>
        <v>1.3765603611999997E-2</v>
      </c>
      <c r="L20" s="14">
        <f t="shared" si="1"/>
        <v>25.760910665037645</v>
      </c>
      <c r="M20">
        <v>1.0072000000000001</v>
      </c>
      <c r="N20">
        <v>0.51019999999999999</v>
      </c>
    </row>
    <row r="21" spans="1:16" x14ac:dyDescent="0.3">
      <c r="A21" s="12"/>
      <c r="B21" s="15">
        <v>3</v>
      </c>
      <c r="C21" s="15">
        <v>0.24840000000000001</v>
      </c>
      <c r="D21" s="15">
        <v>0</v>
      </c>
      <c r="E21" s="16">
        <v>0.15670000000000001</v>
      </c>
      <c r="F21" s="16">
        <v>0.15240000000000001</v>
      </c>
      <c r="G21" s="16">
        <f>D$1*C21</f>
        <v>0.12598848000000001</v>
      </c>
      <c r="H21" s="16">
        <f>D$1*E21+G$1*F21</f>
        <v>0.15723271999999999</v>
      </c>
      <c r="I21" s="16">
        <f t="shared" si="0"/>
        <v>24.799283236054578</v>
      </c>
      <c r="J21" s="16">
        <f>0.5*(D$1)*POWER(C21,2)</f>
        <v>1.5647769216000001E-2</v>
      </c>
      <c r="K21" s="16">
        <f>0.5*D$1*POWER(E21,2)+0.5*G$1*POWER(F21,2)</f>
        <v>1.2152011480000001E-2</v>
      </c>
      <c r="L21" s="16">
        <f t="shared" si="1"/>
        <v>22.3402945668802</v>
      </c>
      <c r="M21">
        <v>1.0072000000000001</v>
      </c>
      <c r="N21">
        <v>0.51019999999999999</v>
      </c>
    </row>
    <row r="22" spans="1:16" x14ac:dyDescent="0.3">
      <c r="A22" s="17"/>
      <c r="B22" s="18"/>
      <c r="C22" s="18"/>
      <c r="D22" s="18"/>
      <c r="E22" s="19"/>
      <c r="F22" s="19"/>
      <c r="G22" s="19"/>
      <c r="H22" s="19"/>
      <c r="I22" s="19"/>
      <c r="J22" s="19"/>
      <c r="K22" s="19"/>
      <c r="L22" s="19"/>
    </row>
    <row r="23" spans="1:16" x14ac:dyDescent="0.3">
      <c r="A23" s="12" t="s">
        <v>3</v>
      </c>
      <c r="B23" s="20">
        <v>1</v>
      </c>
      <c r="C23" s="20">
        <v>0.37380000000000002</v>
      </c>
      <c r="D23" s="20">
        <v>0</v>
      </c>
      <c r="E23" s="21">
        <v>0.10780000000000001</v>
      </c>
      <c r="F23" s="21">
        <v>0.109</v>
      </c>
      <c r="G23" s="21">
        <f>D$1*C23</f>
        <v>0.18959136000000001</v>
      </c>
      <c r="H23" s="21">
        <f>D$1*E23+G$1*F23</f>
        <v>0.11028795999999999</v>
      </c>
      <c r="I23" s="21">
        <f t="shared" si="0"/>
        <v>41.828593876851784</v>
      </c>
      <c r="J23" s="21">
        <f>0.5*(D$1)*POWER(C23,2)</f>
        <v>3.5434625184E-2</v>
      </c>
      <c r="K23" s="21">
        <f>0.5*D$1*POWER(E23,2)+0.5*G$1*POWER(F23,2)</f>
        <v>5.9778881240000002E-3</v>
      </c>
      <c r="L23" s="21">
        <f t="shared" si="1"/>
        <v>83.129811327313746</v>
      </c>
      <c r="M23">
        <v>0.50719999999999998</v>
      </c>
      <c r="N23">
        <v>1.0102</v>
      </c>
    </row>
    <row r="24" spans="1:16" x14ac:dyDescent="0.3">
      <c r="A24" s="12"/>
      <c r="B24" s="13">
        <v>2</v>
      </c>
      <c r="C24" s="13">
        <v>0.30430000000000001</v>
      </c>
      <c r="D24" s="13">
        <v>0</v>
      </c>
      <c r="E24" s="14">
        <v>9.4E-2</v>
      </c>
      <c r="F24" s="14">
        <v>9.4500000000000001E-2</v>
      </c>
      <c r="G24" s="14">
        <f>D$1*C24</f>
        <v>0.15434096</v>
      </c>
      <c r="H24" s="14">
        <f>D$1*E24+G$1*F24</f>
        <v>9.5890699999999995E-2</v>
      </c>
      <c r="I24" s="14">
        <f t="shared" si="0"/>
        <v>37.870867202070016</v>
      </c>
      <c r="J24" s="14">
        <f>0.5*(D$1)*POWER(C24,2)</f>
        <v>2.3482977064000002E-2</v>
      </c>
      <c r="K24" s="14">
        <f>0.5*D$1*POWER(E24,2)+0.5*G$1*POWER(F24,2)</f>
        <v>4.5189163750000002E-3</v>
      </c>
      <c r="L24" s="14">
        <f t="shared" si="1"/>
        <v>80.75662909909488</v>
      </c>
      <c r="M24">
        <v>0.50719999999999998</v>
      </c>
      <c r="N24">
        <v>1.0102</v>
      </c>
    </row>
    <row r="25" spans="1:16" x14ac:dyDescent="0.3">
      <c r="A25" s="12"/>
      <c r="B25" s="13">
        <v>3</v>
      </c>
      <c r="C25" s="13">
        <v>0.3886</v>
      </c>
      <c r="D25" s="13">
        <v>0</v>
      </c>
      <c r="E25" s="14">
        <v>0.1195</v>
      </c>
      <c r="F25" s="14">
        <v>0.11990000000000001</v>
      </c>
      <c r="G25" s="14">
        <f>D$1*C25</f>
        <v>0.19709791999999998</v>
      </c>
      <c r="H25" s="14">
        <f>D$1*E25+G$1*F25</f>
        <v>0.12178338</v>
      </c>
      <c r="I25" s="14">
        <f t="shared" si="0"/>
        <v>38.211737597230858</v>
      </c>
      <c r="J25" s="14">
        <f>0.5*(D$1)*POWER(C25,2)</f>
        <v>3.8296125856E-2</v>
      </c>
      <c r="K25" s="14">
        <f>0.5*D$1*POWER(E25,2)+0.5*G$1*POWER(F25,2)</f>
        <v>7.2887915510000002E-3</v>
      </c>
      <c r="L25" s="14">
        <f t="shared" si="1"/>
        <v>80.967287452503413</v>
      </c>
      <c r="M25">
        <v>0.50719999999999998</v>
      </c>
      <c r="N25">
        <v>1.0102</v>
      </c>
    </row>
    <row r="26" spans="1:16" x14ac:dyDescent="0.3">
      <c r="P26" s="3"/>
    </row>
    <row r="28" spans="1:16" x14ac:dyDescent="0.3">
      <c r="A28" s="9" t="s">
        <v>15</v>
      </c>
      <c r="B28" s="10" t="s">
        <v>18</v>
      </c>
      <c r="C28" s="11" t="s">
        <v>27</v>
      </c>
      <c r="D28" s="11" t="s">
        <v>28</v>
      </c>
    </row>
    <row r="29" spans="1:16" x14ac:dyDescent="0.3">
      <c r="A29" s="12" t="s">
        <v>7</v>
      </c>
      <c r="B29" s="23">
        <v>1</v>
      </c>
      <c r="C29" s="3">
        <f>(M3-N3)/(M3+N3) * C3</f>
        <v>-7.9909573422449478E-4</v>
      </c>
      <c r="D29" s="3">
        <f>(2*M3/(M3+N3)) * C3</f>
        <v>0.27020090426577553</v>
      </c>
    </row>
    <row r="30" spans="1:16" x14ac:dyDescent="0.3">
      <c r="A30" s="12"/>
      <c r="B30" s="23">
        <v>2</v>
      </c>
      <c r="C30" s="3">
        <f t="shared" ref="C30:C31" si="8">(M4-N4)/(M4+N4) * C4</f>
        <v>-4.4230391193237712E-4</v>
      </c>
      <c r="D30" s="3">
        <f t="shared" ref="D30:D31" si="9">(2*M4/(M4+N4)) * C4</f>
        <v>0.14955769608806763</v>
      </c>
    </row>
    <row r="31" spans="1:16" x14ac:dyDescent="0.3">
      <c r="A31" s="12"/>
      <c r="B31" s="24">
        <v>3</v>
      </c>
      <c r="C31" s="26">
        <f t="shared" si="8"/>
        <v>-7.410064871240426E-4</v>
      </c>
      <c r="D31" s="26">
        <f t="shared" si="9"/>
        <v>0.25055899351287597</v>
      </c>
    </row>
    <row r="32" spans="1:16" x14ac:dyDescent="0.3">
      <c r="A32" s="17"/>
      <c r="B32" s="18"/>
      <c r="C32" s="28"/>
      <c r="D32" s="28"/>
    </row>
    <row r="33" spans="1:4" x14ac:dyDescent="0.3">
      <c r="A33" s="12" t="s">
        <v>6</v>
      </c>
      <c r="B33" s="25">
        <v>1</v>
      </c>
      <c r="C33" s="27">
        <f>(M7-N7)/(M7+N7) * C7</f>
        <v>5.2438183735336763E-2</v>
      </c>
      <c r="D33" s="27">
        <f>(2*M7/(M7+N7)) * C7</f>
        <v>0.21253818373533678</v>
      </c>
    </row>
    <row r="34" spans="1:4" x14ac:dyDescent="0.3">
      <c r="A34" s="12"/>
      <c r="B34" s="23">
        <v>2</v>
      </c>
      <c r="C34" s="3">
        <f t="shared" ref="C34:C35" si="10">(M8-N8)/(M8+N8) * C8</f>
        <v>5.3453538948200881E-2</v>
      </c>
      <c r="D34" s="3">
        <f t="shared" ref="D34:D35" si="11">(2*M8/(M8+N8)) * C8</f>
        <v>0.21665353894820091</v>
      </c>
    </row>
    <row r="35" spans="1:4" x14ac:dyDescent="0.3">
      <c r="A35" s="12"/>
      <c r="B35" s="24">
        <v>3</v>
      </c>
      <c r="C35" s="26">
        <f t="shared" si="10"/>
        <v>6.5474034532753397E-2</v>
      </c>
      <c r="D35" s="26">
        <f t="shared" si="11"/>
        <v>0.26537403453275343</v>
      </c>
    </row>
    <row r="36" spans="1:4" x14ac:dyDescent="0.3">
      <c r="A36" s="17"/>
      <c r="B36" s="18"/>
      <c r="C36" s="28"/>
      <c r="D36" s="28"/>
    </row>
    <row r="37" spans="1:4" x14ac:dyDescent="0.3">
      <c r="A37" s="12" t="s">
        <v>5</v>
      </c>
      <c r="B37" s="25">
        <v>1</v>
      </c>
      <c r="C37" s="27">
        <f>(M11-N11)/(M11+N11) * C11</f>
        <v>-8.0253262158956132E-2</v>
      </c>
      <c r="D37" s="27">
        <f>(2*M11/(M11+N11)) * C11</f>
        <v>0.16184673784104392</v>
      </c>
    </row>
    <row r="38" spans="1:4" x14ac:dyDescent="0.3">
      <c r="A38" s="12"/>
      <c r="B38" s="23">
        <v>2</v>
      </c>
      <c r="C38" s="3">
        <f t="shared" ref="C38:C39" si="12">(M12-N12)/(M12+N12) * C12</f>
        <v>-0.10037458811124293</v>
      </c>
      <c r="D38" s="3">
        <f t="shared" ref="D38:D39" si="13">(2*M12/(M12+N12)) * C12</f>
        <v>0.20242541188875712</v>
      </c>
    </row>
    <row r="39" spans="1:4" x14ac:dyDescent="0.3">
      <c r="A39" s="12"/>
      <c r="B39" s="24">
        <v>3</v>
      </c>
      <c r="C39" s="26">
        <f t="shared" si="12"/>
        <v>-6.7756161855805991E-2</v>
      </c>
      <c r="D39" s="3">
        <f t="shared" si="13"/>
        <v>0.13664383814419404</v>
      </c>
    </row>
    <row r="40" spans="1:4" x14ac:dyDescent="0.3">
      <c r="A40" s="9" t="s">
        <v>15</v>
      </c>
      <c r="B40" s="11" t="s">
        <v>18</v>
      </c>
      <c r="C40" s="4" t="s">
        <v>31</v>
      </c>
    </row>
    <row r="41" spans="1:4" x14ac:dyDescent="0.3">
      <c r="A41" s="12" t="s">
        <v>4</v>
      </c>
      <c r="B41" s="13">
        <v>1</v>
      </c>
      <c r="C41" s="3">
        <f>(M15*C15)/(M15+N15)</f>
        <v>0.17244002358954197</v>
      </c>
    </row>
    <row r="42" spans="1:4" x14ac:dyDescent="0.3">
      <c r="A42" s="12"/>
      <c r="B42" s="13">
        <v>2</v>
      </c>
      <c r="C42" s="3">
        <f t="shared" ref="C42:C43" si="14">(M16*C16)/(M16+N16)</f>
        <v>0.15673646550029488</v>
      </c>
    </row>
    <row r="43" spans="1:4" x14ac:dyDescent="0.3">
      <c r="A43" s="12"/>
      <c r="B43" s="13">
        <v>3</v>
      </c>
      <c r="C43" s="3">
        <f t="shared" si="14"/>
        <v>0.1197458620011795</v>
      </c>
    </row>
    <row r="44" spans="1:4" x14ac:dyDescent="0.3">
      <c r="A44" s="17"/>
      <c r="B44" s="29"/>
      <c r="C44" s="1"/>
    </row>
    <row r="45" spans="1:4" x14ac:dyDescent="0.3">
      <c r="A45" s="12" t="s">
        <v>0</v>
      </c>
      <c r="B45" s="13">
        <v>1</v>
      </c>
      <c r="C45" s="3">
        <f>(M19*C19)/(M19+N19)</f>
        <v>0.13633773560036905</v>
      </c>
    </row>
    <row r="46" spans="1:4" x14ac:dyDescent="0.3">
      <c r="A46" s="12"/>
      <c r="B46" s="13">
        <v>2</v>
      </c>
      <c r="C46" s="3">
        <f t="shared" ref="C46:C47" si="15">(M20*C20)/(M20+N20)</f>
        <v>0.17948258863846053</v>
      </c>
    </row>
    <row r="47" spans="1:4" x14ac:dyDescent="0.3">
      <c r="A47" s="12"/>
      <c r="B47" s="13">
        <v>3</v>
      </c>
      <c r="C47" s="3">
        <f t="shared" si="15"/>
        <v>0.16487971530249113</v>
      </c>
    </row>
    <row r="48" spans="1:4" x14ac:dyDescent="0.3">
      <c r="A48" s="17"/>
      <c r="B48" s="29"/>
      <c r="C48" s="1"/>
    </row>
    <row r="49" spans="1:9" x14ac:dyDescent="0.3">
      <c r="A49" s="12" t="s">
        <v>3</v>
      </c>
      <c r="B49" s="13">
        <v>1</v>
      </c>
      <c r="C49" s="3">
        <f>(M23*C23)/(M23+N23)</f>
        <v>0.12494487939897195</v>
      </c>
    </row>
    <row r="50" spans="1:9" x14ac:dyDescent="0.3">
      <c r="A50" s="12"/>
      <c r="B50" s="13">
        <v>2</v>
      </c>
      <c r="C50" s="3">
        <f t="shared" ref="C50:C51" si="16">(M24*C24)/(M24+N24)</f>
        <v>0.10171408989060235</v>
      </c>
    </row>
    <row r="51" spans="1:9" x14ac:dyDescent="0.3">
      <c r="A51" s="12"/>
      <c r="B51" s="13">
        <v>3</v>
      </c>
      <c r="C51" s="3">
        <f t="shared" si="16"/>
        <v>0.12989186766838012</v>
      </c>
    </row>
    <row r="54" spans="1:9" x14ac:dyDescent="0.3">
      <c r="I54" s="8"/>
    </row>
  </sheetData>
  <mergeCells count="12">
    <mergeCell ref="A29:A31"/>
    <mergeCell ref="A33:A35"/>
    <mergeCell ref="A37:A39"/>
    <mergeCell ref="A41:A43"/>
    <mergeCell ref="A45:A47"/>
    <mergeCell ref="A49:A51"/>
    <mergeCell ref="A23:A25"/>
    <mergeCell ref="A19:A21"/>
    <mergeCell ref="A15:A17"/>
    <mergeCell ref="A11:A13"/>
    <mergeCell ref="A7:A9"/>
    <mergeCell ref="A3:A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Louisiana Tech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labuser</dc:creator>
  <cp:lastModifiedBy>Mr. Looks Delicious</cp:lastModifiedBy>
  <dcterms:created xsi:type="dcterms:W3CDTF">2018-06-25T20:43:03Z</dcterms:created>
  <dcterms:modified xsi:type="dcterms:W3CDTF">2018-06-30T20:41:50Z</dcterms:modified>
</cp:coreProperties>
</file>