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Looks Delicious\Desktop\"/>
    </mc:Choice>
  </mc:AlternateContent>
  <xr:revisionPtr revIDLastSave="0" documentId="13_ncr:1_{B6F9EAED-CCBD-4064-9CFD-45F9C321835E}" xr6:coauthVersionLast="45" xr6:coauthVersionMax="45" xr10:uidLastSave="{00000000-0000-0000-0000-000000000000}"/>
  <bookViews>
    <workbookView xWindow="-108" yWindow="-108" windowWidth="23256" windowHeight="12576" xr2:uid="{D87CE616-303F-CF4B-A758-8E78339BB8ED}"/>
  </bookViews>
  <sheets>
    <sheet name="SF 37" sheetId="1" r:id="rId1"/>
    <sheet name="SF 38" sheetId="2" r:id="rId2"/>
    <sheet name="SF 39" sheetId="3" r:id="rId3"/>
    <sheet name="SF 40" sheetId="4" r:id="rId4"/>
    <sheet name="SF 4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3" i="1" l="1"/>
  <c r="H3" i="5" a="1"/>
  <c r="H3" i="5" s="1"/>
  <c r="H4" i="4" a="1"/>
  <c r="H4" i="4" s="1"/>
  <c r="H4" i="3" a="1"/>
  <c r="H4" i="3" s="1"/>
  <c r="H3" i="2" a="1"/>
  <c r="H3" i="2" s="1"/>
  <c r="H3" i="1" a="1"/>
  <c r="H3" i="1" s="1"/>
  <c r="G23" i="1"/>
  <c r="G23" i="2"/>
  <c r="H23" i="3"/>
  <c r="G23" i="5"/>
  <c r="G23" i="4"/>
  <c r="H2" i="4"/>
  <c r="F3" i="4" l="1"/>
  <c r="F4" i="4"/>
  <c r="F5" i="4"/>
  <c r="F6" i="4"/>
  <c r="F2" i="4"/>
  <c r="E3" i="4"/>
  <c r="G3" i="4" s="1"/>
  <c r="E4" i="4"/>
  <c r="G4" i="4" s="1"/>
  <c r="E5" i="4"/>
  <c r="G5" i="4" s="1"/>
  <c r="D3" i="4"/>
  <c r="D4" i="4"/>
  <c r="D5" i="4"/>
  <c r="D6" i="4"/>
  <c r="E6" i="4" s="1"/>
  <c r="G6" i="4" s="1"/>
  <c r="D2" i="4"/>
  <c r="E2" i="4" s="1"/>
  <c r="G2" i="4" s="1"/>
  <c r="F3" i="3"/>
  <c r="F4" i="3"/>
  <c r="F5" i="3"/>
  <c r="F6" i="3"/>
  <c r="F2" i="3"/>
  <c r="E5" i="3"/>
  <c r="G5" i="3" s="1"/>
  <c r="E6" i="3"/>
  <c r="G6" i="3" s="1"/>
  <c r="E2" i="3"/>
  <c r="G2" i="3" s="1"/>
  <c r="D3" i="3"/>
  <c r="E3" i="3" s="1"/>
  <c r="G3" i="3" s="1"/>
  <c r="D4" i="3"/>
  <c r="E4" i="3" s="1"/>
  <c r="G4" i="3" s="1"/>
  <c r="D5" i="3"/>
  <c r="D6" i="3"/>
  <c r="D2" i="3"/>
  <c r="F3" i="5"/>
  <c r="F4" i="5"/>
  <c r="F5" i="5"/>
  <c r="F6" i="5"/>
  <c r="F2" i="5"/>
  <c r="E3" i="5"/>
  <c r="G3" i="5" s="1"/>
  <c r="E4" i="5"/>
  <c r="G4" i="5" s="1"/>
  <c r="E5" i="5"/>
  <c r="G5" i="5" s="1"/>
  <c r="D3" i="5"/>
  <c r="D4" i="5"/>
  <c r="D5" i="5"/>
  <c r="D6" i="5"/>
  <c r="E6" i="5" s="1"/>
  <c r="G6" i="5" s="1"/>
  <c r="D2" i="5"/>
  <c r="E2" i="5" s="1"/>
  <c r="G2" i="5" s="1"/>
  <c r="F3" i="2"/>
  <c r="F4" i="2"/>
  <c r="F5" i="2"/>
  <c r="F6" i="2"/>
  <c r="F2" i="2"/>
  <c r="E5" i="2"/>
  <c r="G5" i="2" s="1"/>
  <c r="E6" i="2"/>
  <c r="G6" i="2" s="1"/>
  <c r="E2" i="2"/>
  <c r="G2" i="2" s="1"/>
  <c r="D3" i="2"/>
  <c r="E3" i="2" s="1"/>
  <c r="G3" i="2" s="1"/>
  <c r="D4" i="2"/>
  <c r="E4" i="2" s="1"/>
  <c r="G4" i="2" s="1"/>
  <c r="D5" i="2"/>
  <c r="D6" i="2"/>
  <c r="D2" i="2"/>
  <c r="F3" i="1"/>
  <c r="F4" i="1"/>
  <c r="F5" i="1"/>
  <c r="F6" i="1"/>
  <c r="F2" i="1"/>
  <c r="E3" i="1"/>
  <c r="G3" i="1" s="1"/>
  <c r="E4" i="1"/>
  <c r="G4" i="1" s="1"/>
  <c r="E5" i="1"/>
  <c r="G5" i="1" s="1"/>
  <c r="E6" i="1"/>
  <c r="D3" i="1"/>
  <c r="D4" i="1"/>
  <c r="D5" i="1"/>
  <c r="D6" i="1"/>
  <c r="D2" i="1"/>
  <c r="E2" i="1" s="1"/>
  <c r="G2" i="1" s="1"/>
  <c r="G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<sst xmlns="http://schemas.openxmlformats.org/spreadsheetml/2006/main" count="101" uniqueCount="23">
  <si>
    <t>Trial</t>
  </si>
  <si>
    <t>I (Amps)</t>
  </si>
  <si>
    <t>m (g)</t>
  </si>
  <si>
    <t>M (kg)</t>
  </si>
  <si>
    <t>F=mg</t>
  </si>
  <si>
    <t>IL</t>
  </si>
  <si>
    <t>B</t>
  </si>
  <si>
    <t>F=Mg</t>
  </si>
  <si>
    <t>L (mm)</t>
  </si>
  <si>
    <t>SF 37 Circuit</t>
  </si>
  <si>
    <t>SF 38 Circuit</t>
  </si>
  <si>
    <t>SF 39 Circuit</t>
  </si>
  <si>
    <t>SF 40 Circuit</t>
  </si>
  <si>
    <t>Effective L (mm)</t>
  </si>
  <si>
    <t>SF 41 Circuit</t>
  </si>
  <si>
    <t>σ(B)</t>
  </si>
  <si>
    <t>σ(B) [T]</t>
  </si>
  <si>
    <t>B [T]</t>
  </si>
  <si>
    <t>F [N]</t>
  </si>
  <si>
    <t>M [kg]</t>
  </si>
  <si>
    <t>Composite Results</t>
  </si>
  <si>
    <t>β1(B) [T]</t>
  </si>
  <si>
    <t>σ(β1)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</si>
</sst>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2" fillId="0" borderId="1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6" xfId="0" applyFill="1" applyBorder="1"/>
    <xf numFmtId="0" fontId="0" fillId="6" borderId="6" xfId="0" applyFill="1" applyBorder="1"/>
    <xf numFmtId="0" fontId="3" fillId="0" borderId="1" xfId="0" applyFont="1" applyBorder="1"/>
    <xf numFmtId="0" fontId="1" fillId="5" borderId="6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baseline="0"/>
              <a:t> vs. IL - SF 37 Chip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4824584426946635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'SF 37'!$F$2:$F$6</c:f>
              <c:numCache>
                <c:formatCode>General</c:formatCode>
                <c:ptCount val="5"/>
                <c:pt idx="0">
                  <c:v>1.0200000000000001E-2</c:v>
                </c:pt>
                <c:pt idx="1">
                  <c:v>0.02</c:v>
                </c:pt>
                <c:pt idx="2">
                  <c:v>3.0600000000000002E-2</c:v>
                </c:pt>
                <c:pt idx="3">
                  <c:v>0.04</c:v>
                </c:pt>
                <c:pt idx="4">
                  <c:v>5.0199999999999995E-2</c:v>
                </c:pt>
              </c:numCache>
            </c:numRef>
          </c:xVal>
          <c:yVal>
            <c:numRef>
              <c:f>'SF 37'!$E$2:$E$6</c:f>
              <c:numCache>
                <c:formatCode>General</c:formatCode>
                <c:ptCount val="5"/>
                <c:pt idx="0">
                  <c:v>6.8600000000000009E-4</c:v>
                </c:pt>
                <c:pt idx="1">
                  <c:v>1.47E-3</c:v>
                </c:pt>
                <c:pt idx="2">
                  <c:v>2.0579999999999999E-3</c:v>
                </c:pt>
                <c:pt idx="3">
                  <c:v>2.7440000000000003E-3</c:v>
                </c:pt>
                <c:pt idx="4">
                  <c:v>3.5279999999999999E-3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98-4583-800E-1F95E738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388032"/>
        <c:axId val="334240544"/>
      </c:scatterChart>
      <c:valAx>
        <c:axId val="3463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 (A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·m)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40544"/>
        <c:crosses val="autoZero"/>
        <c:crossBetween val="midCat"/>
      </c:valAx>
      <c:valAx>
        <c:axId val="3342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8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baseline="0"/>
              <a:t> vs. IL - SF 38 Chip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4824584426946635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'SF 38'!$F$2:$F$6</c:f>
              <c:numCache>
                <c:formatCode>General</c:formatCode>
                <c:ptCount val="5"/>
                <c:pt idx="0">
                  <c:v>2.0800000000000003E-2</c:v>
                </c:pt>
                <c:pt idx="1">
                  <c:v>0.04</c:v>
                </c:pt>
                <c:pt idx="2">
                  <c:v>6.0400000000000002E-2</c:v>
                </c:pt>
                <c:pt idx="3">
                  <c:v>7.8799999999999995E-2</c:v>
                </c:pt>
                <c:pt idx="4">
                  <c:v>9.9600000000000008E-2</c:v>
                </c:pt>
              </c:numCache>
            </c:numRef>
          </c:xVal>
          <c:yVal>
            <c:numRef>
              <c:f>'SF 38'!$E$2:$E$6</c:f>
              <c:numCache>
                <c:formatCode>General</c:formatCode>
                <c:ptCount val="5"/>
                <c:pt idx="0">
                  <c:v>1.47E-3</c:v>
                </c:pt>
                <c:pt idx="1">
                  <c:v>2.6460000000000003E-3</c:v>
                </c:pt>
                <c:pt idx="2">
                  <c:v>4.1159999999999999E-3</c:v>
                </c:pt>
                <c:pt idx="3">
                  <c:v>5.2920000000000007E-3</c:v>
                </c:pt>
                <c:pt idx="4">
                  <c:v>6.6640000000000007E-3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9E-4A1B-A685-201DE229C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388032"/>
        <c:axId val="334240544"/>
      </c:scatterChart>
      <c:valAx>
        <c:axId val="3463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 (A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·m)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40544"/>
        <c:crosses val="autoZero"/>
        <c:crossBetween val="midCat"/>
      </c:valAx>
      <c:valAx>
        <c:axId val="3342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8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baseline="0"/>
              <a:t> vs. IL - SF 39 Chip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4824584426946635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'SF 39'!$F$2:$F$6</c:f>
              <c:numCache>
                <c:formatCode>General</c:formatCode>
                <c:ptCount val="5"/>
                <c:pt idx="0">
                  <c:v>1.44E-2</c:v>
                </c:pt>
                <c:pt idx="1">
                  <c:v>2.9699999999999997E-2</c:v>
                </c:pt>
                <c:pt idx="2">
                  <c:v>4.4699999999999997E-2</c:v>
                </c:pt>
                <c:pt idx="3">
                  <c:v>5.9399999999999994E-2</c:v>
                </c:pt>
                <c:pt idx="4">
                  <c:v>7.6200000000000004E-2</c:v>
                </c:pt>
              </c:numCache>
            </c:numRef>
          </c:xVal>
          <c:yVal>
            <c:numRef>
              <c:f>'SF 39'!$E$2:$E$6</c:f>
              <c:numCache>
                <c:formatCode>General</c:formatCode>
                <c:ptCount val="5"/>
                <c:pt idx="0">
                  <c:v>9.8000000000000019E-4</c:v>
                </c:pt>
                <c:pt idx="1">
                  <c:v>1.9600000000000004E-3</c:v>
                </c:pt>
                <c:pt idx="2">
                  <c:v>2.9399999999999999E-3</c:v>
                </c:pt>
                <c:pt idx="3">
                  <c:v>3.9200000000000007E-3</c:v>
                </c:pt>
                <c:pt idx="4">
                  <c:v>4.9980000000000007E-3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61-4867-A941-61CD69CE0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388032"/>
        <c:axId val="334240544"/>
      </c:scatterChart>
      <c:valAx>
        <c:axId val="3463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 (A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·m)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40544"/>
        <c:crosses val="autoZero"/>
        <c:crossBetween val="midCat"/>
      </c:valAx>
      <c:valAx>
        <c:axId val="3342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8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baseline="0"/>
              <a:t> vs. IL - SF 40 Chip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7229831801571428E-2"/>
                  <c:y val="-0.15165406427221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'SF 40'!$F$2:$F$6</c:f>
              <c:numCache>
                <c:formatCode>General</c:formatCode>
                <c:ptCount val="5"/>
                <c:pt idx="0">
                  <c:v>5.0000000000000001E-3</c:v>
                </c:pt>
                <c:pt idx="1">
                  <c:v>9.7000000000000003E-3</c:v>
                </c:pt>
                <c:pt idx="2">
                  <c:v>1.49E-2</c:v>
                </c:pt>
                <c:pt idx="3">
                  <c:v>1.9900000000000001E-2</c:v>
                </c:pt>
                <c:pt idx="4">
                  <c:v>2.4799999999999999E-2</c:v>
                </c:pt>
              </c:numCache>
            </c:numRef>
          </c:xVal>
          <c:yVal>
            <c:numRef>
              <c:f>'SF 40'!$E$2:$E$6</c:f>
              <c:numCache>
                <c:formatCode>General</c:formatCode>
                <c:ptCount val="5"/>
                <c:pt idx="0">
                  <c:v>3.9200000000000004E-4</c:v>
                </c:pt>
                <c:pt idx="1">
                  <c:v>6.8600000000000009E-4</c:v>
                </c:pt>
                <c:pt idx="2">
                  <c:v>1.176E-3</c:v>
                </c:pt>
                <c:pt idx="3">
                  <c:v>1.47E-3</c:v>
                </c:pt>
                <c:pt idx="4">
                  <c:v>1.8620000000000002E-3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CC-8D48-B15A-FE60A91AB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18304"/>
        <c:axId val="344278176"/>
      </c:scatterChart>
      <c:valAx>
        <c:axId val="34581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</a:t>
                </a:r>
                <a:r>
                  <a:rPr lang="en-US" baseline="0"/>
                  <a:t> (A</a:t>
                </a:r>
                <a:r>
                  <a:rPr lang="en-U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·m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493635170603668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78176"/>
        <c:crosses val="autoZero"/>
        <c:crossBetween val="midCat"/>
      </c:valAx>
      <c:valAx>
        <c:axId val="3442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0"/>
                  <a:t>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1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baseline="0"/>
              <a:t> vs. IL - SF 41 Chip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9841211568811132E-2"/>
                  <c:y val="-0.159692980177666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'SF 41'!$F$2:$F$6</c:f>
              <c:numCache>
                <c:formatCode>General</c:formatCode>
                <c:ptCount val="5"/>
                <c:pt idx="0">
                  <c:v>2.9399999999999999E-2</c:v>
                </c:pt>
                <c:pt idx="1">
                  <c:v>0.06</c:v>
                </c:pt>
                <c:pt idx="2">
                  <c:v>8.9399999999999993E-2</c:v>
                </c:pt>
                <c:pt idx="3">
                  <c:v>0.12059999999999998</c:v>
                </c:pt>
                <c:pt idx="4">
                  <c:v>0.15</c:v>
                </c:pt>
              </c:numCache>
            </c:numRef>
          </c:xVal>
          <c:yVal>
            <c:numRef>
              <c:f>'SF 41'!$E$2:$E$6</c:f>
              <c:numCache>
                <c:formatCode>General</c:formatCode>
                <c:ptCount val="5"/>
                <c:pt idx="0">
                  <c:v>1.8620000000000002E-3</c:v>
                </c:pt>
                <c:pt idx="1">
                  <c:v>3.9200000000000007E-3</c:v>
                </c:pt>
                <c:pt idx="2">
                  <c:v>5.8799999999999998E-3</c:v>
                </c:pt>
                <c:pt idx="3">
                  <c:v>8.0359999999999997E-3</c:v>
                </c:pt>
                <c:pt idx="4">
                  <c:v>9.9960000000000014E-3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34-4F87-9900-25F91126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388032"/>
        <c:axId val="334240544"/>
      </c:scatterChart>
      <c:valAx>
        <c:axId val="3463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 (A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·m)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40544"/>
        <c:crosses val="autoZero"/>
        <c:crossBetween val="midCat"/>
      </c:valAx>
      <c:valAx>
        <c:axId val="3342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8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6</xdr:row>
      <xdr:rowOff>45720</xdr:rowOff>
    </xdr:from>
    <xdr:to>
      <xdr:col>12</xdr:col>
      <xdr:colOff>617220</xdr:colOff>
      <xdr:row>19</xdr:row>
      <xdr:rowOff>149860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54AAC3-E296-4823-91EF-197DC5455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6</xdr:row>
      <xdr:rowOff>45720</xdr:rowOff>
    </xdr:from>
    <xdr:to>
      <xdr:col>11</xdr:col>
      <xdr:colOff>563880</xdr:colOff>
      <xdr:row>19</xdr:row>
      <xdr:rowOff>149860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F7022A-289C-4378-AF4C-CE6E36498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845820</xdr:colOff>
      <xdr:row>6</xdr:row>
      <xdr:rowOff>60960</xdr:rowOff>
    </xdr:from>
    <xdr:to>
      <xdr:col>12</xdr:col>
      <xdr:colOff>464820</xdr:colOff>
      <xdr:row>19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4A5095-092C-40F1-8D72-12B100110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360680</xdr:colOff>
      <xdr:row>6</xdr:row>
      <xdr:rowOff>19050</xdr:rowOff>
    </xdr:from>
    <xdr:to>
      <xdr:col>13</xdr:col>
      <xdr:colOff>833120</xdr:colOff>
      <xdr:row>19</xdr:row>
      <xdr:rowOff>115570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124F8-F442-0C4C-B5D4-42A594626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840740</xdr:colOff>
      <xdr:row>8</xdr:row>
      <xdr:rowOff>34290</xdr:rowOff>
    </xdr:from>
    <xdr:to>
      <xdr:col>13</xdr:col>
      <xdr:colOff>459740</xdr:colOff>
      <xdr:row>21</xdr:row>
      <xdr:rowOff>130810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06C73-DC65-7545-9B1C-75ED46E12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5E99-A03A-2143-84AF-BF76ABE42E60}">
  <dimension ref="A1:K27"/>
  <sheetViews>
    <sheetView tabSelected="1" topLeftCell="A9" workbookViewId="0">
      <selection activeCell="I21" sqref="I21:K27"/>
    </sheetView>
  </sheetViews>
  <sheetFormatPr defaultColWidth="11.19921875" defaultRowHeight="15.6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6</v>
      </c>
    </row>
    <row r="2" spans="1:9" x14ac:dyDescent="0.3">
      <c r="A2" s="1">
        <v>1</v>
      </c>
      <c r="B2" s="1">
        <v>0.51</v>
      </c>
      <c r="C2" s="1">
        <v>7.0000000000000007E-2</v>
      </c>
      <c r="D2" s="1">
        <f>C2/1000</f>
        <v>7.0000000000000007E-5</v>
      </c>
      <c r="E2" s="1">
        <f>D2*9.8</f>
        <v>6.8600000000000009E-4</v>
      </c>
      <c r="F2" s="1">
        <f>B2*0.02</f>
        <v>1.0200000000000001E-2</v>
      </c>
      <c r="G2" s="1">
        <f>E2/F2</f>
        <v>6.7254901960784319E-2</v>
      </c>
    </row>
    <row r="3" spans="1:9" x14ac:dyDescent="0.3">
      <c r="A3" s="1">
        <v>2</v>
      </c>
      <c r="B3" s="1">
        <v>1</v>
      </c>
      <c r="C3" s="1">
        <v>0.15</v>
      </c>
      <c r="D3" s="1">
        <f t="shared" ref="D3:D6" si="0">C3/1000</f>
        <v>1.4999999999999999E-4</v>
      </c>
      <c r="E3" s="1">
        <f t="shared" ref="E3:E6" si="1">D3*9.8</f>
        <v>1.47E-3</v>
      </c>
      <c r="F3" s="1">
        <f t="shared" ref="F3:F6" si="2">B3*0.02</f>
        <v>0.02</v>
      </c>
      <c r="G3" s="1">
        <f t="shared" ref="G3:G6" si="3">E3/F3</f>
        <v>7.3499999999999996E-2</v>
      </c>
      <c r="H3" cm="1">
        <f t="array" ref="H3:I3">LINEST(E2:E6,F2:F6)</f>
        <v>6.9543709509717666E-2</v>
      </c>
      <c r="I3">
        <v>-3.0200271934734471E-6</v>
      </c>
    </row>
    <row r="4" spans="1:9" x14ac:dyDescent="0.3">
      <c r="A4" s="1">
        <v>3</v>
      </c>
      <c r="B4" s="1">
        <v>1.53</v>
      </c>
      <c r="C4" s="1">
        <v>0.21</v>
      </c>
      <c r="D4" s="1">
        <f t="shared" si="0"/>
        <v>2.0999999999999998E-4</v>
      </c>
      <c r="E4" s="1">
        <f t="shared" si="1"/>
        <v>2.0579999999999999E-3</v>
      </c>
      <c r="F4" s="1">
        <f t="shared" si="2"/>
        <v>3.0600000000000002E-2</v>
      </c>
      <c r="G4" s="1">
        <f t="shared" si="3"/>
        <v>6.7254901960784305E-2</v>
      </c>
    </row>
    <row r="5" spans="1:9" x14ac:dyDescent="0.3">
      <c r="A5" s="1">
        <v>4</v>
      </c>
      <c r="B5" s="1">
        <v>2</v>
      </c>
      <c r="C5" s="1">
        <v>0.28000000000000003</v>
      </c>
      <c r="D5" s="1">
        <f t="shared" si="0"/>
        <v>2.8000000000000003E-4</v>
      </c>
      <c r="E5" s="1">
        <f t="shared" si="1"/>
        <v>2.7440000000000003E-3</v>
      </c>
      <c r="F5" s="1">
        <f t="shared" si="2"/>
        <v>0.04</v>
      </c>
      <c r="G5" s="1">
        <f t="shared" si="3"/>
        <v>6.8600000000000008E-2</v>
      </c>
    </row>
    <row r="6" spans="1:9" x14ac:dyDescent="0.3">
      <c r="A6" s="1">
        <v>5</v>
      </c>
      <c r="B6" s="1">
        <v>2.5099999999999998</v>
      </c>
      <c r="C6" s="1">
        <v>0.36</v>
      </c>
      <c r="D6" s="1">
        <f t="shared" si="0"/>
        <v>3.5999999999999997E-4</v>
      </c>
      <c r="E6" s="1">
        <f t="shared" si="1"/>
        <v>3.5279999999999999E-3</v>
      </c>
      <c r="F6" s="1">
        <f t="shared" si="2"/>
        <v>5.0199999999999995E-2</v>
      </c>
      <c r="G6" s="1">
        <f t="shared" si="3"/>
        <v>7.02788844621514E-2</v>
      </c>
    </row>
    <row r="7" spans="1:9" x14ac:dyDescent="0.3">
      <c r="A7" s="3"/>
      <c r="B7" s="3"/>
      <c r="C7" s="3"/>
      <c r="D7" s="3"/>
      <c r="E7" s="3"/>
      <c r="F7" s="3"/>
      <c r="G7" s="3"/>
    </row>
    <row r="8" spans="1:9" x14ac:dyDescent="0.3">
      <c r="A8" s="3"/>
      <c r="B8" s="3"/>
      <c r="C8" s="3"/>
      <c r="D8" s="3"/>
      <c r="E8" s="3"/>
      <c r="F8" s="3"/>
      <c r="G8" s="3"/>
    </row>
    <row r="9" spans="1:9" ht="16.2" thickBot="1" x14ac:dyDescent="0.35">
      <c r="A9" s="3"/>
      <c r="B9" s="3"/>
      <c r="C9" s="3"/>
      <c r="D9" s="3"/>
      <c r="E9" s="3"/>
      <c r="F9" s="3"/>
      <c r="G9" s="3"/>
    </row>
    <row r="10" spans="1:9" x14ac:dyDescent="0.3">
      <c r="A10" s="12" t="s">
        <v>9</v>
      </c>
      <c r="B10" s="13"/>
      <c r="C10" s="13"/>
      <c r="D10" s="14"/>
    </row>
    <row r="11" spans="1:9" x14ac:dyDescent="0.3">
      <c r="A11" s="10" t="s">
        <v>0</v>
      </c>
      <c r="B11" s="11" t="s">
        <v>1</v>
      </c>
      <c r="C11" s="11" t="s">
        <v>2</v>
      </c>
      <c r="D11" s="15" t="s">
        <v>8</v>
      </c>
    </row>
    <row r="12" spans="1:9" x14ac:dyDescent="0.3">
      <c r="A12" s="5">
        <v>1</v>
      </c>
      <c r="B12" s="1">
        <v>0.51</v>
      </c>
      <c r="C12" s="1">
        <v>7.0000000000000007E-2</v>
      </c>
      <c r="D12" s="16">
        <v>20</v>
      </c>
    </row>
    <row r="13" spans="1:9" x14ac:dyDescent="0.3">
      <c r="A13" s="5">
        <v>2</v>
      </c>
      <c r="B13" s="1">
        <v>1</v>
      </c>
      <c r="C13" s="1">
        <v>0.15</v>
      </c>
      <c r="D13" s="8"/>
    </row>
    <row r="14" spans="1:9" x14ac:dyDescent="0.3">
      <c r="A14" s="5">
        <v>3</v>
      </c>
      <c r="B14" s="1">
        <v>1.53</v>
      </c>
      <c r="C14" s="1">
        <v>0.21</v>
      </c>
      <c r="D14" s="8"/>
    </row>
    <row r="15" spans="1:9" x14ac:dyDescent="0.3">
      <c r="A15" s="5">
        <v>4</v>
      </c>
      <c r="B15" s="1">
        <v>2</v>
      </c>
      <c r="C15" s="1">
        <v>0.28000000000000003</v>
      </c>
      <c r="D15" s="8"/>
    </row>
    <row r="16" spans="1:9" ht="16.2" thickBot="1" x14ac:dyDescent="0.35">
      <c r="A16" s="6">
        <v>5</v>
      </c>
      <c r="B16" s="7">
        <v>2.5099999999999998</v>
      </c>
      <c r="C16" s="7">
        <v>0.36</v>
      </c>
      <c r="D16" s="9"/>
    </row>
    <row r="20" spans="2:11" ht="16.2" thickBot="1" x14ac:dyDescent="0.35"/>
    <row r="21" spans="2:11" x14ac:dyDescent="0.3">
      <c r="B21" s="12" t="s">
        <v>9</v>
      </c>
      <c r="C21" s="13"/>
      <c r="D21" s="13"/>
      <c r="E21" s="13"/>
      <c r="F21" s="13"/>
      <c r="G21" s="14"/>
      <c r="I21" s="12" t="s">
        <v>20</v>
      </c>
      <c r="J21" s="13"/>
      <c r="K21" s="14"/>
    </row>
    <row r="22" spans="2:11" x14ac:dyDescent="0.3">
      <c r="B22" s="19" t="s">
        <v>0</v>
      </c>
      <c r="C22" s="20" t="s">
        <v>19</v>
      </c>
      <c r="D22" s="20" t="s">
        <v>18</v>
      </c>
      <c r="E22" s="20" t="s">
        <v>5</v>
      </c>
      <c r="F22" s="20" t="s">
        <v>17</v>
      </c>
      <c r="G22" s="18" t="s">
        <v>16</v>
      </c>
      <c r="I22" s="19" t="s">
        <v>21</v>
      </c>
      <c r="J22" s="20" t="s">
        <v>16</v>
      </c>
      <c r="K22" s="18" t="s">
        <v>22</v>
      </c>
    </row>
    <row r="23" spans="2:11" x14ac:dyDescent="0.3">
      <c r="B23" s="5">
        <v>1</v>
      </c>
      <c r="C23" s="1">
        <v>7.0000000000000007E-5</v>
      </c>
      <c r="D23" s="1">
        <v>6.8600000000000009E-4</v>
      </c>
      <c r="E23" s="1">
        <v>1.0200000000000001E-2</v>
      </c>
      <c r="F23" s="1">
        <v>6.7254901960784319E-2</v>
      </c>
      <c r="G23" s="16">
        <f>_xlfn.STDEV.P(F23:F27)</f>
        <v>2.3419159266857264E-3</v>
      </c>
      <c r="I23" s="5">
        <v>6.9543709509717666E-2</v>
      </c>
      <c r="J23" s="1">
        <v>2.3419159266857264E-3</v>
      </c>
      <c r="K23" s="16">
        <f>_xlfn.STDEV.P(I23:I27)</f>
        <v>3.3809064605046556E-3</v>
      </c>
    </row>
    <row r="24" spans="2:11" x14ac:dyDescent="0.3">
      <c r="B24" s="5">
        <v>2</v>
      </c>
      <c r="C24" s="1">
        <v>1.4999999999999999E-4</v>
      </c>
      <c r="D24" s="1">
        <v>1.47E-3</v>
      </c>
      <c r="E24" s="1">
        <v>0.02</v>
      </c>
      <c r="F24" s="1">
        <v>7.3499999999999996E-2</v>
      </c>
      <c r="G24" s="8"/>
      <c r="I24" s="5">
        <v>6.6375586776585352E-2</v>
      </c>
      <c r="J24" s="1">
        <v>1.5687993646477691E-3</v>
      </c>
      <c r="K24" s="8"/>
    </row>
    <row r="25" spans="2:11" x14ac:dyDescent="0.3">
      <c r="B25" s="5">
        <v>3</v>
      </c>
      <c r="C25" s="1">
        <v>2.0999999999999998E-4</v>
      </c>
      <c r="D25" s="1">
        <v>2.0579999999999999E-3</v>
      </c>
      <c r="E25" s="1">
        <v>3.0600000000000002E-2</v>
      </c>
      <c r="F25" s="1">
        <v>6.7254901960784305E-2</v>
      </c>
      <c r="G25" s="8"/>
      <c r="I25" s="5">
        <v>6.5200291927589735E-2</v>
      </c>
      <c r="J25" s="1">
        <v>9.0006899574826917E-4</v>
      </c>
      <c r="K25" s="8"/>
    </row>
    <row r="26" spans="2:11" x14ac:dyDescent="0.3">
      <c r="B26" s="5">
        <v>4</v>
      </c>
      <c r="C26" s="1">
        <v>2.8000000000000003E-4</v>
      </c>
      <c r="D26" s="1">
        <v>2.7440000000000003E-3</v>
      </c>
      <c r="E26" s="1">
        <v>0.04</v>
      </c>
      <c r="F26" s="1">
        <v>6.8600000000000008E-2</v>
      </c>
      <c r="G26" s="8"/>
      <c r="I26" s="5">
        <v>7.4819957105768151E-2</v>
      </c>
      <c r="J26" s="1">
        <v>3.0254175284408539E-3</v>
      </c>
      <c r="K26" s="8"/>
    </row>
    <row r="27" spans="2:11" ht="16.2" thickBot="1" x14ac:dyDescent="0.35">
      <c r="B27" s="6">
        <v>5</v>
      </c>
      <c r="C27" s="7">
        <v>3.5999999999999997E-4</v>
      </c>
      <c r="D27" s="7">
        <v>3.5279999999999999E-3</v>
      </c>
      <c r="E27" s="7">
        <v>5.0199999999999995E-2</v>
      </c>
      <c r="F27" s="7">
        <v>7.02788844621514E-2</v>
      </c>
      <c r="G27" s="9"/>
      <c r="I27" s="6">
        <v>6.7544092616890913E-2</v>
      </c>
      <c r="J27" s="7">
        <v>1.2142106466371985E-3</v>
      </c>
      <c r="K27" s="9"/>
    </row>
  </sheetData>
  <mergeCells count="3">
    <mergeCell ref="A10:D10"/>
    <mergeCell ref="B21:G21"/>
    <mergeCell ref="I21:K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6750-D31F-5549-86E5-C712B2EF232F}">
  <dimension ref="A1:I27"/>
  <sheetViews>
    <sheetView topLeftCell="A2" workbookViewId="0">
      <selection activeCell="G23" sqref="G23"/>
    </sheetView>
  </sheetViews>
  <sheetFormatPr defaultColWidth="11.19921875" defaultRowHeight="15.6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6</v>
      </c>
    </row>
    <row r="2" spans="1:9" x14ac:dyDescent="0.3">
      <c r="A2" s="1">
        <v>1</v>
      </c>
      <c r="B2" s="1">
        <v>0.52</v>
      </c>
      <c r="C2" s="1">
        <v>0.15</v>
      </c>
      <c r="D2" s="4">
        <f>C2/1000</f>
        <v>1.4999999999999999E-4</v>
      </c>
      <c r="E2" s="1">
        <f>D2*9.8</f>
        <v>1.47E-3</v>
      </c>
      <c r="F2" s="1">
        <f>B2*0.04</f>
        <v>2.0800000000000003E-2</v>
      </c>
      <c r="G2" s="1">
        <f>E2/F2</f>
        <v>7.0673076923076908E-2</v>
      </c>
    </row>
    <row r="3" spans="1:9" x14ac:dyDescent="0.3">
      <c r="A3" s="1">
        <v>2</v>
      </c>
      <c r="B3" s="1">
        <v>1</v>
      </c>
      <c r="C3" s="1">
        <v>0.27</v>
      </c>
      <c r="D3" s="4">
        <f t="shared" ref="D3:D6" si="0">C3/1000</f>
        <v>2.7E-4</v>
      </c>
      <c r="E3" s="1">
        <f t="shared" ref="E3:E6" si="1">D3*9.8</f>
        <v>2.6460000000000003E-3</v>
      </c>
      <c r="F3" s="1">
        <f t="shared" ref="F3:F6" si="2">B3*0.04</f>
        <v>0.04</v>
      </c>
      <c r="G3" s="1">
        <f t="shared" ref="G3:G6" si="3">E3/F3</f>
        <v>6.615E-2</v>
      </c>
      <c r="H3" cm="1">
        <f t="array" ref="H3:I3">LINEST(E2:E6,F2:F6)</f>
        <v>6.6375586776585352E-2</v>
      </c>
      <c r="I3">
        <v>6.0374840347005715E-5</v>
      </c>
    </row>
    <row r="4" spans="1:9" x14ac:dyDescent="0.3">
      <c r="A4" s="1">
        <v>3</v>
      </c>
      <c r="B4" s="1">
        <v>1.51</v>
      </c>
      <c r="C4" s="1">
        <v>0.42</v>
      </c>
      <c r="D4" s="4">
        <f t="shared" si="0"/>
        <v>4.1999999999999996E-4</v>
      </c>
      <c r="E4" s="1">
        <f t="shared" si="1"/>
        <v>4.1159999999999999E-3</v>
      </c>
      <c r="F4" s="1">
        <f t="shared" si="2"/>
        <v>6.0400000000000002E-2</v>
      </c>
      <c r="G4" s="1">
        <f t="shared" si="3"/>
        <v>6.8145695364238409E-2</v>
      </c>
    </row>
    <row r="5" spans="1:9" x14ac:dyDescent="0.3">
      <c r="A5" s="1">
        <v>4</v>
      </c>
      <c r="B5" s="1">
        <v>1.97</v>
      </c>
      <c r="C5" s="1">
        <v>0.54</v>
      </c>
      <c r="D5" s="4">
        <f t="shared" si="0"/>
        <v>5.4000000000000001E-4</v>
      </c>
      <c r="E5" s="1">
        <f t="shared" si="1"/>
        <v>5.2920000000000007E-3</v>
      </c>
      <c r="F5" s="1">
        <f t="shared" si="2"/>
        <v>7.8799999999999995E-2</v>
      </c>
      <c r="G5" s="1">
        <f t="shared" si="3"/>
        <v>6.7157360406091382E-2</v>
      </c>
    </row>
    <row r="6" spans="1:9" x14ac:dyDescent="0.3">
      <c r="A6" s="1">
        <v>5</v>
      </c>
      <c r="B6" s="1">
        <v>2.4900000000000002</v>
      </c>
      <c r="C6" s="1">
        <v>0.68</v>
      </c>
      <c r="D6" s="4">
        <f t="shared" si="0"/>
        <v>6.8000000000000005E-4</v>
      </c>
      <c r="E6" s="1">
        <f t="shared" si="1"/>
        <v>6.6640000000000007E-3</v>
      </c>
      <c r="F6" s="1">
        <f t="shared" si="2"/>
        <v>9.9600000000000008E-2</v>
      </c>
      <c r="G6" s="1">
        <f t="shared" si="3"/>
        <v>6.6907630522088354E-2</v>
      </c>
    </row>
    <row r="11" spans="1:9" ht="16.2" thickBot="1" x14ac:dyDescent="0.35"/>
    <row r="12" spans="1:9" x14ac:dyDescent="0.3">
      <c r="B12" s="12" t="s">
        <v>10</v>
      </c>
      <c r="C12" s="13"/>
      <c r="D12" s="13"/>
      <c r="E12" s="14"/>
    </row>
    <row r="13" spans="1:9" x14ac:dyDescent="0.3">
      <c r="B13" s="10" t="s">
        <v>0</v>
      </c>
      <c r="C13" s="11" t="s">
        <v>1</v>
      </c>
      <c r="D13" s="11" t="s">
        <v>2</v>
      </c>
      <c r="E13" s="15" t="s">
        <v>8</v>
      </c>
    </row>
    <row r="14" spans="1:9" x14ac:dyDescent="0.3">
      <c r="B14" s="5">
        <v>1</v>
      </c>
      <c r="C14" s="1">
        <v>0.52</v>
      </c>
      <c r="D14" s="1">
        <v>0.15</v>
      </c>
      <c r="E14" s="16">
        <v>40</v>
      </c>
    </row>
    <row r="15" spans="1:9" x14ac:dyDescent="0.3">
      <c r="B15" s="5">
        <v>2</v>
      </c>
      <c r="C15" s="1">
        <v>1</v>
      </c>
      <c r="D15" s="1">
        <v>0.27</v>
      </c>
      <c r="E15" s="8"/>
    </row>
    <row r="16" spans="1:9" x14ac:dyDescent="0.3">
      <c r="B16" s="5">
        <v>3</v>
      </c>
      <c r="C16" s="1">
        <v>1.51</v>
      </c>
      <c r="D16" s="1">
        <v>0.42</v>
      </c>
      <c r="E16" s="8"/>
    </row>
    <row r="17" spans="2:7" x14ac:dyDescent="0.3">
      <c r="B17" s="5">
        <v>4</v>
      </c>
      <c r="C17" s="1">
        <v>1.97</v>
      </c>
      <c r="D17" s="1">
        <v>0.54</v>
      </c>
      <c r="E17" s="8"/>
    </row>
    <row r="18" spans="2:7" ht="16.2" thickBot="1" x14ac:dyDescent="0.35">
      <c r="B18" s="6">
        <v>5</v>
      </c>
      <c r="C18" s="7">
        <v>2.4900000000000002</v>
      </c>
      <c r="D18" s="7">
        <v>0.68</v>
      </c>
      <c r="E18" s="9"/>
    </row>
    <row r="20" spans="2:7" ht="16.2" thickBot="1" x14ac:dyDescent="0.35"/>
    <row r="21" spans="2:7" x14ac:dyDescent="0.3">
      <c r="B21" s="12" t="s">
        <v>10</v>
      </c>
      <c r="C21" s="13"/>
      <c r="D21" s="13"/>
      <c r="E21" s="13"/>
      <c r="F21" s="13"/>
      <c r="G21" s="14"/>
    </row>
    <row r="22" spans="2:7" x14ac:dyDescent="0.3">
      <c r="B22" s="19" t="s">
        <v>0</v>
      </c>
      <c r="C22" s="20" t="s">
        <v>19</v>
      </c>
      <c r="D22" s="20" t="s">
        <v>18</v>
      </c>
      <c r="E22" s="20" t="s">
        <v>5</v>
      </c>
      <c r="F22" s="20" t="s">
        <v>17</v>
      </c>
      <c r="G22" s="18" t="s">
        <v>16</v>
      </c>
    </row>
    <row r="23" spans="2:7" x14ac:dyDescent="0.3">
      <c r="B23" s="5">
        <v>1</v>
      </c>
      <c r="C23" s="1">
        <v>1.4999999999999999E-4</v>
      </c>
      <c r="D23" s="1">
        <v>1.47E-3</v>
      </c>
      <c r="E23" s="1">
        <v>2.0800000000000003E-2</v>
      </c>
      <c r="F23" s="1">
        <v>7.0673076923076908E-2</v>
      </c>
      <c r="G23" s="16">
        <f>_xlfn.STDEV.P(F23:F27)</f>
        <v>1.5687993646477691E-3</v>
      </c>
    </row>
    <row r="24" spans="2:7" x14ac:dyDescent="0.3">
      <c r="B24" s="5">
        <v>2</v>
      </c>
      <c r="C24" s="1">
        <v>2.7E-4</v>
      </c>
      <c r="D24" s="1">
        <v>2.6460000000000003E-3</v>
      </c>
      <c r="E24" s="1">
        <v>0.04</v>
      </c>
      <c r="F24" s="1">
        <v>6.615E-2</v>
      </c>
      <c r="G24" s="8"/>
    </row>
    <row r="25" spans="2:7" x14ac:dyDescent="0.3">
      <c r="B25" s="5">
        <v>3</v>
      </c>
      <c r="C25" s="1">
        <v>4.1999999999999996E-4</v>
      </c>
      <c r="D25" s="1">
        <v>4.1159999999999999E-3</v>
      </c>
      <c r="E25" s="1">
        <v>6.0400000000000002E-2</v>
      </c>
      <c r="F25" s="1">
        <v>6.8145695364238409E-2</v>
      </c>
      <c r="G25" s="8"/>
    </row>
    <row r="26" spans="2:7" x14ac:dyDescent="0.3">
      <c r="B26" s="5">
        <v>4</v>
      </c>
      <c r="C26" s="1">
        <v>5.4000000000000001E-4</v>
      </c>
      <c r="D26" s="1">
        <v>5.2920000000000007E-3</v>
      </c>
      <c r="E26" s="1">
        <v>7.8799999999999995E-2</v>
      </c>
      <c r="F26" s="1">
        <v>6.7157360406091382E-2</v>
      </c>
      <c r="G26" s="8"/>
    </row>
    <row r="27" spans="2:7" ht="16.2" thickBot="1" x14ac:dyDescent="0.35">
      <c r="B27" s="6">
        <v>5</v>
      </c>
      <c r="C27" s="7">
        <v>6.8000000000000005E-4</v>
      </c>
      <c r="D27" s="7">
        <v>6.6640000000000007E-3</v>
      </c>
      <c r="E27" s="7">
        <v>9.9600000000000008E-2</v>
      </c>
      <c r="F27" s="7">
        <v>6.6907630522088354E-2</v>
      </c>
      <c r="G27" s="9"/>
    </row>
  </sheetData>
  <mergeCells count="2">
    <mergeCell ref="B12:E12"/>
    <mergeCell ref="B21:G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E209-12D9-3245-8874-33D26BD0B9AF}">
  <dimension ref="A1:I27"/>
  <sheetViews>
    <sheetView topLeftCell="B3" workbookViewId="0">
      <selection activeCell="H23" sqref="H23"/>
    </sheetView>
  </sheetViews>
  <sheetFormatPr defaultColWidth="11.19921875" defaultRowHeight="15.6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6</v>
      </c>
    </row>
    <row r="2" spans="1:9" x14ac:dyDescent="0.3">
      <c r="A2" s="1">
        <v>1</v>
      </c>
      <c r="B2" s="1">
        <v>0.48</v>
      </c>
      <c r="C2" s="1">
        <v>0.1</v>
      </c>
      <c r="D2" s="1">
        <f>C2/1000</f>
        <v>1E-4</v>
      </c>
      <c r="E2" s="1">
        <f>D2*9.8</f>
        <v>9.8000000000000019E-4</v>
      </c>
      <c r="F2" s="1">
        <f>B2*0.03</f>
        <v>1.44E-2</v>
      </c>
      <c r="G2" s="1">
        <f>E2/F2</f>
        <v>6.8055555555555564E-2</v>
      </c>
    </row>
    <row r="3" spans="1:9" x14ac:dyDescent="0.3">
      <c r="A3" s="1">
        <v>2</v>
      </c>
      <c r="B3" s="1">
        <v>0.99</v>
      </c>
      <c r="C3" s="1">
        <v>0.2</v>
      </c>
      <c r="D3" s="1">
        <f t="shared" ref="D3:D6" si="0">C3/1000</f>
        <v>2.0000000000000001E-4</v>
      </c>
      <c r="E3" s="1">
        <f t="shared" ref="E3:E6" si="1">D3*9.8</f>
        <v>1.9600000000000004E-3</v>
      </c>
      <c r="F3" s="1">
        <f t="shared" ref="F3:F6" si="2">B3*0.03</f>
        <v>2.9699999999999997E-2</v>
      </c>
      <c r="G3" s="1">
        <f t="shared" ref="G3:G6" si="3">E3/F3</f>
        <v>6.5993265993266007E-2</v>
      </c>
    </row>
    <row r="4" spans="1:9" x14ac:dyDescent="0.3">
      <c r="A4" s="1">
        <v>3</v>
      </c>
      <c r="B4" s="1">
        <v>1.49</v>
      </c>
      <c r="C4" s="1">
        <v>0.3</v>
      </c>
      <c r="D4" s="1">
        <f t="shared" si="0"/>
        <v>2.9999999999999997E-4</v>
      </c>
      <c r="E4" s="1">
        <f t="shared" si="1"/>
        <v>2.9399999999999999E-3</v>
      </c>
      <c r="F4" s="1">
        <f t="shared" si="2"/>
        <v>4.4699999999999997E-2</v>
      </c>
      <c r="G4" s="1">
        <f t="shared" si="3"/>
        <v>6.5771812080536909E-2</v>
      </c>
      <c r="H4" cm="1">
        <f t="array" ref="H4:I4">LINEST(E2:E6,F2:F6)</f>
        <v>6.5200291927589735E-2</v>
      </c>
      <c r="I4">
        <v>3.3410898289773505E-5</v>
      </c>
    </row>
    <row r="5" spans="1:9" x14ac:dyDescent="0.3">
      <c r="A5" s="1">
        <v>4</v>
      </c>
      <c r="B5" s="1">
        <v>1.98</v>
      </c>
      <c r="C5" s="1">
        <v>0.4</v>
      </c>
      <c r="D5" s="1">
        <f t="shared" si="0"/>
        <v>4.0000000000000002E-4</v>
      </c>
      <c r="E5" s="1">
        <f t="shared" si="1"/>
        <v>3.9200000000000007E-3</v>
      </c>
      <c r="F5" s="1">
        <f t="shared" si="2"/>
        <v>5.9399999999999994E-2</v>
      </c>
      <c r="G5" s="1">
        <f t="shared" si="3"/>
        <v>6.5993265993266007E-2</v>
      </c>
    </row>
    <row r="6" spans="1:9" x14ac:dyDescent="0.3">
      <c r="A6" s="1">
        <v>5</v>
      </c>
      <c r="B6" s="1">
        <v>2.54</v>
      </c>
      <c r="C6" s="1">
        <v>0.51</v>
      </c>
      <c r="D6" s="1">
        <f t="shared" si="0"/>
        <v>5.1000000000000004E-4</v>
      </c>
      <c r="E6" s="1">
        <f t="shared" si="1"/>
        <v>4.9980000000000007E-3</v>
      </c>
      <c r="F6" s="1">
        <f t="shared" si="2"/>
        <v>7.6200000000000004E-2</v>
      </c>
      <c r="G6" s="1">
        <f t="shared" si="3"/>
        <v>6.5590551181102366E-2</v>
      </c>
    </row>
    <row r="11" spans="1:9" ht="16.2" thickBot="1" x14ac:dyDescent="0.35"/>
    <row r="12" spans="1:9" x14ac:dyDescent="0.3">
      <c r="C12" s="12" t="s">
        <v>11</v>
      </c>
      <c r="D12" s="13"/>
      <c r="E12" s="13"/>
      <c r="F12" s="14"/>
    </row>
    <row r="13" spans="1:9" x14ac:dyDescent="0.3">
      <c r="C13" s="10" t="s">
        <v>0</v>
      </c>
      <c r="D13" s="11" t="s">
        <v>1</v>
      </c>
      <c r="E13" s="11" t="s">
        <v>2</v>
      </c>
      <c r="F13" s="15" t="s">
        <v>8</v>
      </c>
    </row>
    <row r="14" spans="1:9" x14ac:dyDescent="0.3">
      <c r="C14" s="5">
        <v>1</v>
      </c>
      <c r="D14" s="1">
        <v>0.48</v>
      </c>
      <c r="E14" s="1">
        <v>0.1</v>
      </c>
      <c r="F14" s="16">
        <v>30</v>
      </c>
    </row>
    <row r="15" spans="1:9" x14ac:dyDescent="0.3">
      <c r="C15" s="5">
        <v>2</v>
      </c>
      <c r="D15" s="1">
        <v>0.99</v>
      </c>
      <c r="E15" s="1">
        <v>0.2</v>
      </c>
      <c r="F15" s="8"/>
    </row>
    <row r="16" spans="1:9" x14ac:dyDescent="0.3">
      <c r="C16" s="5">
        <v>3</v>
      </c>
      <c r="D16" s="1">
        <v>1.49</v>
      </c>
      <c r="E16" s="1">
        <v>0.3</v>
      </c>
      <c r="F16" s="8"/>
    </row>
    <row r="17" spans="3:8" x14ac:dyDescent="0.3">
      <c r="C17" s="5">
        <v>4</v>
      </c>
      <c r="D17" s="1">
        <v>1.98</v>
      </c>
      <c r="E17" s="1">
        <v>0.4</v>
      </c>
      <c r="F17" s="8"/>
    </row>
    <row r="18" spans="3:8" ht="16.2" thickBot="1" x14ac:dyDescent="0.35">
      <c r="C18" s="6">
        <v>5</v>
      </c>
      <c r="D18" s="7">
        <v>2.54</v>
      </c>
      <c r="E18" s="7">
        <v>0.51</v>
      </c>
      <c r="F18" s="9"/>
    </row>
    <row r="20" spans="3:8" ht="16.2" thickBot="1" x14ac:dyDescent="0.35"/>
    <row r="21" spans="3:8" x14ac:dyDescent="0.3">
      <c r="C21" s="12" t="s">
        <v>11</v>
      </c>
      <c r="D21" s="13"/>
      <c r="E21" s="13"/>
      <c r="F21" s="13"/>
      <c r="G21" s="13"/>
      <c r="H21" s="14"/>
    </row>
    <row r="22" spans="3:8" x14ac:dyDescent="0.3">
      <c r="C22" s="19" t="s">
        <v>0</v>
      </c>
      <c r="D22" s="20" t="s">
        <v>19</v>
      </c>
      <c r="E22" s="20" t="s">
        <v>18</v>
      </c>
      <c r="F22" s="20" t="s">
        <v>5</v>
      </c>
      <c r="G22" s="20" t="s">
        <v>17</v>
      </c>
      <c r="H22" s="18" t="s">
        <v>16</v>
      </c>
    </row>
    <row r="23" spans="3:8" x14ac:dyDescent="0.3">
      <c r="C23" s="5">
        <v>1</v>
      </c>
      <c r="D23" s="1">
        <v>1E-4</v>
      </c>
      <c r="E23" s="1">
        <v>9.8000000000000019E-4</v>
      </c>
      <c r="F23" s="1">
        <v>1.44E-2</v>
      </c>
      <c r="G23" s="1">
        <v>6.8055555555555564E-2</v>
      </c>
      <c r="H23" s="16">
        <f>_xlfn.STDEV.P(G23:G27)</f>
        <v>9.0006899574826917E-4</v>
      </c>
    </row>
    <row r="24" spans="3:8" x14ac:dyDescent="0.3">
      <c r="C24" s="5">
        <v>2</v>
      </c>
      <c r="D24" s="1">
        <v>2.0000000000000001E-4</v>
      </c>
      <c r="E24" s="1">
        <v>1.9600000000000004E-3</v>
      </c>
      <c r="F24" s="1">
        <v>2.9699999999999997E-2</v>
      </c>
      <c r="G24" s="1">
        <v>6.5993265993266007E-2</v>
      </c>
      <c r="H24" s="8"/>
    </row>
    <row r="25" spans="3:8" x14ac:dyDescent="0.3">
      <c r="C25" s="5">
        <v>3</v>
      </c>
      <c r="D25" s="1">
        <v>2.9999999999999997E-4</v>
      </c>
      <c r="E25" s="1">
        <v>2.9399999999999999E-3</v>
      </c>
      <c r="F25" s="1">
        <v>4.4699999999999997E-2</v>
      </c>
      <c r="G25" s="1">
        <v>6.5771812080536909E-2</v>
      </c>
      <c r="H25" s="8"/>
    </row>
    <row r="26" spans="3:8" x14ac:dyDescent="0.3">
      <c r="C26" s="5">
        <v>4</v>
      </c>
      <c r="D26" s="1">
        <v>4.0000000000000002E-4</v>
      </c>
      <c r="E26" s="1">
        <v>3.9200000000000007E-3</v>
      </c>
      <c r="F26" s="1">
        <v>5.9399999999999994E-2</v>
      </c>
      <c r="G26" s="1">
        <v>6.5993265993266007E-2</v>
      </c>
      <c r="H26" s="8"/>
    </row>
    <row r="27" spans="3:8" ht="16.2" thickBot="1" x14ac:dyDescent="0.35">
      <c r="C27" s="6">
        <v>5</v>
      </c>
      <c r="D27" s="7">
        <v>5.1000000000000004E-4</v>
      </c>
      <c r="E27" s="7">
        <v>4.9980000000000007E-3</v>
      </c>
      <c r="F27" s="7">
        <v>7.6200000000000004E-2</v>
      </c>
      <c r="G27" s="7">
        <v>6.5590551181102366E-2</v>
      </c>
      <c r="H27" s="9"/>
    </row>
  </sheetData>
  <mergeCells count="2">
    <mergeCell ref="C12:F12"/>
    <mergeCell ref="C21:H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5D80-EF44-9445-BCAE-91E9E25E0931}">
  <dimension ref="A1:I27"/>
  <sheetViews>
    <sheetView topLeftCell="A3" workbookViewId="0">
      <selection activeCell="G23" sqref="G23"/>
    </sheetView>
  </sheetViews>
  <sheetFormatPr defaultColWidth="11.19921875" defaultRowHeight="15.6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6</v>
      </c>
      <c r="H1" s="17" t="s">
        <v>15</v>
      </c>
    </row>
    <row r="2" spans="1:9" x14ac:dyDescent="0.3">
      <c r="A2" s="1">
        <v>1</v>
      </c>
      <c r="B2" s="1">
        <v>0.5</v>
      </c>
      <c r="C2" s="1">
        <v>0.04</v>
      </c>
      <c r="D2" s="1">
        <f>C2/1000</f>
        <v>4.0000000000000003E-5</v>
      </c>
      <c r="E2" s="1">
        <f>D2*9.8</f>
        <v>3.9200000000000004E-4</v>
      </c>
      <c r="F2" s="1">
        <f>B2*0.01</f>
        <v>5.0000000000000001E-3</v>
      </c>
      <c r="G2" s="1">
        <f>E2/F2</f>
        <v>7.8400000000000011E-2</v>
      </c>
      <c r="H2">
        <f>_xlfn.STDEV.P(G2:G6)</f>
        <v>3.0254175284408539E-3</v>
      </c>
    </row>
    <row r="3" spans="1:9" x14ac:dyDescent="0.3">
      <c r="A3" s="1">
        <v>2</v>
      </c>
      <c r="B3" s="1">
        <v>0.97</v>
      </c>
      <c r="C3" s="1">
        <v>7.0000000000000007E-2</v>
      </c>
      <c r="D3" s="1">
        <f t="shared" ref="D3:D6" si="0">C3/1000</f>
        <v>7.0000000000000007E-5</v>
      </c>
      <c r="E3" s="1">
        <f t="shared" ref="E3:E6" si="1">D3*9.8</f>
        <v>6.8600000000000009E-4</v>
      </c>
      <c r="F3" s="1">
        <f t="shared" ref="F3:F6" si="2">B3*0.01</f>
        <v>9.7000000000000003E-3</v>
      </c>
      <c r="G3" s="1">
        <f t="shared" ref="G3:G6" si="3">E3/F3</f>
        <v>7.0721649484536089E-2</v>
      </c>
    </row>
    <row r="4" spans="1:9" x14ac:dyDescent="0.3">
      <c r="A4" s="1">
        <v>3</v>
      </c>
      <c r="B4" s="1">
        <v>1.49</v>
      </c>
      <c r="C4" s="1">
        <v>0.12</v>
      </c>
      <c r="D4" s="1">
        <f t="shared" si="0"/>
        <v>1.1999999999999999E-4</v>
      </c>
      <c r="E4" s="1">
        <f t="shared" si="1"/>
        <v>1.176E-3</v>
      </c>
      <c r="F4" s="1">
        <f t="shared" si="2"/>
        <v>1.49E-2</v>
      </c>
      <c r="G4" s="1">
        <f t="shared" si="3"/>
        <v>7.8926174496644297E-2</v>
      </c>
      <c r="H4" cm="1">
        <f t="array" ref="H4:I4">LINEST(E2:E6,F2:F6)</f>
        <v>7.4819957105768151E-2</v>
      </c>
      <c r="I4">
        <v>5.3754374082851109E-6</v>
      </c>
    </row>
    <row r="5" spans="1:9" x14ac:dyDescent="0.3">
      <c r="A5" s="1">
        <v>4</v>
      </c>
      <c r="B5" s="1">
        <v>1.99</v>
      </c>
      <c r="C5" s="1">
        <v>0.15</v>
      </c>
      <c r="D5" s="1">
        <f t="shared" si="0"/>
        <v>1.4999999999999999E-4</v>
      </c>
      <c r="E5" s="1">
        <f t="shared" si="1"/>
        <v>1.47E-3</v>
      </c>
      <c r="F5" s="1">
        <f t="shared" si="2"/>
        <v>1.9900000000000001E-2</v>
      </c>
      <c r="G5" s="1">
        <f t="shared" si="3"/>
        <v>7.3869346733668337E-2</v>
      </c>
    </row>
    <row r="6" spans="1:9" x14ac:dyDescent="0.3">
      <c r="A6" s="1">
        <v>5</v>
      </c>
      <c r="B6" s="1">
        <v>2.48</v>
      </c>
      <c r="C6" s="1">
        <v>0.19</v>
      </c>
      <c r="D6" s="1">
        <f t="shared" si="0"/>
        <v>1.9000000000000001E-4</v>
      </c>
      <c r="E6" s="1">
        <f t="shared" si="1"/>
        <v>1.8620000000000002E-3</v>
      </c>
      <c r="F6" s="1">
        <f t="shared" si="2"/>
        <v>2.4799999999999999E-2</v>
      </c>
      <c r="G6" s="1">
        <f t="shared" si="3"/>
        <v>7.508064516129033E-2</v>
      </c>
    </row>
    <row r="12" spans="1:9" ht="16.2" thickBot="1" x14ac:dyDescent="0.35"/>
    <row r="13" spans="1:9" x14ac:dyDescent="0.3">
      <c r="C13" s="12" t="s">
        <v>12</v>
      </c>
      <c r="D13" s="13"/>
      <c r="E13" s="13"/>
      <c r="F13" s="14"/>
    </row>
    <row r="14" spans="1:9" x14ac:dyDescent="0.3">
      <c r="C14" s="10" t="s">
        <v>0</v>
      </c>
      <c r="D14" s="11" t="s">
        <v>1</v>
      </c>
      <c r="E14" s="11" t="s">
        <v>2</v>
      </c>
      <c r="F14" s="15" t="s">
        <v>8</v>
      </c>
    </row>
    <row r="15" spans="1:9" x14ac:dyDescent="0.3">
      <c r="C15" s="5">
        <v>1</v>
      </c>
      <c r="D15" s="1">
        <v>0.5</v>
      </c>
      <c r="E15" s="1">
        <v>0.04</v>
      </c>
      <c r="F15" s="16">
        <v>10</v>
      </c>
    </row>
    <row r="16" spans="1:9" x14ac:dyDescent="0.3">
      <c r="C16" s="5">
        <v>2</v>
      </c>
      <c r="D16" s="1">
        <v>0.97</v>
      </c>
      <c r="E16" s="1">
        <v>7.0000000000000007E-2</v>
      </c>
      <c r="F16" s="8"/>
    </row>
    <row r="17" spans="2:7" x14ac:dyDescent="0.3">
      <c r="C17" s="5">
        <v>3</v>
      </c>
      <c r="D17" s="1">
        <v>1.49</v>
      </c>
      <c r="E17" s="1">
        <v>0.12</v>
      </c>
      <c r="F17" s="8"/>
    </row>
    <row r="18" spans="2:7" x14ac:dyDescent="0.3">
      <c r="C18" s="5">
        <v>4</v>
      </c>
      <c r="D18" s="1">
        <v>1.99</v>
      </c>
      <c r="E18" s="1">
        <v>0.15</v>
      </c>
      <c r="F18" s="8"/>
    </row>
    <row r="19" spans="2:7" ht="16.2" thickBot="1" x14ac:dyDescent="0.35">
      <c r="C19" s="6">
        <v>5</v>
      </c>
      <c r="D19" s="7">
        <v>2.48</v>
      </c>
      <c r="E19" s="7">
        <v>0.19</v>
      </c>
      <c r="F19" s="9"/>
    </row>
    <row r="20" spans="2:7" ht="16.2" thickBot="1" x14ac:dyDescent="0.35"/>
    <row r="21" spans="2:7" x14ac:dyDescent="0.3">
      <c r="B21" s="12" t="s">
        <v>12</v>
      </c>
      <c r="C21" s="13"/>
      <c r="D21" s="13"/>
      <c r="E21" s="13"/>
      <c r="F21" s="13"/>
      <c r="G21" s="14"/>
    </row>
    <row r="22" spans="2:7" x14ac:dyDescent="0.3">
      <c r="B22" s="19" t="s">
        <v>0</v>
      </c>
      <c r="C22" s="20" t="s">
        <v>19</v>
      </c>
      <c r="D22" s="20" t="s">
        <v>18</v>
      </c>
      <c r="E22" s="20" t="s">
        <v>5</v>
      </c>
      <c r="F22" s="20" t="s">
        <v>17</v>
      </c>
      <c r="G22" s="18" t="s">
        <v>16</v>
      </c>
    </row>
    <row r="23" spans="2:7" x14ac:dyDescent="0.3">
      <c r="B23" s="5">
        <v>1</v>
      </c>
      <c r="C23" s="1">
        <v>4.0000000000000003E-5</v>
      </c>
      <c r="D23" s="1">
        <v>3.9200000000000004E-4</v>
      </c>
      <c r="E23" s="1">
        <v>5.0000000000000001E-3</v>
      </c>
      <c r="F23" s="1">
        <v>7.8400000000000011E-2</v>
      </c>
      <c r="G23" s="16">
        <f>_xlfn.STDEV.P(F23:F27)</f>
        <v>3.0254175284408539E-3</v>
      </c>
    </row>
    <row r="24" spans="2:7" x14ac:dyDescent="0.3">
      <c r="B24" s="5">
        <v>2</v>
      </c>
      <c r="C24" s="1">
        <v>7.0000000000000007E-5</v>
      </c>
      <c r="D24" s="1">
        <v>6.8600000000000009E-4</v>
      </c>
      <c r="E24" s="1">
        <v>9.7000000000000003E-3</v>
      </c>
      <c r="F24" s="1">
        <v>7.0721649484536089E-2</v>
      </c>
      <c r="G24" s="8"/>
    </row>
    <row r="25" spans="2:7" x14ac:dyDescent="0.3">
      <c r="B25" s="5">
        <v>3</v>
      </c>
      <c r="C25" s="1">
        <v>1.1999999999999999E-4</v>
      </c>
      <c r="D25" s="1">
        <v>1.176E-3</v>
      </c>
      <c r="E25" s="1">
        <v>1.49E-2</v>
      </c>
      <c r="F25" s="1">
        <v>7.8926174496644297E-2</v>
      </c>
      <c r="G25" s="8"/>
    </row>
    <row r="26" spans="2:7" x14ac:dyDescent="0.3">
      <c r="B26" s="5">
        <v>4</v>
      </c>
      <c r="C26" s="1">
        <v>1.4999999999999999E-4</v>
      </c>
      <c r="D26" s="1">
        <v>1.47E-3</v>
      </c>
      <c r="E26" s="1">
        <v>1.9900000000000001E-2</v>
      </c>
      <c r="F26" s="1">
        <v>7.3869346733668337E-2</v>
      </c>
      <c r="G26" s="8"/>
    </row>
    <row r="27" spans="2:7" ht="16.2" thickBot="1" x14ac:dyDescent="0.35">
      <c r="B27" s="6">
        <v>5</v>
      </c>
      <c r="C27" s="7">
        <v>1.9000000000000001E-4</v>
      </c>
      <c r="D27" s="7">
        <v>1.8620000000000002E-3</v>
      </c>
      <c r="E27" s="7">
        <v>2.4799999999999999E-2</v>
      </c>
      <c r="F27" s="7">
        <v>7.508064516129033E-2</v>
      </c>
      <c r="G27" s="9"/>
    </row>
  </sheetData>
  <mergeCells count="2">
    <mergeCell ref="C13:F13"/>
    <mergeCell ref="B21:G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7B44-C7E7-DC45-AA53-E25FA87B9D21}">
  <dimension ref="A1:I27"/>
  <sheetViews>
    <sheetView workbookViewId="0">
      <selection activeCell="G23" sqref="G23"/>
    </sheetView>
  </sheetViews>
  <sheetFormatPr defaultColWidth="11.19921875" defaultRowHeight="15.6" x14ac:dyDescent="0.3"/>
  <cols>
    <col min="6" max="6" width="14.699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3">
      <c r="A2" s="1">
        <v>1</v>
      </c>
      <c r="B2" s="1">
        <v>0.49</v>
      </c>
      <c r="C2" s="1">
        <v>0.19</v>
      </c>
      <c r="D2" s="1">
        <f>C2/1000</f>
        <v>1.9000000000000001E-4</v>
      </c>
      <c r="E2" s="1">
        <f>D2*9.8</f>
        <v>1.8620000000000002E-3</v>
      </c>
      <c r="F2" s="1">
        <f>B2*0.06</f>
        <v>2.9399999999999999E-2</v>
      </c>
      <c r="G2" s="1">
        <f>E2/F2</f>
        <v>6.3333333333333339E-2</v>
      </c>
    </row>
    <row r="3" spans="1:9" x14ac:dyDescent="0.3">
      <c r="A3" s="1">
        <v>2</v>
      </c>
      <c r="B3" s="1">
        <v>1</v>
      </c>
      <c r="C3" s="1">
        <v>0.4</v>
      </c>
      <c r="D3" s="1">
        <f t="shared" ref="D3:D6" si="0">C3/1000</f>
        <v>4.0000000000000002E-4</v>
      </c>
      <c r="E3" s="1">
        <f t="shared" ref="E3:E6" si="1">D3*9.8</f>
        <v>3.9200000000000007E-3</v>
      </c>
      <c r="F3" s="1">
        <f t="shared" ref="F3:F6" si="2">B3*0.06</f>
        <v>0.06</v>
      </c>
      <c r="G3" s="1">
        <f t="shared" ref="G3:G6" si="3">E3/F3</f>
        <v>6.5333333333333354E-2</v>
      </c>
      <c r="H3" cm="1">
        <f t="array" ref="H3:I3">LINEST(E2:E6,F2:F6)</f>
        <v>6.7544092616890913E-2</v>
      </c>
      <c r="I3">
        <v>-1.3206304440615494E-4</v>
      </c>
    </row>
    <row r="4" spans="1:9" x14ac:dyDescent="0.3">
      <c r="A4" s="1">
        <v>3</v>
      </c>
      <c r="B4" s="1">
        <v>1.49</v>
      </c>
      <c r="C4" s="1">
        <v>0.6</v>
      </c>
      <c r="D4" s="1">
        <f t="shared" si="0"/>
        <v>5.9999999999999995E-4</v>
      </c>
      <c r="E4" s="1">
        <f t="shared" si="1"/>
        <v>5.8799999999999998E-3</v>
      </c>
      <c r="F4" s="1">
        <f t="shared" si="2"/>
        <v>8.9399999999999993E-2</v>
      </c>
      <c r="G4" s="1">
        <f t="shared" si="3"/>
        <v>6.5771812080536909E-2</v>
      </c>
    </row>
    <row r="5" spans="1:9" x14ac:dyDescent="0.3">
      <c r="A5" s="1">
        <v>4</v>
      </c>
      <c r="B5" s="1">
        <v>2.0099999999999998</v>
      </c>
      <c r="C5" s="1">
        <v>0.82</v>
      </c>
      <c r="D5" s="1">
        <f t="shared" si="0"/>
        <v>8.1999999999999998E-4</v>
      </c>
      <c r="E5" s="1">
        <f t="shared" si="1"/>
        <v>8.0359999999999997E-3</v>
      </c>
      <c r="F5" s="1">
        <f t="shared" si="2"/>
        <v>0.12059999999999998</v>
      </c>
      <c r="G5" s="1">
        <f t="shared" si="3"/>
        <v>6.6633499170812613E-2</v>
      </c>
    </row>
    <row r="6" spans="1:9" x14ac:dyDescent="0.3">
      <c r="A6" s="1">
        <v>5</v>
      </c>
      <c r="B6" s="1">
        <v>2.5</v>
      </c>
      <c r="C6" s="1">
        <v>1.02</v>
      </c>
      <c r="D6" s="1">
        <f t="shared" si="0"/>
        <v>1.0200000000000001E-3</v>
      </c>
      <c r="E6" s="1">
        <f t="shared" si="1"/>
        <v>9.9960000000000014E-3</v>
      </c>
      <c r="F6" s="1">
        <f t="shared" si="2"/>
        <v>0.15</v>
      </c>
      <c r="G6" s="1">
        <f t="shared" si="3"/>
        <v>6.6640000000000019E-2</v>
      </c>
    </row>
    <row r="11" spans="1:9" ht="16.2" thickBot="1" x14ac:dyDescent="0.35"/>
    <row r="12" spans="1:9" x14ac:dyDescent="0.3">
      <c r="C12" s="12" t="s">
        <v>14</v>
      </c>
      <c r="D12" s="13"/>
      <c r="E12" s="13"/>
      <c r="F12" s="14"/>
    </row>
    <row r="13" spans="1:9" x14ac:dyDescent="0.3">
      <c r="C13" s="10" t="s">
        <v>0</v>
      </c>
      <c r="D13" s="11" t="s">
        <v>1</v>
      </c>
      <c r="E13" s="11" t="s">
        <v>2</v>
      </c>
      <c r="F13" s="15" t="s">
        <v>8</v>
      </c>
    </row>
    <row r="14" spans="1:9" x14ac:dyDescent="0.3">
      <c r="C14" s="5">
        <v>1</v>
      </c>
      <c r="D14" s="1">
        <v>0.49</v>
      </c>
      <c r="E14" s="1">
        <v>0.19</v>
      </c>
      <c r="F14" s="16">
        <v>30</v>
      </c>
    </row>
    <row r="15" spans="1:9" x14ac:dyDescent="0.3">
      <c r="C15" s="5">
        <v>2</v>
      </c>
      <c r="D15" s="1">
        <v>1</v>
      </c>
      <c r="E15" s="1">
        <v>0.4</v>
      </c>
      <c r="F15" s="8"/>
    </row>
    <row r="16" spans="1:9" x14ac:dyDescent="0.3">
      <c r="C16" s="5">
        <v>3</v>
      </c>
      <c r="D16" s="1">
        <v>1.49</v>
      </c>
      <c r="E16" s="1">
        <v>0.6</v>
      </c>
      <c r="F16" s="15" t="s">
        <v>13</v>
      </c>
    </row>
    <row r="17" spans="2:7" x14ac:dyDescent="0.3">
      <c r="C17" s="5">
        <v>4</v>
      </c>
      <c r="D17" s="1">
        <v>2.0099999999999998</v>
      </c>
      <c r="E17" s="1">
        <v>0.82</v>
      </c>
      <c r="F17" s="16">
        <v>60</v>
      </c>
    </row>
    <row r="18" spans="2:7" ht="16.2" thickBot="1" x14ac:dyDescent="0.35">
      <c r="C18" s="6">
        <v>5</v>
      </c>
      <c r="D18" s="7">
        <v>2.5</v>
      </c>
      <c r="E18" s="7">
        <v>1.02</v>
      </c>
      <c r="F18" s="9"/>
    </row>
    <row r="20" spans="2:7" ht="16.2" thickBot="1" x14ac:dyDescent="0.35"/>
    <row r="21" spans="2:7" x14ac:dyDescent="0.3">
      <c r="B21" s="12" t="s">
        <v>14</v>
      </c>
      <c r="C21" s="13"/>
      <c r="D21" s="13"/>
      <c r="E21" s="13"/>
      <c r="F21" s="13"/>
      <c r="G21" s="14"/>
    </row>
    <row r="22" spans="2:7" x14ac:dyDescent="0.3">
      <c r="B22" s="19" t="s">
        <v>0</v>
      </c>
      <c r="C22" s="20" t="s">
        <v>19</v>
      </c>
      <c r="D22" s="20" t="s">
        <v>18</v>
      </c>
      <c r="E22" s="20" t="s">
        <v>5</v>
      </c>
      <c r="F22" s="20" t="s">
        <v>17</v>
      </c>
      <c r="G22" s="18" t="s">
        <v>16</v>
      </c>
    </row>
    <row r="23" spans="2:7" x14ac:dyDescent="0.3">
      <c r="B23" s="5">
        <v>1</v>
      </c>
      <c r="C23" s="1">
        <v>1.9000000000000001E-4</v>
      </c>
      <c r="D23" s="1">
        <v>1.8620000000000002E-3</v>
      </c>
      <c r="E23" s="1">
        <v>2.9399999999999999E-2</v>
      </c>
      <c r="F23" s="1">
        <v>6.3333333333333339E-2</v>
      </c>
      <c r="G23" s="16">
        <f>_xlfn.STDEV.P(F23:F27)</f>
        <v>1.2142106466371985E-3</v>
      </c>
    </row>
    <row r="24" spans="2:7" x14ac:dyDescent="0.3">
      <c r="B24" s="5">
        <v>2</v>
      </c>
      <c r="C24" s="1">
        <v>4.0000000000000002E-4</v>
      </c>
      <c r="D24" s="1">
        <v>3.9200000000000007E-3</v>
      </c>
      <c r="E24" s="1">
        <v>0.06</v>
      </c>
      <c r="F24" s="1">
        <v>6.5333333333333354E-2</v>
      </c>
      <c r="G24" s="8"/>
    </row>
    <row r="25" spans="2:7" x14ac:dyDescent="0.3">
      <c r="B25" s="5">
        <v>3</v>
      </c>
      <c r="C25" s="1">
        <v>5.9999999999999995E-4</v>
      </c>
      <c r="D25" s="1">
        <v>5.8799999999999998E-3</v>
      </c>
      <c r="E25" s="1">
        <v>8.9399999999999993E-2</v>
      </c>
      <c r="F25" s="1">
        <v>6.5771812080536909E-2</v>
      </c>
      <c r="G25" s="8"/>
    </row>
    <row r="26" spans="2:7" x14ac:dyDescent="0.3">
      <c r="B26" s="5">
        <v>4</v>
      </c>
      <c r="C26" s="1">
        <v>8.1999999999999998E-4</v>
      </c>
      <c r="D26" s="1">
        <v>8.0359999999999997E-3</v>
      </c>
      <c r="E26" s="1">
        <v>0.12059999999999998</v>
      </c>
      <c r="F26" s="1">
        <v>6.6633499170812613E-2</v>
      </c>
      <c r="G26" s="8"/>
    </row>
    <row r="27" spans="2:7" ht="16.2" thickBot="1" x14ac:dyDescent="0.35">
      <c r="B27" s="6">
        <v>5</v>
      </c>
      <c r="C27" s="7">
        <v>1.0200000000000001E-3</v>
      </c>
      <c r="D27" s="7">
        <v>9.9960000000000014E-3</v>
      </c>
      <c r="E27" s="7">
        <v>0.15</v>
      </c>
      <c r="F27" s="7">
        <v>6.6640000000000019E-2</v>
      </c>
      <c r="G27" s="9"/>
    </row>
  </sheetData>
  <mergeCells count="2">
    <mergeCell ref="C12:F12"/>
    <mergeCell ref="B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SF 37</vt:lpstr>
      <vt:lpstr>SF 38</vt:lpstr>
      <vt:lpstr>SF 39</vt:lpstr>
      <vt:lpstr>SF 40</vt:lpstr>
      <vt:lpstr>SF 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Mr. Looks Delicious</cp:lastModifiedBy>
  <dcterms:created xsi:type="dcterms:W3CDTF">2020-01-21T20:36:57Z</dcterms:created>
  <dcterms:modified xsi:type="dcterms:W3CDTF">2020-01-26T22:37:03Z</dcterms:modified>
</cp:coreProperties>
</file>