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zeigler/Desktop/"/>
    </mc:Choice>
  </mc:AlternateContent>
  <xr:revisionPtr revIDLastSave="0" documentId="13_ncr:1_{F34C35F2-4EA8-8742-8E93-6F43CE72399B}" xr6:coauthVersionLast="47" xr6:coauthVersionMax="47" xr10:uidLastSave="{00000000-0000-0000-0000-000000000000}"/>
  <bookViews>
    <workbookView xWindow="1020" yWindow="500" windowWidth="28800" windowHeight="18000" activeTab="1" xr2:uid="{EA6FF06D-012D-6B42-851A-DAF2721A8E49}"/>
  </bookViews>
  <sheets>
    <sheet name="Table3. apatite-results" sheetId="7" r:id="rId1"/>
    <sheet name="Table4. zircon-results" sheetId="8" r:id="rId2"/>
    <sheet name="Table5. comparisons" sheetId="10" r:id="rId3"/>
    <sheet name="Table6. nanoct-samples-hecalc" sheetId="11" r:id="rId4"/>
    <sheet name="TableS3. apatite-slopes" sheetId="5" r:id="rId5"/>
    <sheet name="Table S4. apatite-ANOVA" sheetId="3" r:id="rId6"/>
    <sheet name="Table S5. zircon-slopes" sheetId="6" r:id="rId7"/>
    <sheet name="Table S6. zircon-ANOVA" sheetId="4" r:id="rId8"/>
    <sheet name="TableS7. apatite_all-uncert" sheetId="1" r:id="rId9"/>
    <sheet name="TableS8. zircon_all-uncert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4" i="11" l="1"/>
  <c r="K4" i="11"/>
  <c r="G4" i="11"/>
  <c r="M4" i="11" l="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V5" i="11"/>
  <c r="V6" i="11"/>
  <c r="V7" i="11"/>
  <c r="V8" i="11"/>
  <c r="V9" i="11"/>
  <c r="V10" i="11"/>
  <c r="V11" i="11"/>
  <c r="V12" i="11"/>
  <c r="V13" i="11"/>
  <c r="V14" i="11"/>
  <c r="V15" i="11"/>
  <c r="V16" i="11"/>
  <c r="V17" i="11"/>
  <c r="V18" i="11"/>
  <c r="V19" i="11"/>
  <c r="V20" i="11"/>
  <c r="V21" i="11"/>
  <c r="V22" i="11"/>
  <c r="V23" i="11"/>
  <c r="V24" i="11"/>
  <c r="V25" i="11"/>
  <c r="V26" i="11"/>
  <c r="V27" i="11"/>
  <c r="V28" i="11"/>
  <c r="U5" i="11"/>
  <c r="U6" i="11"/>
  <c r="U7" i="11"/>
  <c r="U8" i="11"/>
  <c r="U9" i="11"/>
  <c r="U10" i="11"/>
  <c r="U11" i="11"/>
  <c r="U12" i="11"/>
  <c r="U13" i="11"/>
  <c r="U14" i="11"/>
  <c r="U15" i="11"/>
  <c r="U16" i="11"/>
  <c r="U17" i="11"/>
  <c r="U18" i="11"/>
  <c r="U19" i="11"/>
  <c r="U20" i="11"/>
  <c r="U21" i="11"/>
  <c r="U22" i="11"/>
  <c r="U23" i="11"/>
  <c r="U24" i="11"/>
  <c r="U25" i="11"/>
  <c r="U26" i="11"/>
  <c r="U27" i="11"/>
  <c r="U28" i="11"/>
  <c r="U4" i="11"/>
  <c r="M23" i="11" l="1"/>
  <c r="M13" i="11"/>
  <c r="M12" i="11"/>
  <c r="M14" i="11"/>
  <c r="M10" i="11"/>
  <c r="M8" i="11"/>
  <c r="M11" i="11"/>
  <c r="M18" i="11"/>
  <c r="M22" i="11"/>
  <c r="M7" i="11"/>
  <c r="M16" i="11"/>
  <c r="M15" i="11"/>
  <c r="M17" i="11"/>
  <c r="M19" i="11"/>
  <c r="M21" i="11"/>
  <c r="M5" i="11"/>
  <c r="M6" i="11"/>
  <c r="M9" i="11"/>
  <c r="M20" i="11"/>
  <c r="M25" i="11"/>
  <c r="M26" i="11"/>
  <c r="M27" i="11"/>
  <c r="M28" i="11"/>
  <c r="M24" i="11"/>
  <c r="X5" i="11"/>
  <c r="Z5" i="11" s="1"/>
  <c r="X6" i="11"/>
  <c r="Z6" i="11" s="1"/>
  <c r="X7" i="11"/>
  <c r="Z7" i="11" s="1"/>
  <c r="X8" i="11"/>
  <c r="Z8" i="11" s="1"/>
  <c r="X9" i="11"/>
  <c r="Z9" i="11" s="1"/>
  <c r="X10" i="11"/>
  <c r="Z10" i="11" s="1"/>
  <c r="X11" i="11"/>
  <c r="Z11" i="11" s="1"/>
  <c r="X12" i="11"/>
  <c r="Z12" i="11" s="1"/>
  <c r="X13" i="11"/>
  <c r="Z13" i="11" s="1"/>
  <c r="X14" i="11"/>
  <c r="Z14" i="11" s="1"/>
  <c r="X15" i="11"/>
  <c r="Z15" i="11" s="1"/>
  <c r="X16" i="11"/>
  <c r="Z16" i="11" s="1"/>
  <c r="X17" i="11"/>
  <c r="Z17" i="11" s="1"/>
  <c r="X18" i="11"/>
  <c r="Z18" i="11" s="1"/>
  <c r="X19" i="11"/>
  <c r="Z19" i="11" s="1"/>
  <c r="X20" i="11"/>
  <c r="Z20" i="11" s="1"/>
  <c r="X21" i="11"/>
  <c r="Z21" i="11" s="1"/>
  <c r="X22" i="11"/>
  <c r="Z22" i="11" s="1"/>
  <c r="X23" i="11"/>
  <c r="Z23" i="11" s="1"/>
  <c r="X4" i="11"/>
  <c r="Z4" i="11" s="1"/>
  <c r="X25" i="11"/>
  <c r="Z25" i="11" s="1"/>
  <c r="X26" i="11"/>
  <c r="Z26" i="11" s="1"/>
  <c r="X27" i="11"/>
  <c r="Z27" i="11" s="1"/>
  <c r="X28" i="11"/>
  <c r="Z28" i="11" s="1"/>
  <c r="X24" i="11"/>
  <c r="Z24" i="11" s="1"/>
</calcChain>
</file>

<file path=xl/sharedStrings.xml><?xml version="1.0" encoding="utf-8"?>
<sst xmlns="http://schemas.openxmlformats.org/spreadsheetml/2006/main" count="592" uniqueCount="189">
  <si>
    <t xml:space="preserve">Volume </t>
  </si>
  <si>
    <t>Hexagonal</t>
  </si>
  <si>
    <t>Geometry</t>
  </si>
  <si>
    <t>Size</t>
  </si>
  <si>
    <t>Roughness</t>
  </si>
  <si>
    <t>Uncertainty</t>
  </si>
  <si>
    <t>Medium + Large</t>
  </si>
  <si>
    <t>Medium</t>
  </si>
  <si>
    <t>Large</t>
  </si>
  <si>
    <t>Ellipsoid</t>
  </si>
  <si>
    <t>Medium &amp; Large</t>
  </si>
  <si>
    <t>1 &amp; 2</t>
  </si>
  <si>
    <t>FTcomb</t>
  </si>
  <si>
    <t>RFT</t>
  </si>
  <si>
    <t>Grouping Name</t>
  </si>
  <si>
    <t>1-2</t>
  </si>
  <si>
    <t>2-1</t>
  </si>
  <si>
    <t>Medium-Large</t>
  </si>
  <si>
    <t>B-A</t>
  </si>
  <si>
    <t>C-A</t>
  </si>
  <si>
    <t>C-B</t>
  </si>
  <si>
    <t>Pairs</t>
  </si>
  <si>
    <t>Difference in Means</t>
  </si>
  <si>
    <t>Lower Bound on 95% CI</t>
  </si>
  <si>
    <t>Upper Bound on 95% CI</t>
  </si>
  <si>
    <t>Adjusted P-Value</t>
  </si>
  <si>
    <t>Geometric Classification</t>
  </si>
  <si>
    <t>3-1</t>
  </si>
  <si>
    <t>3-2</t>
  </si>
  <si>
    <t>1 &amp; 2 &amp; 3</t>
  </si>
  <si>
    <t>Tetragonal</t>
  </si>
  <si>
    <t>Volume</t>
  </si>
  <si>
    <t>FT</t>
  </si>
  <si>
    <t>Correction</t>
  </si>
  <si>
    <t>All Sizes</t>
  </si>
  <si>
    <t xml:space="preserve">Correction </t>
  </si>
  <si>
    <t>N</t>
  </si>
  <si>
    <t>Clarity</t>
  </si>
  <si>
    <t>Clarity index</t>
  </si>
  <si>
    <t>Clarity Index</t>
  </si>
  <si>
    <t>&lt;0.001</t>
  </si>
  <si>
    <t>Apatite</t>
  </si>
  <si>
    <t>Zircon</t>
  </si>
  <si>
    <t>1s</t>
  </si>
  <si>
    <t>Evans et al.: 4 apatite; 5 zircon</t>
  </si>
  <si>
    <t>Glotzbach et al: 24 apatite</t>
  </si>
  <si>
    <t>Cooperdock et al: 108 apatite</t>
  </si>
  <si>
    <t>This Study: 237 apatite; 223 zircon</t>
  </si>
  <si>
    <t>-</t>
  </si>
  <si>
    <t xml:space="preserve">Used this formula because it matches what is in the cooperdock table and because emily doesn't share her raw values, i have to use it so i know i'm comparing apples to apples. </t>
  </si>
  <si>
    <t>2D overestimates true V</t>
  </si>
  <si>
    <t>2D overestimates true FT</t>
  </si>
  <si>
    <t>2D overestimates true RFT</t>
  </si>
  <si>
    <t>2D underestimates true FT</t>
  </si>
  <si>
    <t>2D underestimates true RFT</t>
  </si>
  <si>
    <t>2D approximates true FT</t>
  </si>
  <si>
    <t>Formula used: abs(2d - 3d)/2d*100</t>
  </si>
  <si>
    <t>abs. avg. % diff.</t>
  </si>
  <si>
    <t>abs. avg. % diff</t>
  </si>
  <si>
    <t>notes</t>
  </si>
  <si>
    <t>FTComb</t>
  </si>
  <si>
    <t>238FT</t>
  </si>
  <si>
    <t>235FT</t>
  </si>
  <si>
    <t>232FT</t>
  </si>
  <si>
    <t>147FT</t>
  </si>
  <si>
    <t>avg. 3D/2D</t>
  </si>
  <si>
    <t xml:space="preserve">avg. 3D/2D </t>
  </si>
  <si>
    <t xml:space="preserve">for avg 3d/2d used formula: mean(3d/2d) </t>
  </si>
  <si>
    <t>Sample</t>
  </si>
  <si>
    <t>16MFS05_a01</t>
  </si>
  <si>
    <t>16MFS05_a02</t>
  </si>
  <si>
    <t>16MFS05_a03</t>
  </si>
  <si>
    <t>16MFS05_a04</t>
  </si>
  <si>
    <t>16MFS05_a05</t>
  </si>
  <si>
    <t>BF16-1_a01</t>
  </si>
  <si>
    <t>BF16-1_a02</t>
  </si>
  <si>
    <t>BF16-1_a03</t>
  </si>
  <si>
    <t>BF16-1_a04</t>
  </si>
  <si>
    <t>BF16-1_a05</t>
  </si>
  <si>
    <t>BF16-1_a06</t>
  </si>
  <si>
    <t>BF16-1_a07</t>
  </si>
  <si>
    <t>BF16-1_a08</t>
  </si>
  <si>
    <t>BF16-1_a09</t>
  </si>
  <si>
    <t>BF16-1_a10</t>
  </si>
  <si>
    <t>MM_ap05</t>
  </si>
  <si>
    <t>MM_ap06</t>
  </si>
  <si>
    <t>MM_ap07</t>
  </si>
  <si>
    <t>MM_ap08</t>
  </si>
  <si>
    <t>MM_ap09</t>
  </si>
  <si>
    <t>MM_ap10</t>
  </si>
  <si>
    <t>MMhb_ap01</t>
  </si>
  <si>
    <t>MMhb_ap02</t>
  </si>
  <si>
    <t>MMhb_ap03</t>
  </si>
  <si>
    <t>MMhb_ap04</t>
  </si>
  <si>
    <t>Maximum Width (µm)</t>
  </si>
  <si>
    <t xml:space="preserve">2D underestimates true V </t>
  </si>
  <si>
    <t xml:space="preserve">numbers highlighted are different from what cooperdock reports </t>
  </si>
  <si>
    <t>Hex.</t>
  </si>
  <si>
    <t>Ellip.</t>
  </si>
  <si>
    <t>± TAU (Ma) 2s</t>
  </si>
  <si>
    <t>± TAU + geom (Ma) 2s</t>
  </si>
  <si>
    <t>% diff mass (µg)</t>
  </si>
  <si>
    <t>% diff eU (ppm)</t>
  </si>
  <si>
    <r>
      <t>% diff R</t>
    </r>
    <r>
      <rPr>
        <b/>
        <vertAlign val="subscript"/>
        <sz val="12"/>
        <color theme="1"/>
        <rFont val="Calibri (Body)"/>
      </rPr>
      <t>FT</t>
    </r>
    <r>
      <rPr>
        <b/>
        <sz val="12"/>
        <color theme="1"/>
        <rFont val="Calibri"/>
        <family val="2"/>
        <scheme val="minor"/>
      </rPr>
      <t xml:space="preserve"> (µm)</t>
    </r>
  </si>
  <si>
    <r>
      <t xml:space="preserve">% diff ± TAU </t>
    </r>
    <r>
      <rPr>
        <b/>
        <sz val="12"/>
        <color theme="1"/>
        <rFont val="Calibri (Body)"/>
      </rPr>
      <t xml:space="preserve">(Ma) </t>
    </r>
  </si>
  <si>
    <t xml:space="preserve">FT refers to combined FT using equations of Cooperdock et al., 2019 </t>
  </si>
  <si>
    <t>All uncertainties reported at 2s level as 2 * 1s (assuming uncertainties are symmetric)</t>
  </si>
  <si>
    <t xml:space="preserve">All calculations done assuming FT uncertainties are fully correlated (r = 1) </t>
  </si>
  <si>
    <t>Sample and mineral analyzed; a/ap is apatite</t>
  </si>
  <si>
    <t>Hex assumes hexagonal idealized geometry; ellip assumes ellipsoid idealized geometry</t>
  </si>
  <si>
    <t>Maximum width</t>
  </si>
  <si>
    <t>Measured perpendicular to c-axis.</t>
  </si>
  <si>
    <t xml:space="preserve">FTuncorr </t>
  </si>
  <si>
    <t>Ftcombined without correction factor, based only on idealized geometry and parent isotope concentrations</t>
  </si>
  <si>
    <t>Dateuncorr</t>
  </si>
  <si>
    <t xml:space="preserve">Uncorrected date calculated using HeCalc </t>
  </si>
  <si>
    <t>TAU</t>
  </si>
  <si>
    <t xml:space="preserve">Uncertainty on uncorrected (U-Th)/He date includes propagated Total Analytic Uncertainty from He, U, Th, Sm measurements. </t>
  </si>
  <si>
    <t>Datecorr</t>
  </si>
  <si>
    <t xml:space="preserve">Corrected (U-Th)/He date calculated using HeCalc and the absoulte concentrations of He, U, Th, Sm, isotope-specific FT, and equations in Ketcham et al., 2011. </t>
  </si>
  <si>
    <t xml:space="preserve">Uncertainty on corrected (U-Th)/He date includes propagated Total Analytic Uncertainty from He, U, Th, Sm measurements. Propagation done in HeCalc. Assumes 0% uncertainty on FT. </t>
  </si>
  <si>
    <t>Ftcorr</t>
  </si>
  <si>
    <t>Ftcorrr ±</t>
  </si>
  <si>
    <t xml:space="preserve">2s uncertianty on Ftcombined using uncertainites in Table 3 based on grain geometry and size. </t>
  </si>
  <si>
    <t>Ftcombined corrected using equations (##) based on grain geometry.</t>
  </si>
  <si>
    <t>Corrected (U-Th)/He date calculated using HeCalc and the absoloute concentrations of He, U, Th, Sm, isotope-specific FTcorr, and equations in Ketcham et al., 2011. Calculated using HeCalc.</t>
  </si>
  <si>
    <t xml:space="preserve">TAU + geom </t>
  </si>
  <si>
    <t>Uncertainty on corrected (U-Th)/He date includes propagated Total Analytic Uncertainty from He, U, Th, Sm measurements and geometric uncertainty from FTcorr. Propagation done in HeCalc.</t>
  </si>
  <si>
    <t>Massuncorr</t>
  </si>
  <si>
    <t xml:space="preserve">Mass of the crystal calculated using uncorrected volume, grain dimensions, and geometries/equations in Ketcham et al., 2011 </t>
  </si>
  <si>
    <t>Masscorr</t>
  </si>
  <si>
    <t xml:space="preserve">Mass of the crystal calculated using corrected volume, grain dimensions, and geometries/equations in Ketcham et al., 2011 </t>
  </si>
  <si>
    <t>Masscorr ±</t>
  </si>
  <si>
    <t xml:space="preserve">2s uncertainty on the volume using values in Table 3 propagated into mass. </t>
  </si>
  <si>
    <t>eUuncorr</t>
  </si>
  <si>
    <t xml:space="preserve">eU is the effective Uranium concentration. Calculated as [U] + 0.238[Th] + 0.0012[Sm]. Uses uncorrected volume in calculation of U, Th, Sm concentrations.   </t>
  </si>
  <si>
    <t>eUcorr</t>
  </si>
  <si>
    <t xml:space="preserve">eU is the effective Uranium concentration. Calculated as [U] + 0.238[Th] + 0.0012[Sm]. Uses corrected volume in calculation of U, Th, Sm concentrations.   </t>
  </si>
  <si>
    <t>eUcorr ±</t>
  </si>
  <si>
    <t xml:space="preserve">Includes propagated volume and analytic uncertainties. </t>
  </si>
  <si>
    <t>RFTuncorr</t>
  </si>
  <si>
    <t xml:space="preserve">RFT is the radius of a sphere with an equivilant alpha-ejection correction as the grain, calculated using equation A6 in Cooperdock et al. (2019). Assumes 0% uncertainties on uncorrected, isotope specific FT and does not include analytic uncertainties on parent concentrations. </t>
  </si>
  <si>
    <t>RFTcorr</t>
  </si>
  <si>
    <t xml:space="preserve">RFT calculated using equation A^6 in Cooperdock et al. (2019) using Ftcorr and Vcorr for activities. </t>
  </si>
  <si>
    <t>RFTcorr ±</t>
  </si>
  <si>
    <t xml:space="preserve">Includes propagated analytic, volumetric, and FT uncertainties outlined in Table 3. </t>
  </si>
  <si>
    <t>% diff date</t>
  </si>
  <si>
    <t>% diff date ±</t>
  </si>
  <si>
    <t xml:space="preserve">Shows percent difference between date uncertainty including and excluding FTcorr uncertainty </t>
  </si>
  <si>
    <t>% diff mass</t>
  </si>
  <si>
    <t>% diff eU</t>
  </si>
  <si>
    <t>% diff RFT</t>
  </si>
  <si>
    <t>Shows percent difference between date calculated with and without Ftcorr. Calculated using: ABS(X - Y)/AVERAGE(X, Y) * 100</t>
  </si>
  <si>
    <t xml:space="preserve">Shows percent difference between mass  calculated with and without Vcorr </t>
  </si>
  <si>
    <t xml:space="preserve">Shows percent difference between eU calculated with and without Vcorr </t>
  </si>
  <si>
    <t xml:space="preserve">Shows percent difference between RFT calculated with and without Ftcorr and Vcorr (included in activity calculations) </t>
  </si>
  <si>
    <t xml:space="preserve">Technically, these should be calculated assuming fully correlated volumetric uncertainities (ie. ppm uncertainties). So, I need to figure out how to do that in Excel. </t>
  </si>
  <si>
    <r>
      <t>Corr Date</t>
    </r>
    <r>
      <rPr>
        <b/>
        <vertAlign val="subscript"/>
        <sz val="12"/>
        <color theme="1"/>
        <rFont val="Calibri (Body)"/>
      </rPr>
      <t>orig</t>
    </r>
    <r>
      <rPr>
        <b/>
        <sz val="12"/>
        <color theme="1"/>
        <rFont val="Calibri"/>
        <family val="2"/>
        <scheme val="minor"/>
      </rPr>
      <t xml:space="preserve"> (Ma)</t>
    </r>
  </si>
  <si>
    <r>
      <t>Date</t>
    </r>
    <r>
      <rPr>
        <b/>
        <vertAlign val="subscript"/>
        <sz val="12"/>
        <color theme="1"/>
        <rFont val="Calibri (Body)"/>
      </rPr>
      <t>new</t>
    </r>
    <r>
      <rPr>
        <b/>
        <sz val="12"/>
        <color theme="1"/>
        <rFont val="Calibri"/>
        <family val="2"/>
        <scheme val="minor"/>
      </rPr>
      <t xml:space="preserve"> (Ma)</t>
    </r>
  </si>
  <si>
    <r>
      <t>Uncorr Date</t>
    </r>
    <r>
      <rPr>
        <b/>
        <vertAlign val="subscript"/>
        <sz val="12"/>
        <color theme="1"/>
        <rFont val="Calibri (Body)"/>
      </rPr>
      <t>orig</t>
    </r>
    <r>
      <rPr>
        <b/>
        <sz val="12"/>
        <color theme="1"/>
        <rFont val="Calibri"/>
        <family val="2"/>
        <scheme val="minor"/>
      </rPr>
      <t xml:space="preserve"> (Ma)</t>
    </r>
  </si>
  <si>
    <r>
      <t>R</t>
    </r>
    <r>
      <rPr>
        <b/>
        <vertAlign val="subscript"/>
        <sz val="12"/>
        <color theme="1"/>
        <rFont val="Calibri (Body)"/>
      </rPr>
      <t>FT,orig</t>
    </r>
    <r>
      <rPr>
        <b/>
        <sz val="12"/>
        <color theme="1"/>
        <rFont val="Calibri"/>
        <family val="2"/>
        <scheme val="minor"/>
      </rPr>
      <t xml:space="preserve"> (µm)</t>
    </r>
  </si>
  <si>
    <r>
      <t>R</t>
    </r>
    <r>
      <rPr>
        <b/>
        <vertAlign val="subscript"/>
        <sz val="12"/>
        <color theme="1"/>
        <rFont val="Calibri (Body)"/>
      </rPr>
      <t xml:space="preserve">FT, new </t>
    </r>
    <r>
      <rPr>
        <b/>
        <sz val="12"/>
        <color theme="1"/>
        <rFont val="Calibri (Body)"/>
      </rPr>
      <t>(µm)</t>
    </r>
  </si>
  <si>
    <r>
      <t>abs. ± R</t>
    </r>
    <r>
      <rPr>
        <b/>
        <vertAlign val="subscript"/>
        <sz val="12"/>
        <color theme="1"/>
        <rFont val="Calibri (Body)"/>
      </rPr>
      <t xml:space="preserve">FT, new </t>
    </r>
    <r>
      <rPr>
        <b/>
        <sz val="12"/>
        <color theme="1"/>
        <rFont val="Calibri (Body)"/>
      </rPr>
      <t xml:space="preserve"> (µm) 2s</t>
    </r>
  </si>
  <si>
    <r>
      <t>Mass</t>
    </r>
    <r>
      <rPr>
        <b/>
        <vertAlign val="subscript"/>
        <sz val="12"/>
        <color theme="1"/>
        <rFont val="Calibri (Body)"/>
      </rPr>
      <t>orig</t>
    </r>
    <r>
      <rPr>
        <b/>
        <sz val="12"/>
        <color theme="1"/>
        <rFont val="Calibri"/>
        <family val="2"/>
        <scheme val="minor"/>
      </rPr>
      <t xml:space="preserve"> (µg)</t>
    </r>
  </si>
  <si>
    <r>
      <t>Mass</t>
    </r>
    <r>
      <rPr>
        <b/>
        <vertAlign val="subscript"/>
        <sz val="12"/>
        <color theme="1"/>
        <rFont val="Calibri (Body)"/>
      </rPr>
      <t>new</t>
    </r>
    <r>
      <rPr>
        <b/>
        <sz val="12"/>
        <color theme="1"/>
        <rFont val="Calibri"/>
        <family val="2"/>
        <scheme val="minor"/>
      </rPr>
      <t xml:space="preserve"> (µg)</t>
    </r>
  </si>
  <si>
    <r>
      <t>± Mass</t>
    </r>
    <r>
      <rPr>
        <b/>
        <vertAlign val="subscript"/>
        <sz val="12"/>
        <color theme="1"/>
        <rFont val="Calibri (Body)"/>
      </rPr>
      <t>new</t>
    </r>
    <r>
      <rPr>
        <b/>
        <sz val="12"/>
        <color theme="1"/>
        <rFont val="Calibri"/>
        <family val="2"/>
        <scheme val="minor"/>
      </rPr>
      <t xml:space="preserve"> (µg) 2s</t>
    </r>
  </si>
  <si>
    <r>
      <t>eU</t>
    </r>
    <r>
      <rPr>
        <b/>
        <vertAlign val="subscript"/>
        <sz val="12"/>
        <color theme="1"/>
        <rFont val="Calibri (Body)"/>
      </rPr>
      <t>orig</t>
    </r>
    <r>
      <rPr>
        <b/>
        <sz val="12"/>
        <color theme="1"/>
        <rFont val="Calibri"/>
        <family val="2"/>
        <scheme val="minor"/>
      </rPr>
      <t xml:space="preserve"> (ppm)</t>
    </r>
  </si>
  <si>
    <r>
      <t>eU</t>
    </r>
    <r>
      <rPr>
        <b/>
        <vertAlign val="subscript"/>
        <sz val="12"/>
        <color theme="1"/>
        <rFont val="Calibri (Body)"/>
      </rPr>
      <t>new</t>
    </r>
    <r>
      <rPr>
        <b/>
        <sz val="12"/>
        <color theme="1"/>
        <rFont val="Calibri"/>
        <family val="2"/>
        <scheme val="minor"/>
      </rPr>
      <t xml:space="preserve"> (ppm)</t>
    </r>
  </si>
  <si>
    <r>
      <t>± eU</t>
    </r>
    <r>
      <rPr>
        <b/>
        <vertAlign val="subscript"/>
        <sz val="12"/>
        <color theme="1"/>
        <rFont val="Calibri (Body)"/>
      </rPr>
      <t>new</t>
    </r>
    <r>
      <rPr>
        <b/>
        <sz val="12"/>
        <color theme="1"/>
        <rFont val="Calibri"/>
        <family val="2"/>
        <scheme val="minor"/>
      </rPr>
      <t xml:space="preserve"> (ppm) 2s</t>
    </r>
  </si>
  <si>
    <r>
      <t>± F</t>
    </r>
    <r>
      <rPr>
        <b/>
        <vertAlign val="subscript"/>
        <sz val="12"/>
        <color theme="1"/>
        <rFont val="Calibri (Body)"/>
      </rPr>
      <t>T, new</t>
    </r>
    <r>
      <rPr>
        <b/>
        <sz val="12"/>
        <color theme="1"/>
        <rFont val="Calibri"/>
        <family val="2"/>
        <scheme val="minor"/>
      </rPr>
      <t xml:space="preserve"> 2s</t>
    </r>
  </si>
  <si>
    <r>
      <t>F</t>
    </r>
    <r>
      <rPr>
        <b/>
        <vertAlign val="subscript"/>
        <sz val="12"/>
        <color theme="1"/>
        <rFont val="Calibri (Body)"/>
      </rPr>
      <t>T, new</t>
    </r>
  </si>
  <si>
    <r>
      <t>F</t>
    </r>
    <r>
      <rPr>
        <b/>
        <vertAlign val="subscript"/>
        <sz val="12"/>
        <color theme="1"/>
        <rFont val="Calibri (Body)"/>
      </rPr>
      <t>T, orig</t>
    </r>
  </si>
  <si>
    <r>
      <t>% diff date</t>
    </r>
    <r>
      <rPr>
        <b/>
        <vertAlign val="subscript"/>
        <sz val="12"/>
        <color theme="1"/>
        <rFont val="Calibri (Body)"/>
      </rPr>
      <t xml:space="preserve"> </t>
    </r>
    <r>
      <rPr>
        <b/>
        <sz val="12"/>
        <color theme="1"/>
        <rFont val="Calibri (Body)"/>
      </rPr>
      <t xml:space="preserve">(Ma) </t>
    </r>
  </si>
  <si>
    <t xml:space="preserve"> Geometry</t>
  </si>
  <si>
    <r>
      <t>Correction</t>
    </r>
    <r>
      <rPr>
        <vertAlign val="superscript"/>
        <sz val="12"/>
        <color theme="1"/>
        <rFont val="Calibri (Body)"/>
      </rPr>
      <t>a</t>
    </r>
  </si>
  <si>
    <r>
      <t>% Uncert.</t>
    </r>
    <r>
      <rPr>
        <vertAlign val="super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 (1s) for apatite grains of all sizes </t>
    </r>
  </si>
  <si>
    <t xml:space="preserve">   Hex.</t>
  </si>
  <si>
    <t xml:space="preserve">   Ellip. </t>
  </si>
  <si>
    <r>
      <rPr>
        <b/>
        <sz val="12"/>
        <color theme="1"/>
        <rFont val="Calibri"/>
        <family val="2"/>
        <scheme val="minor"/>
      </rPr>
      <t>Isotope-specific F</t>
    </r>
    <r>
      <rPr>
        <b/>
        <vertAlign val="subscript"/>
        <sz val="12"/>
        <color theme="1"/>
        <rFont val="Calibri (Body)"/>
      </rPr>
      <t>T</t>
    </r>
    <r>
      <rPr>
        <b/>
        <sz val="12"/>
        <color theme="1"/>
        <rFont val="Calibri"/>
        <family val="2"/>
        <scheme val="minor"/>
      </rPr>
      <t xml:space="preserve"> values</t>
    </r>
  </si>
  <si>
    <r>
      <rPr>
        <vertAlign val="superscript"/>
        <sz val="12"/>
        <color theme="1"/>
        <rFont val="Calibri (Body)"/>
      </rPr>
      <t>238</t>
    </r>
    <r>
      <rPr>
        <sz val="12"/>
        <color theme="1"/>
        <rFont val="Calibri"/>
        <family val="2"/>
        <scheme val="minor"/>
      </rPr>
      <t>F</t>
    </r>
    <r>
      <rPr>
        <vertAlign val="subscript"/>
        <sz val="12"/>
        <color theme="1"/>
        <rFont val="Calibri (Body)"/>
      </rPr>
      <t>T</t>
    </r>
  </si>
  <si>
    <r>
      <rPr>
        <vertAlign val="superscript"/>
        <sz val="12"/>
        <color theme="1"/>
        <rFont val="Calibri (Body)"/>
      </rPr>
      <t>235</t>
    </r>
    <r>
      <rPr>
        <sz val="12"/>
        <color theme="1"/>
        <rFont val="Calibri"/>
        <family val="2"/>
        <scheme val="minor"/>
      </rPr>
      <t>F</t>
    </r>
    <r>
      <rPr>
        <vertAlign val="subscript"/>
        <sz val="12"/>
        <color theme="1"/>
        <rFont val="Calibri (Body)"/>
      </rPr>
      <t>T</t>
    </r>
  </si>
  <si>
    <r>
      <rPr>
        <vertAlign val="superscript"/>
        <sz val="12"/>
        <color theme="1"/>
        <rFont val="Calibri (Body)"/>
      </rPr>
      <t>232</t>
    </r>
    <r>
      <rPr>
        <sz val="12"/>
        <color theme="1"/>
        <rFont val="Calibri"/>
        <family val="2"/>
        <scheme val="minor"/>
      </rPr>
      <t>F</t>
    </r>
    <r>
      <rPr>
        <vertAlign val="subscript"/>
        <sz val="12"/>
        <color theme="1"/>
        <rFont val="Calibri (Body)"/>
      </rPr>
      <t>T</t>
    </r>
  </si>
  <si>
    <r>
      <rPr>
        <vertAlign val="superscript"/>
        <sz val="12"/>
        <color theme="1"/>
        <rFont val="Calibri (Body)"/>
      </rPr>
      <t>147</t>
    </r>
    <r>
      <rPr>
        <sz val="12"/>
        <color theme="1"/>
        <rFont val="Calibri"/>
        <family val="2"/>
        <scheme val="minor"/>
      </rPr>
      <t>F</t>
    </r>
    <r>
      <rPr>
        <vertAlign val="subscript"/>
        <sz val="12"/>
        <color theme="1"/>
        <rFont val="Calibri (Body)"/>
      </rPr>
      <t>T</t>
    </r>
  </si>
  <si>
    <r>
      <t>R</t>
    </r>
    <r>
      <rPr>
        <b/>
        <vertAlign val="subscript"/>
        <sz val="12"/>
        <color theme="1"/>
        <rFont val="Calibri (Body)"/>
      </rPr>
      <t>FT</t>
    </r>
  </si>
  <si>
    <t xml:space="preserve">% Uncert. (1s) for apatite grains of all sizes </t>
  </si>
  <si>
    <r>
      <t>R</t>
    </r>
    <r>
      <rPr>
        <vertAlign val="subscript"/>
        <sz val="12"/>
        <color theme="1"/>
        <rFont val="Calibri (Body)"/>
      </rPr>
      <t>FT</t>
    </r>
  </si>
  <si>
    <t>Tet.</t>
  </si>
  <si>
    <r>
      <t>% Uncert. (1s) for medium-sized</t>
    </r>
    <r>
      <rPr>
        <vertAlign val="superscript"/>
        <sz val="12"/>
        <color theme="1"/>
        <rFont val="Calibri (Body)"/>
      </rPr>
      <t>c</t>
    </r>
    <r>
      <rPr>
        <sz val="12"/>
        <color theme="1"/>
        <rFont val="Calibri"/>
        <family val="2"/>
        <scheme val="minor"/>
      </rPr>
      <t xml:space="preserve"> zircon grains</t>
    </r>
  </si>
  <si>
    <r>
      <t>% Uncert. (1s) for large-sized</t>
    </r>
    <r>
      <rPr>
        <vertAlign val="superscript"/>
        <sz val="12"/>
        <color theme="1"/>
        <rFont val="Calibri (Body)"/>
      </rPr>
      <t>d</t>
    </r>
    <r>
      <rPr>
        <sz val="12"/>
        <color theme="1"/>
        <rFont val="Calibri"/>
        <family val="2"/>
        <scheme val="minor"/>
      </rPr>
      <t xml:space="preserve"> zircon grains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</si>
</sst>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u/>
      <sz val="12"/>
      <color rgb="FF000000"/>
      <name val="Calibri (Body)"/>
    </font>
    <font>
      <sz val="10"/>
      <name val="Helv"/>
    </font>
    <font>
      <sz val="12"/>
      <name val="Calibri"/>
      <family val="2"/>
      <scheme val="minor"/>
    </font>
    <font>
      <b/>
      <vertAlign val="subscript"/>
      <sz val="12"/>
      <color theme="1"/>
      <name val="Calibri (Body)"/>
    </font>
    <font>
      <b/>
      <sz val="12"/>
      <color theme="1"/>
      <name val="Calibri (Body)"/>
    </font>
    <font>
      <vertAlign val="superscript"/>
      <sz val="12"/>
      <color theme="1"/>
      <name val="Calibri (Body)"/>
    </font>
    <font>
      <vertAlign val="subscript"/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9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3" fillId="0" borderId="0" xfId="0" applyNumberFormat="1" applyFont="1"/>
    <xf numFmtId="11" fontId="0" fillId="0" borderId="0" xfId="0" applyNumberFormat="1"/>
    <xf numFmtId="9" fontId="0" fillId="0" borderId="0" xfId="0" applyNumberFormat="1"/>
    <xf numFmtId="0" fontId="6" fillId="0" borderId="0" xfId="0" applyFont="1"/>
    <xf numFmtId="9" fontId="1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9" fontId="0" fillId="0" borderId="0" xfId="0" applyNumberFormat="1" applyAlignment="1">
      <alignment horizontal="center"/>
    </xf>
    <xf numFmtId="164" fontId="0" fillId="0" borderId="0" xfId="0" applyNumberFormat="1"/>
    <xf numFmtId="11" fontId="3" fillId="0" borderId="0" xfId="0" applyNumberFormat="1" applyFont="1"/>
    <xf numFmtId="0" fontId="0" fillId="0" borderId="1" xfId="0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9" xfId="0" applyBorder="1"/>
    <xf numFmtId="0" fontId="0" fillId="2" borderId="0" xfId="0" applyFill="1"/>
    <xf numFmtId="0" fontId="1" fillId="0" borderId="7" xfId="0" applyFont="1" applyBorder="1"/>
    <xf numFmtId="0" fontId="2" fillId="0" borderId="2" xfId="0" applyFont="1" applyBorder="1"/>
    <xf numFmtId="0" fontId="2" fillId="0" borderId="6" xfId="0" applyFont="1" applyBorder="1"/>
    <xf numFmtId="0" fontId="3" fillId="0" borderId="0" xfId="0" applyFont="1" applyAlignment="1">
      <alignment horizontal="center"/>
    </xf>
    <xf numFmtId="9" fontId="3" fillId="0" borderId="0" xfId="0" applyNumberFormat="1" applyFont="1" applyAlignment="1">
      <alignment horizontal="center"/>
    </xf>
    <xf numFmtId="164" fontId="7" fillId="0" borderId="0" xfId="1" applyNumberFormat="1" applyAlignment="1">
      <alignment horizontal="center" vertical="center"/>
    </xf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0" xfId="0" applyBorder="1"/>
    <xf numFmtId="0" fontId="0" fillId="0" borderId="11" xfId="0" applyBorder="1"/>
    <xf numFmtId="0" fontId="1" fillId="0" borderId="11" xfId="0" applyFont="1" applyBorder="1" applyAlignment="1">
      <alignment horizontal="center"/>
    </xf>
    <xf numFmtId="0" fontId="0" fillId="0" borderId="12" xfId="0" applyBorder="1"/>
    <xf numFmtId="165" fontId="0" fillId="0" borderId="15" xfId="0" applyNumberFormat="1" applyBorder="1"/>
    <xf numFmtId="2" fontId="0" fillId="0" borderId="15" xfId="0" applyNumberFormat="1" applyBorder="1"/>
    <xf numFmtId="1" fontId="0" fillId="0" borderId="15" xfId="0" applyNumberFormat="1" applyBorder="1"/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9" fontId="0" fillId="0" borderId="13" xfId="0" applyNumberFormat="1" applyBorder="1"/>
    <xf numFmtId="9" fontId="0" fillId="0" borderId="15" xfId="0" applyNumberFormat="1" applyBorder="1"/>
    <xf numFmtId="9" fontId="0" fillId="0" borderId="16" xfId="0" applyNumberFormat="1" applyBorder="1"/>
    <xf numFmtId="165" fontId="0" fillId="0" borderId="0" xfId="0" applyNumberFormat="1"/>
    <xf numFmtId="165" fontId="0" fillId="2" borderId="0" xfId="0" applyNumberFormat="1" applyFill="1"/>
    <xf numFmtId="1" fontId="0" fillId="0" borderId="0" xfId="0" applyNumberFormat="1"/>
    <xf numFmtId="0" fontId="1" fillId="0" borderId="10" xfId="0" applyFont="1" applyBorder="1" applyAlignment="1">
      <alignment horizontal="center"/>
    </xf>
    <xf numFmtId="165" fontId="0" fillId="0" borderId="22" xfId="0" applyNumberFormat="1" applyBorder="1"/>
    <xf numFmtId="165" fontId="0" fillId="0" borderId="14" xfId="0" applyNumberFormat="1" applyBorder="1"/>
    <xf numFmtId="165" fontId="0" fillId="2" borderId="15" xfId="0" applyNumberFormat="1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2" fontId="8" fillId="0" borderId="22" xfId="1" applyNumberFormat="1" applyFont="1" applyBorder="1" applyAlignment="1">
      <alignment horizontal="center" vertical="center"/>
    </xf>
    <xf numFmtId="2" fontId="0" fillId="0" borderId="13" xfId="0" applyNumberFormat="1" applyBorder="1"/>
    <xf numFmtId="2" fontId="8" fillId="0" borderId="14" xfId="1" applyNumberFormat="1" applyFont="1" applyBorder="1" applyAlignment="1">
      <alignment horizontal="center" vertical="center"/>
    </xf>
    <xf numFmtId="2" fontId="0" fillId="0" borderId="16" xfId="0" applyNumberFormat="1" applyBorder="1"/>
    <xf numFmtId="1" fontId="8" fillId="0" borderId="22" xfId="1" applyNumberFormat="1" applyFont="1" applyBorder="1"/>
    <xf numFmtId="1" fontId="8" fillId="0" borderId="14" xfId="1" applyNumberFormat="1" applyFont="1" applyBorder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9" xfId="0" applyFill="1" applyBorder="1" applyAlignment="1">
      <alignment horizontal="center" wrapText="1"/>
    </xf>
    <xf numFmtId="0" fontId="0" fillId="3" borderId="9" xfId="0" applyFill="1" applyBorder="1" applyAlignment="1">
      <alignment horizontal="center"/>
    </xf>
    <xf numFmtId="0" fontId="0" fillId="3" borderId="9" xfId="0" applyFill="1" applyBorder="1" applyAlignment="1">
      <alignment horizontal="center" wrapText="1"/>
    </xf>
    <xf numFmtId="0" fontId="0" fillId="3" borderId="9" xfId="0" applyFill="1" applyBorder="1"/>
    <xf numFmtId="0" fontId="0" fillId="3" borderId="0" xfId="0" applyFill="1"/>
    <xf numFmtId="9" fontId="0" fillId="3" borderId="23" xfId="0" applyNumberFormat="1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9" fontId="0" fillId="3" borderId="2" xfId="0" applyNumberFormat="1" applyFill="1" applyBorder="1" applyAlignment="1">
      <alignment horizontal="center"/>
    </xf>
    <xf numFmtId="9" fontId="0" fillId="3" borderId="0" xfId="0" applyNumberFormat="1" applyFill="1" applyAlignment="1">
      <alignment horizontal="center"/>
    </xf>
    <xf numFmtId="0" fontId="1" fillId="3" borderId="2" xfId="0" applyFont="1" applyFill="1" applyBorder="1"/>
    <xf numFmtId="9" fontId="0" fillId="3" borderId="2" xfId="0" applyNumberFormat="1" applyFill="1" applyBorder="1" applyAlignment="1">
      <alignment horizontal="center"/>
    </xf>
    <xf numFmtId="0" fontId="1" fillId="3" borderId="9" xfId="0" applyFont="1" applyFill="1" applyBorder="1"/>
  </cellXfs>
  <cellStyles count="2">
    <cellStyle name="Normal" xfId="0" builtinId="0"/>
    <cellStyle name="Normal 2" xfId="1" xr:uid="{E7A192DE-98A7-DF4E-8B0E-667A0BF0BC3B}"/>
  </cellStyles>
  <dxfs count="2"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8D0D7-7D32-7D47-BCC7-9F4D0C82705A}">
  <dimension ref="A2:J42"/>
  <sheetViews>
    <sheetView zoomScale="175" zoomScaleNormal="243" workbookViewId="0">
      <selection activeCell="C12" sqref="C12"/>
    </sheetView>
  </sheetViews>
  <sheetFormatPr baseColWidth="10" defaultRowHeight="16"/>
  <cols>
    <col min="6" max="6" width="4.83203125" customWidth="1"/>
  </cols>
  <sheetData>
    <row r="2" spans="1:10">
      <c r="B2" s="76" t="s">
        <v>31</v>
      </c>
      <c r="C2" s="76"/>
      <c r="D2" s="76"/>
    </row>
    <row r="3" spans="1:10">
      <c r="B3" s="72" t="s">
        <v>1</v>
      </c>
      <c r="C3" s="72"/>
      <c r="D3" s="11" t="s">
        <v>9</v>
      </c>
    </row>
    <row r="4" spans="1:10">
      <c r="A4" t="s">
        <v>33</v>
      </c>
      <c r="B4" s="72">
        <v>0.83</v>
      </c>
      <c r="C4" s="72"/>
      <c r="D4" s="11">
        <v>0.74</v>
      </c>
      <c r="J4" s="8"/>
    </row>
    <row r="5" spans="1:10">
      <c r="B5" s="72" t="s">
        <v>34</v>
      </c>
      <c r="C5" s="72"/>
      <c r="D5" s="11" t="s">
        <v>34</v>
      </c>
      <c r="J5" s="8"/>
    </row>
    <row r="6" spans="1:10">
      <c r="A6" t="s">
        <v>5</v>
      </c>
      <c r="B6" s="73">
        <v>0.2</v>
      </c>
      <c r="C6" s="73"/>
      <c r="D6" s="14">
        <v>0.23</v>
      </c>
      <c r="J6" s="8"/>
    </row>
    <row r="7" spans="1:10">
      <c r="B7" s="11"/>
      <c r="C7" s="11"/>
      <c r="D7" s="11"/>
      <c r="J7" s="8"/>
    </row>
    <row r="8" spans="1:10">
      <c r="B8" s="76" t="s">
        <v>60</v>
      </c>
      <c r="C8" s="76"/>
      <c r="D8" s="76"/>
      <c r="J8" s="8"/>
    </row>
    <row r="9" spans="1:10">
      <c r="B9" s="72" t="s">
        <v>1</v>
      </c>
      <c r="C9" s="72"/>
      <c r="D9" s="11" t="s">
        <v>9</v>
      </c>
      <c r="J9" s="8"/>
    </row>
    <row r="10" spans="1:10">
      <c r="A10" t="s">
        <v>33</v>
      </c>
      <c r="B10" s="72">
        <v>0.97</v>
      </c>
      <c r="C10" s="72"/>
      <c r="D10" s="11">
        <v>0.92</v>
      </c>
      <c r="J10" s="8"/>
    </row>
    <row r="11" spans="1:10">
      <c r="B11" s="11" t="s">
        <v>7</v>
      </c>
      <c r="C11" s="11" t="s">
        <v>8</v>
      </c>
      <c r="D11" s="11" t="s">
        <v>34</v>
      </c>
    </row>
    <row r="12" spans="1:10">
      <c r="A12" t="s">
        <v>5</v>
      </c>
      <c r="B12" s="14">
        <v>0.04</v>
      </c>
      <c r="C12" s="14">
        <v>0.02</v>
      </c>
      <c r="D12" s="14">
        <v>0.05</v>
      </c>
    </row>
    <row r="13" spans="1:10">
      <c r="B13" s="11"/>
      <c r="C13" s="11"/>
      <c r="D13" s="11"/>
      <c r="H13" s="8"/>
    </row>
    <row r="14" spans="1:10">
      <c r="B14" s="76" t="s">
        <v>61</v>
      </c>
      <c r="C14" s="76"/>
      <c r="D14" s="76"/>
      <c r="H14" s="8"/>
    </row>
    <row r="15" spans="1:10">
      <c r="B15" s="72" t="s">
        <v>1</v>
      </c>
      <c r="C15" s="72"/>
      <c r="D15" s="11" t="s">
        <v>9</v>
      </c>
      <c r="H15" s="8"/>
    </row>
    <row r="16" spans="1:10">
      <c r="A16" t="s">
        <v>33</v>
      </c>
      <c r="B16" s="72">
        <v>0.97</v>
      </c>
      <c r="C16" s="72"/>
      <c r="D16" s="11">
        <v>0.92</v>
      </c>
    </row>
    <row r="17" spans="1:4">
      <c r="B17" s="11" t="s">
        <v>7</v>
      </c>
      <c r="C17" s="11" t="s">
        <v>8</v>
      </c>
      <c r="D17" s="11" t="s">
        <v>34</v>
      </c>
    </row>
    <row r="18" spans="1:4">
      <c r="A18" t="s">
        <v>5</v>
      </c>
      <c r="B18" s="14">
        <v>0.03</v>
      </c>
      <c r="C18" s="14">
        <v>0.02</v>
      </c>
      <c r="D18" s="14">
        <v>0.05</v>
      </c>
    </row>
    <row r="20" spans="1:4">
      <c r="A20" s="3"/>
      <c r="B20" s="74" t="s">
        <v>62</v>
      </c>
      <c r="C20" s="74"/>
      <c r="D20" s="74"/>
    </row>
    <row r="21" spans="1:4">
      <c r="A21" s="3"/>
      <c r="B21" s="75" t="s">
        <v>1</v>
      </c>
      <c r="C21" s="75"/>
      <c r="D21" s="29" t="s">
        <v>9</v>
      </c>
    </row>
    <row r="22" spans="1:4">
      <c r="A22" s="3" t="s">
        <v>33</v>
      </c>
      <c r="B22" s="75">
        <v>0.96</v>
      </c>
      <c r="C22" s="75"/>
      <c r="D22" s="29">
        <v>0.91</v>
      </c>
    </row>
    <row r="23" spans="1:4">
      <c r="A23" s="3"/>
      <c r="B23" s="29" t="s">
        <v>7</v>
      </c>
      <c r="C23" s="29" t="s">
        <v>8</v>
      </c>
      <c r="D23" s="29" t="s">
        <v>34</v>
      </c>
    </row>
    <row r="24" spans="1:4">
      <c r="A24" s="3" t="s">
        <v>5</v>
      </c>
      <c r="B24" s="30">
        <v>0.04</v>
      </c>
      <c r="C24" s="30">
        <v>0.02</v>
      </c>
      <c r="D24" s="30">
        <v>0.06</v>
      </c>
    </row>
    <row r="26" spans="1:4">
      <c r="A26" s="3"/>
      <c r="B26" s="74" t="s">
        <v>63</v>
      </c>
      <c r="C26" s="74"/>
      <c r="D26" s="74"/>
    </row>
    <row r="27" spans="1:4">
      <c r="A27" s="3"/>
      <c r="B27" s="75" t="s">
        <v>1</v>
      </c>
      <c r="C27" s="75"/>
      <c r="D27" s="29" t="s">
        <v>9</v>
      </c>
    </row>
    <row r="28" spans="1:4">
      <c r="A28" s="3" t="s">
        <v>33</v>
      </c>
      <c r="B28" s="75">
        <v>0.96</v>
      </c>
      <c r="C28" s="75"/>
      <c r="D28" s="29">
        <v>0.91</v>
      </c>
    </row>
    <row r="29" spans="1:4">
      <c r="A29" s="3"/>
      <c r="B29" s="29" t="s">
        <v>7</v>
      </c>
      <c r="C29" s="29" t="s">
        <v>8</v>
      </c>
      <c r="D29" s="29" t="s">
        <v>34</v>
      </c>
    </row>
    <row r="30" spans="1:4">
      <c r="A30" s="3" t="s">
        <v>5</v>
      </c>
      <c r="B30" s="30">
        <v>0.04</v>
      </c>
      <c r="C30" s="30">
        <v>0.02</v>
      </c>
      <c r="D30" s="30">
        <v>0.06</v>
      </c>
    </row>
    <row r="32" spans="1:4">
      <c r="A32" s="3"/>
      <c r="B32" s="74" t="s">
        <v>64</v>
      </c>
      <c r="C32" s="74"/>
      <c r="D32" s="74"/>
    </row>
    <row r="33" spans="1:4">
      <c r="A33" s="3"/>
      <c r="B33" s="75" t="s">
        <v>1</v>
      </c>
      <c r="C33" s="75"/>
      <c r="D33" s="29" t="s">
        <v>9</v>
      </c>
    </row>
    <row r="34" spans="1:4">
      <c r="A34" s="3" t="s">
        <v>33</v>
      </c>
      <c r="B34" s="75">
        <v>0.99</v>
      </c>
      <c r="C34" s="75"/>
      <c r="D34" s="29">
        <v>0.97</v>
      </c>
    </row>
    <row r="35" spans="1:4">
      <c r="A35" s="3"/>
      <c r="B35" s="29" t="s">
        <v>7</v>
      </c>
      <c r="C35" s="29" t="s">
        <v>8</v>
      </c>
      <c r="D35" s="29" t="s">
        <v>34</v>
      </c>
    </row>
    <row r="36" spans="1:4">
      <c r="A36" s="3" t="s">
        <v>5</v>
      </c>
      <c r="B36" s="30">
        <v>0.01</v>
      </c>
      <c r="C36" s="30">
        <v>0.01</v>
      </c>
      <c r="D36" s="30">
        <v>0.01</v>
      </c>
    </row>
    <row r="37" spans="1:4">
      <c r="A37" s="3"/>
      <c r="B37" s="30"/>
      <c r="C37" s="30"/>
      <c r="D37" s="30"/>
    </row>
    <row r="38" spans="1:4">
      <c r="B38" s="76" t="s">
        <v>13</v>
      </c>
      <c r="C38" s="76"/>
      <c r="D38" s="76"/>
    </row>
    <row r="39" spans="1:4">
      <c r="B39" s="72" t="s">
        <v>1</v>
      </c>
      <c r="C39" s="72"/>
      <c r="D39" s="11" t="s">
        <v>9</v>
      </c>
    </row>
    <row r="40" spans="1:4">
      <c r="A40" t="s">
        <v>33</v>
      </c>
      <c r="B40" s="72">
        <v>0.93</v>
      </c>
      <c r="C40" s="72"/>
      <c r="D40" s="11">
        <v>0.85</v>
      </c>
    </row>
    <row r="41" spans="1:4">
      <c r="B41" s="72" t="s">
        <v>34</v>
      </c>
      <c r="C41" s="72"/>
      <c r="D41" s="11" t="s">
        <v>34</v>
      </c>
    </row>
    <row r="42" spans="1:4">
      <c r="A42" t="s">
        <v>5</v>
      </c>
      <c r="B42" s="73">
        <v>0.06</v>
      </c>
      <c r="C42" s="73"/>
      <c r="D42" s="14">
        <v>0.1</v>
      </c>
    </row>
  </sheetData>
  <mergeCells count="25">
    <mergeCell ref="B2:D2"/>
    <mergeCell ref="B8:D8"/>
    <mergeCell ref="B38:D38"/>
    <mergeCell ref="B3:C3"/>
    <mergeCell ref="B4:C4"/>
    <mergeCell ref="B10:C10"/>
    <mergeCell ref="B5:C5"/>
    <mergeCell ref="B6:C6"/>
    <mergeCell ref="B15:C15"/>
    <mergeCell ref="B14:D14"/>
    <mergeCell ref="B16:C16"/>
    <mergeCell ref="B20:D20"/>
    <mergeCell ref="B21:C21"/>
    <mergeCell ref="B22:C22"/>
    <mergeCell ref="B41:C41"/>
    <mergeCell ref="B42:C42"/>
    <mergeCell ref="B40:C40"/>
    <mergeCell ref="B9:C9"/>
    <mergeCell ref="B39:C39"/>
    <mergeCell ref="B26:D26"/>
    <mergeCell ref="B27:C27"/>
    <mergeCell ref="B28:C28"/>
    <mergeCell ref="B32:D32"/>
    <mergeCell ref="B33:C33"/>
    <mergeCell ref="B34:C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5AE9-5C57-4F4B-8D46-6973D088B175}">
  <dimension ref="A2:H42"/>
  <sheetViews>
    <sheetView tabSelected="1" zoomScale="223" workbookViewId="0">
      <selection activeCell="B4" sqref="B4:C4"/>
    </sheetView>
  </sheetViews>
  <sheetFormatPr baseColWidth="10" defaultRowHeight="16"/>
  <sheetData>
    <row r="2" spans="1:8">
      <c r="B2" s="76" t="s">
        <v>31</v>
      </c>
      <c r="C2" s="76"/>
      <c r="D2" s="76"/>
      <c r="E2" s="79" t="s">
        <v>31</v>
      </c>
      <c r="F2" s="80"/>
      <c r="G2" s="80"/>
      <c r="H2" s="80"/>
    </row>
    <row r="3" spans="1:8" ht="19">
      <c r="B3" s="72" t="s">
        <v>30</v>
      </c>
      <c r="C3" s="72"/>
      <c r="D3" s="11" t="s">
        <v>9</v>
      </c>
      <c r="E3" s="81" t="s">
        <v>173</v>
      </c>
      <c r="F3" s="82" t="s">
        <v>174</v>
      </c>
      <c r="G3" s="83" t="s">
        <v>175</v>
      </c>
      <c r="H3" s="83"/>
    </row>
    <row r="4" spans="1:8">
      <c r="A4" t="s">
        <v>33</v>
      </c>
      <c r="B4" s="72">
        <v>0.81</v>
      </c>
      <c r="C4" s="72"/>
      <c r="D4" s="11">
        <v>1.04</v>
      </c>
      <c r="E4" s="84" t="s">
        <v>31</v>
      </c>
      <c r="F4" s="82"/>
      <c r="G4" s="82"/>
      <c r="H4" s="82"/>
    </row>
    <row r="5" spans="1:8">
      <c r="B5" s="72" t="s">
        <v>34</v>
      </c>
      <c r="C5" s="72"/>
      <c r="D5" s="11" t="s">
        <v>34</v>
      </c>
      <c r="E5" s="85" t="s">
        <v>186</v>
      </c>
      <c r="F5" s="80">
        <v>0.81</v>
      </c>
      <c r="G5" s="86">
        <v>0.13</v>
      </c>
      <c r="H5" s="86"/>
    </row>
    <row r="6" spans="1:8">
      <c r="A6" t="s">
        <v>5</v>
      </c>
      <c r="B6" s="73">
        <v>0.13</v>
      </c>
      <c r="C6" s="73"/>
      <c r="D6" s="14">
        <v>0.21</v>
      </c>
      <c r="E6" s="87" t="s">
        <v>177</v>
      </c>
      <c r="F6" s="88">
        <v>1.04</v>
      </c>
      <c r="G6" s="89">
        <v>0.21</v>
      </c>
      <c r="H6" s="89"/>
    </row>
    <row r="7" spans="1:8">
      <c r="B7" s="11"/>
      <c r="C7" s="11"/>
      <c r="D7" s="11"/>
      <c r="E7" s="85"/>
      <c r="F7" s="80"/>
      <c r="G7" s="90"/>
      <c r="H7" s="90"/>
    </row>
    <row r="8" spans="1:8" ht="18">
      <c r="B8" s="76"/>
      <c r="C8" s="76"/>
      <c r="D8" s="76"/>
      <c r="E8" s="91" t="s">
        <v>178</v>
      </c>
      <c r="F8" s="88"/>
      <c r="G8" s="92"/>
      <c r="H8" s="92"/>
    </row>
    <row r="9" spans="1:8" ht="105">
      <c r="B9" s="72"/>
      <c r="C9" s="72"/>
      <c r="D9" s="11"/>
      <c r="E9" s="81" t="s">
        <v>173</v>
      </c>
      <c r="F9" s="82" t="s">
        <v>33</v>
      </c>
      <c r="G9" s="81" t="s">
        <v>187</v>
      </c>
      <c r="H9" s="81" t="s">
        <v>188</v>
      </c>
    </row>
    <row r="10" spans="1:8" ht="20">
      <c r="B10" s="72"/>
      <c r="C10" s="72"/>
      <c r="D10" s="11"/>
      <c r="E10" s="84" t="s">
        <v>179</v>
      </c>
      <c r="F10" s="93"/>
      <c r="G10" s="82"/>
      <c r="H10" s="82"/>
    </row>
    <row r="11" spans="1:8">
      <c r="B11" s="11"/>
      <c r="C11" s="11"/>
      <c r="D11" s="11"/>
      <c r="E11" s="85" t="s">
        <v>176</v>
      </c>
      <c r="F11" s="80">
        <v>0.97</v>
      </c>
      <c r="G11" s="90">
        <v>0.03</v>
      </c>
      <c r="H11" s="90">
        <v>0.02</v>
      </c>
    </row>
    <row r="12" spans="1:8">
      <c r="B12" s="14"/>
      <c r="C12" s="14"/>
      <c r="D12" s="14"/>
      <c r="E12" s="85" t="s">
        <v>177</v>
      </c>
      <c r="F12" s="80">
        <v>1</v>
      </c>
      <c r="G12" s="90">
        <v>0.03</v>
      </c>
      <c r="H12" s="90">
        <v>0.03</v>
      </c>
    </row>
    <row r="13" spans="1:8" ht="20">
      <c r="B13" s="11"/>
      <c r="C13" s="11"/>
      <c r="D13" s="11"/>
      <c r="E13" s="84" t="s">
        <v>180</v>
      </c>
      <c r="F13" s="82"/>
      <c r="G13" s="82"/>
      <c r="H13" s="82"/>
    </row>
    <row r="14" spans="1:8">
      <c r="B14" s="76" t="s">
        <v>61</v>
      </c>
      <c r="C14" s="76"/>
      <c r="D14" s="76"/>
      <c r="E14" s="85" t="s">
        <v>176</v>
      </c>
      <c r="F14" s="80">
        <v>0.97</v>
      </c>
      <c r="G14" s="90">
        <v>0.04</v>
      </c>
      <c r="H14" s="90">
        <v>0.03</v>
      </c>
    </row>
    <row r="15" spans="1:8">
      <c r="B15" s="72" t="s">
        <v>30</v>
      </c>
      <c r="C15" s="72"/>
      <c r="D15" s="11" t="s">
        <v>9</v>
      </c>
      <c r="E15" s="85" t="s">
        <v>177</v>
      </c>
      <c r="F15" s="80">
        <v>1</v>
      </c>
      <c r="G15" s="90">
        <v>0.04</v>
      </c>
      <c r="H15" s="90">
        <v>0.04</v>
      </c>
    </row>
    <row r="16" spans="1:8" ht="20">
      <c r="A16" t="s">
        <v>33</v>
      </c>
      <c r="B16" s="72">
        <v>0.97</v>
      </c>
      <c r="C16" s="72"/>
      <c r="D16" s="11">
        <v>1</v>
      </c>
      <c r="E16" s="84" t="s">
        <v>181</v>
      </c>
      <c r="F16" s="82"/>
      <c r="G16" s="82"/>
      <c r="H16" s="82"/>
    </row>
    <row r="17" spans="1:8">
      <c r="B17" s="11" t="s">
        <v>7</v>
      </c>
      <c r="C17" s="11" t="s">
        <v>8</v>
      </c>
      <c r="D17" s="11" t="s">
        <v>34</v>
      </c>
      <c r="E17" s="85" t="s">
        <v>176</v>
      </c>
      <c r="F17" s="80">
        <v>0.97</v>
      </c>
      <c r="G17" s="90">
        <v>0.05</v>
      </c>
      <c r="H17" s="90">
        <v>0.03</v>
      </c>
    </row>
    <row r="18" spans="1:8">
      <c r="A18" t="s">
        <v>5</v>
      </c>
      <c r="B18" s="14">
        <v>0.03</v>
      </c>
      <c r="C18" s="14">
        <v>0.02</v>
      </c>
      <c r="D18" s="14">
        <v>0.03</v>
      </c>
      <c r="E18" s="85" t="s">
        <v>177</v>
      </c>
      <c r="F18" s="80">
        <v>1</v>
      </c>
      <c r="G18" s="90">
        <v>0.04</v>
      </c>
      <c r="H18" s="90">
        <v>0.04</v>
      </c>
    </row>
    <row r="19" spans="1:8" ht="20">
      <c r="E19" s="84" t="s">
        <v>182</v>
      </c>
      <c r="F19" s="82"/>
      <c r="G19" s="82"/>
      <c r="H19" s="82"/>
    </row>
    <row r="20" spans="1:8">
      <c r="B20" s="76" t="s">
        <v>62</v>
      </c>
      <c r="C20" s="76"/>
      <c r="D20" s="76"/>
      <c r="E20" s="85" t="s">
        <v>176</v>
      </c>
      <c r="F20" s="80">
        <v>0.99</v>
      </c>
      <c r="G20" s="90">
        <v>0.01</v>
      </c>
      <c r="H20" s="90">
        <v>0.01</v>
      </c>
    </row>
    <row r="21" spans="1:8">
      <c r="B21" s="72" t="s">
        <v>30</v>
      </c>
      <c r="C21" s="72"/>
      <c r="D21" s="11" t="s">
        <v>9</v>
      </c>
      <c r="E21" s="87" t="s">
        <v>177</v>
      </c>
      <c r="F21" s="88">
        <v>1</v>
      </c>
      <c r="G21" s="92">
        <v>0.01</v>
      </c>
      <c r="H21" s="92">
        <v>0.01</v>
      </c>
    </row>
    <row r="22" spans="1:8">
      <c r="A22" t="s">
        <v>33</v>
      </c>
      <c r="B22" s="72">
        <v>0.97</v>
      </c>
      <c r="C22" s="72"/>
      <c r="D22" s="11">
        <v>1</v>
      </c>
      <c r="E22" s="85"/>
      <c r="F22" s="80"/>
      <c r="G22" s="80"/>
      <c r="H22" s="80"/>
    </row>
    <row r="23" spans="1:8" ht="18">
      <c r="B23" s="11" t="s">
        <v>7</v>
      </c>
      <c r="C23" s="11" t="s">
        <v>8</v>
      </c>
      <c r="D23" s="11" t="s">
        <v>34</v>
      </c>
      <c r="E23" s="79" t="s">
        <v>183</v>
      </c>
      <c r="F23" s="80"/>
      <c r="G23" s="80"/>
      <c r="H23" s="80"/>
    </row>
    <row r="24" spans="1:8" ht="17">
      <c r="A24" t="s">
        <v>5</v>
      </c>
      <c r="B24" s="14">
        <v>0.04</v>
      </c>
      <c r="C24" s="14">
        <v>0.03</v>
      </c>
      <c r="D24" s="14">
        <v>0.04</v>
      </c>
      <c r="E24" s="81" t="s">
        <v>173</v>
      </c>
      <c r="F24" s="82" t="s">
        <v>33</v>
      </c>
      <c r="G24" s="83" t="s">
        <v>184</v>
      </c>
      <c r="H24" s="83"/>
    </row>
    <row r="25" spans="1:8" ht="18">
      <c r="E25" s="84" t="s">
        <v>185</v>
      </c>
      <c r="F25" s="82"/>
      <c r="G25" s="82"/>
      <c r="H25" s="82"/>
    </row>
    <row r="26" spans="1:8">
      <c r="B26" s="76" t="s">
        <v>63</v>
      </c>
      <c r="C26" s="76"/>
      <c r="D26" s="76"/>
      <c r="E26" s="85" t="s">
        <v>176</v>
      </c>
      <c r="F26" s="80">
        <v>0.92</v>
      </c>
      <c r="G26" s="86">
        <v>0.08</v>
      </c>
      <c r="H26" s="86"/>
    </row>
    <row r="27" spans="1:8">
      <c r="B27" s="72" t="s">
        <v>30</v>
      </c>
      <c r="C27" s="72"/>
      <c r="D27" s="11" t="s">
        <v>9</v>
      </c>
      <c r="E27" s="87" t="s">
        <v>177</v>
      </c>
      <c r="F27" s="88">
        <v>0.98</v>
      </c>
      <c r="G27" s="89">
        <v>0.08</v>
      </c>
      <c r="H27" s="89"/>
    </row>
    <row r="28" spans="1:8">
      <c r="A28" t="s">
        <v>33</v>
      </c>
      <c r="B28" s="72">
        <v>0.97</v>
      </c>
      <c r="C28" s="72"/>
      <c r="D28" s="11">
        <v>1</v>
      </c>
    </row>
    <row r="29" spans="1:8">
      <c r="B29" s="11" t="s">
        <v>7</v>
      </c>
      <c r="C29" s="11" t="s">
        <v>8</v>
      </c>
      <c r="D29" s="11" t="s">
        <v>34</v>
      </c>
    </row>
    <row r="30" spans="1:8">
      <c r="A30" t="s">
        <v>5</v>
      </c>
      <c r="B30" s="14">
        <v>0.05</v>
      </c>
      <c r="C30" s="14">
        <v>0.03</v>
      </c>
      <c r="D30" s="14">
        <v>0.04</v>
      </c>
    </row>
    <row r="32" spans="1:8">
      <c r="B32" s="76" t="s">
        <v>64</v>
      </c>
      <c r="C32" s="76"/>
      <c r="D32" s="76"/>
    </row>
    <row r="33" spans="1:4">
      <c r="B33" s="72" t="s">
        <v>30</v>
      </c>
      <c r="C33" s="72"/>
      <c r="D33" s="11" t="s">
        <v>9</v>
      </c>
    </row>
    <row r="34" spans="1:4">
      <c r="A34" t="s">
        <v>33</v>
      </c>
      <c r="B34" s="72">
        <v>0.99</v>
      </c>
      <c r="C34" s="72"/>
      <c r="D34" s="11">
        <v>1</v>
      </c>
    </row>
    <row r="35" spans="1:4">
      <c r="B35" s="11" t="s">
        <v>7</v>
      </c>
      <c r="C35" s="11" t="s">
        <v>8</v>
      </c>
      <c r="D35" s="11" t="s">
        <v>34</v>
      </c>
    </row>
    <row r="36" spans="1:4">
      <c r="A36" t="s">
        <v>5</v>
      </c>
      <c r="B36" s="14">
        <v>0.01</v>
      </c>
      <c r="C36" s="14">
        <v>0.01</v>
      </c>
      <c r="D36" s="14">
        <v>0.01</v>
      </c>
    </row>
    <row r="38" spans="1:4">
      <c r="B38" s="76" t="s">
        <v>13</v>
      </c>
      <c r="C38" s="76"/>
      <c r="D38" s="76"/>
    </row>
    <row r="39" spans="1:4">
      <c r="B39" s="72" t="s">
        <v>30</v>
      </c>
      <c r="C39" s="72"/>
      <c r="D39" s="11" t="s">
        <v>9</v>
      </c>
    </row>
    <row r="40" spans="1:4">
      <c r="A40" t="s">
        <v>33</v>
      </c>
      <c r="B40" s="72">
        <v>0.92</v>
      </c>
      <c r="C40" s="72"/>
      <c r="D40" s="11">
        <v>0.98</v>
      </c>
    </row>
    <row r="41" spans="1:4">
      <c r="B41" s="72" t="s">
        <v>34</v>
      </c>
      <c r="C41" s="72"/>
      <c r="D41" s="11" t="s">
        <v>34</v>
      </c>
    </row>
    <row r="42" spans="1:4">
      <c r="A42" t="s">
        <v>5</v>
      </c>
      <c r="B42" s="73">
        <v>0.08</v>
      </c>
      <c r="C42" s="73"/>
      <c r="D42" s="14">
        <v>0.08</v>
      </c>
    </row>
  </sheetData>
  <mergeCells count="31">
    <mergeCell ref="G27:H27"/>
    <mergeCell ref="G3:H3"/>
    <mergeCell ref="G5:H5"/>
    <mergeCell ref="G6:H6"/>
    <mergeCell ref="G24:H24"/>
    <mergeCell ref="G26:H26"/>
    <mergeCell ref="B28:C28"/>
    <mergeCell ref="B32:D32"/>
    <mergeCell ref="B33:C33"/>
    <mergeCell ref="B34:C34"/>
    <mergeCell ref="B20:D20"/>
    <mergeCell ref="B21:C21"/>
    <mergeCell ref="B22:C22"/>
    <mergeCell ref="B26:D26"/>
    <mergeCell ref="B27:C27"/>
    <mergeCell ref="B42:C42"/>
    <mergeCell ref="B8:D8"/>
    <mergeCell ref="B2:D2"/>
    <mergeCell ref="B3:C3"/>
    <mergeCell ref="B4:C4"/>
    <mergeCell ref="B9:C9"/>
    <mergeCell ref="B6:C6"/>
    <mergeCell ref="B5:C5"/>
    <mergeCell ref="B10:C10"/>
    <mergeCell ref="B38:D38"/>
    <mergeCell ref="B39:C39"/>
    <mergeCell ref="B40:C40"/>
    <mergeCell ref="B41:C41"/>
    <mergeCell ref="B14:D14"/>
    <mergeCell ref="B15:C15"/>
    <mergeCell ref="B16:C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357DA-1F71-B445-A022-639623D367C9}">
  <dimension ref="A1:L26"/>
  <sheetViews>
    <sheetView zoomScale="185" workbookViewId="0">
      <selection activeCell="H11" sqref="H11"/>
    </sheetView>
  </sheetViews>
  <sheetFormatPr baseColWidth="10" defaultRowHeight="16"/>
  <cols>
    <col min="2" max="2" width="14" customWidth="1"/>
    <col min="3" max="5" width="11.1640625" customWidth="1"/>
    <col min="6" max="6" width="25.83203125" customWidth="1"/>
    <col min="8" max="8" width="13.6640625" customWidth="1"/>
    <col min="12" max="12" width="22.83203125" customWidth="1"/>
  </cols>
  <sheetData>
    <row r="1" spans="1:12">
      <c r="B1" s="1"/>
    </row>
    <row r="2" spans="1:12">
      <c r="A2" s="26" t="s">
        <v>47</v>
      </c>
      <c r="B2" s="24"/>
      <c r="C2" s="24"/>
      <c r="D2" s="24"/>
      <c r="E2" s="24"/>
      <c r="F2" s="23"/>
      <c r="G2" s="24"/>
      <c r="H2" s="24"/>
      <c r="I2" s="24"/>
      <c r="J2" s="24"/>
      <c r="K2" s="24"/>
      <c r="L2" s="23"/>
    </row>
    <row r="3" spans="1:12">
      <c r="A3" s="28" t="s">
        <v>41</v>
      </c>
      <c r="B3" s="19" t="s">
        <v>57</v>
      </c>
      <c r="C3" s="19" t="s">
        <v>43</v>
      </c>
      <c r="D3" s="19" t="s">
        <v>66</v>
      </c>
      <c r="E3" s="19" t="s">
        <v>43</v>
      </c>
      <c r="F3" s="20" t="s">
        <v>59</v>
      </c>
      <c r="G3" s="27" t="s">
        <v>42</v>
      </c>
      <c r="H3" s="19" t="s">
        <v>58</v>
      </c>
      <c r="I3" s="19" t="s">
        <v>43</v>
      </c>
      <c r="J3" s="19" t="s">
        <v>65</v>
      </c>
      <c r="K3" s="19" t="s">
        <v>43</v>
      </c>
      <c r="L3" s="20" t="s">
        <v>59</v>
      </c>
    </row>
    <row r="4" spans="1:12">
      <c r="A4" s="21" t="s">
        <v>31</v>
      </c>
      <c r="B4">
        <v>19</v>
      </c>
      <c r="C4">
        <v>13</v>
      </c>
      <c r="D4">
        <v>0.85</v>
      </c>
      <c r="E4">
        <v>0.17</v>
      </c>
      <c r="F4" s="17" t="s">
        <v>50</v>
      </c>
      <c r="G4" t="s">
        <v>31</v>
      </c>
      <c r="H4">
        <v>19</v>
      </c>
      <c r="I4">
        <v>12</v>
      </c>
      <c r="J4">
        <v>0.88</v>
      </c>
      <c r="K4">
        <v>0.19</v>
      </c>
      <c r="L4" s="17" t="s">
        <v>50</v>
      </c>
    </row>
    <row r="5" spans="1:12">
      <c r="A5" s="21" t="s">
        <v>32</v>
      </c>
      <c r="B5">
        <v>4</v>
      </c>
      <c r="C5">
        <v>4</v>
      </c>
      <c r="D5">
        <v>0.96</v>
      </c>
      <c r="E5">
        <v>0.04</v>
      </c>
      <c r="F5" s="17" t="s">
        <v>51</v>
      </c>
      <c r="G5" t="s">
        <v>32</v>
      </c>
      <c r="H5">
        <v>3</v>
      </c>
      <c r="I5">
        <v>3</v>
      </c>
      <c r="J5">
        <v>0.98</v>
      </c>
      <c r="K5">
        <v>0.03</v>
      </c>
      <c r="L5" s="17" t="s">
        <v>51</v>
      </c>
    </row>
    <row r="6" spans="1:12">
      <c r="A6" s="21" t="s">
        <v>13</v>
      </c>
      <c r="B6">
        <v>8</v>
      </c>
      <c r="C6">
        <v>6</v>
      </c>
      <c r="D6">
        <v>0.92</v>
      </c>
      <c r="E6">
        <v>7.0000000000000007E-2</v>
      </c>
      <c r="F6" s="17" t="s">
        <v>52</v>
      </c>
      <c r="G6" t="s">
        <v>13</v>
      </c>
      <c r="H6">
        <v>8</v>
      </c>
      <c r="I6" s="19">
        <v>6</v>
      </c>
      <c r="J6" s="19">
        <v>0.94</v>
      </c>
      <c r="K6" s="19">
        <v>0.08</v>
      </c>
      <c r="L6" s="20" t="s">
        <v>52</v>
      </c>
    </row>
    <row r="7" spans="1:12">
      <c r="A7" s="26" t="s">
        <v>46</v>
      </c>
      <c r="B7" s="24"/>
      <c r="C7" s="24"/>
      <c r="D7" s="24"/>
      <c r="E7" s="24"/>
      <c r="F7" s="23"/>
      <c r="G7" s="24"/>
      <c r="H7" s="24"/>
      <c r="I7" s="19"/>
      <c r="J7" s="19"/>
      <c r="K7" s="19"/>
      <c r="L7" s="20"/>
    </row>
    <row r="8" spans="1:12">
      <c r="A8" s="28" t="s">
        <v>41</v>
      </c>
      <c r="B8" s="19" t="s">
        <v>57</v>
      </c>
      <c r="C8" s="19" t="s">
        <v>43</v>
      </c>
      <c r="D8" s="19"/>
      <c r="E8" s="19"/>
      <c r="F8" s="20"/>
      <c r="G8" s="19"/>
      <c r="H8" s="19"/>
      <c r="I8" s="19"/>
      <c r="J8" s="19"/>
      <c r="K8" s="19"/>
      <c r="L8" s="23"/>
    </row>
    <row r="9" spans="1:12">
      <c r="A9" s="21" t="s">
        <v>31</v>
      </c>
      <c r="B9">
        <v>23</v>
      </c>
      <c r="C9">
        <v>16</v>
      </c>
      <c r="D9">
        <v>0.82</v>
      </c>
      <c r="E9">
        <v>0.22</v>
      </c>
      <c r="F9" s="18" t="s">
        <v>50</v>
      </c>
      <c r="L9" s="17"/>
    </row>
    <row r="10" spans="1:12">
      <c r="A10" s="21" t="s">
        <v>32</v>
      </c>
      <c r="B10">
        <v>2</v>
      </c>
      <c r="C10">
        <v>2</v>
      </c>
      <c r="D10">
        <v>1.01</v>
      </c>
      <c r="E10">
        <v>0.02</v>
      </c>
      <c r="F10" s="17" t="s">
        <v>53</v>
      </c>
      <c r="L10" s="17"/>
    </row>
    <row r="11" spans="1:12">
      <c r="A11" s="22" t="s">
        <v>13</v>
      </c>
      <c r="B11" s="19">
        <v>5</v>
      </c>
      <c r="C11" s="19">
        <v>5</v>
      </c>
      <c r="D11">
        <v>1.02</v>
      </c>
      <c r="E11">
        <v>7.0000000000000007E-2</v>
      </c>
      <c r="F11" s="17" t="s">
        <v>54</v>
      </c>
      <c r="G11" s="19"/>
      <c r="H11" s="19"/>
      <c r="I11" s="19"/>
      <c r="J11" s="19"/>
      <c r="K11" s="19"/>
      <c r="L11" s="20"/>
    </row>
    <row r="12" spans="1:12">
      <c r="A12" s="77" t="s">
        <v>45</v>
      </c>
      <c r="B12" s="78"/>
      <c r="C12" s="24"/>
      <c r="D12" s="24"/>
      <c r="E12" s="24"/>
      <c r="F12" s="23"/>
      <c r="G12" s="24"/>
      <c r="H12" s="24"/>
      <c r="I12" s="24"/>
      <c r="J12" s="19"/>
      <c r="K12" s="19"/>
      <c r="L12" s="20"/>
    </row>
    <row r="13" spans="1:12">
      <c r="A13" s="28" t="s">
        <v>41</v>
      </c>
      <c r="B13" s="19" t="s">
        <v>57</v>
      </c>
      <c r="C13" s="19" t="s">
        <v>43</v>
      </c>
      <c r="D13" s="19"/>
      <c r="E13" s="19"/>
      <c r="F13" s="20"/>
      <c r="G13" s="19"/>
      <c r="H13" s="19"/>
      <c r="I13" s="19"/>
      <c r="J13" s="19"/>
      <c r="K13" s="19"/>
      <c r="L13" s="23"/>
    </row>
    <row r="14" spans="1:12">
      <c r="A14" s="21" t="s">
        <v>31</v>
      </c>
      <c r="B14">
        <v>15</v>
      </c>
      <c r="C14">
        <v>13</v>
      </c>
      <c r="D14">
        <v>1.04</v>
      </c>
      <c r="E14">
        <v>0.2</v>
      </c>
      <c r="F14" s="18" t="s">
        <v>95</v>
      </c>
      <c r="L14" s="17"/>
    </row>
    <row r="15" spans="1:12">
      <c r="A15" s="21" t="s">
        <v>32</v>
      </c>
      <c r="B15">
        <v>2</v>
      </c>
      <c r="C15">
        <v>2</v>
      </c>
      <c r="D15">
        <v>0.99</v>
      </c>
      <c r="E15">
        <v>0.02</v>
      </c>
      <c r="F15" s="17" t="s">
        <v>55</v>
      </c>
      <c r="L15" s="17"/>
    </row>
    <row r="16" spans="1:12">
      <c r="A16" s="22" t="s">
        <v>13</v>
      </c>
      <c r="B16" s="19" t="s">
        <v>48</v>
      </c>
      <c r="C16" s="19" t="s">
        <v>48</v>
      </c>
      <c r="D16" s="19" t="s">
        <v>48</v>
      </c>
      <c r="E16" s="19" t="s">
        <v>48</v>
      </c>
      <c r="F16" s="19" t="s">
        <v>48</v>
      </c>
      <c r="G16" s="19"/>
      <c r="H16" s="19"/>
      <c r="I16" s="19"/>
      <c r="J16" s="19"/>
      <c r="K16" s="19"/>
      <c r="L16" s="20"/>
    </row>
    <row r="17" spans="1:12">
      <c r="A17" s="26" t="s">
        <v>44</v>
      </c>
      <c r="B17" s="24"/>
      <c r="C17" s="24"/>
      <c r="D17" s="24"/>
      <c r="E17" s="24"/>
      <c r="F17" s="23"/>
      <c r="G17" s="24"/>
      <c r="H17" s="24"/>
      <c r="I17" s="24"/>
      <c r="J17" s="24"/>
      <c r="K17" s="24"/>
      <c r="L17" s="23"/>
    </row>
    <row r="18" spans="1:12">
      <c r="A18" s="28" t="s">
        <v>41</v>
      </c>
      <c r="B18" s="19" t="s">
        <v>57</v>
      </c>
      <c r="C18" s="19" t="s">
        <v>43</v>
      </c>
      <c r="D18" s="19"/>
      <c r="E18" s="19"/>
      <c r="F18" s="20"/>
      <c r="G18" s="27" t="s">
        <v>42</v>
      </c>
      <c r="H18" s="19" t="s">
        <v>57</v>
      </c>
      <c r="I18" s="19" t="s">
        <v>43</v>
      </c>
      <c r="J18" s="19"/>
      <c r="K18" s="19"/>
      <c r="L18" s="23"/>
    </row>
    <row r="19" spans="1:12">
      <c r="A19" s="21" t="s">
        <v>31</v>
      </c>
      <c r="B19">
        <v>32</v>
      </c>
      <c r="C19" s="25">
        <v>8</v>
      </c>
      <c r="D19" s="25">
        <v>0.68</v>
      </c>
      <c r="E19" s="25">
        <v>0.04</v>
      </c>
      <c r="F19" s="17" t="s">
        <v>50</v>
      </c>
      <c r="G19" t="s">
        <v>31</v>
      </c>
      <c r="H19">
        <v>26</v>
      </c>
      <c r="I19">
        <v>17</v>
      </c>
      <c r="J19">
        <v>0.84</v>
      </c>
      <c r="K19">
        <v>0.18</v>
      </c>
      <c r="L19" s="17" t="s">
        <v>50</v>
      </c>
    </row>
    <row r="20" spans="1:12">
      <c r="A20" s="21" t="s">
        <v>32</v>
      </c>
      <c r="B20">
        <v>7</v>
      </c>
      <c r="C20">
        <v>10</v>
      </c>
      <c r="D20">
        <v>0.93</v>
      </c>
      <c r="E20">
        <v>0.1</v>
      </c>
      <c r="F20" s="17" t="s">
        <v>51</v>
      </c>
      <c r="G20" t="s">
        <v>32</v>
      </c>
      <c r="H20">
        <v>1</v>
      </c>
      <c r="I20">
        <v>0.3</v>
      </c>
      <c r="J20">
        <v>1</v>
      </c>
      <c r="K20">
        <v>0.01</v>
      </c>
      <c r="L20" s="17" t="s">
        <v>55</v>
      </c>
    </row>
    <row r="21" spans="1:12">
      <c r="A21" s="22" t="s">
        <v>13</v>
      </c>
      <c r="B21" s="19" t="s">
        <v>48</v>
      </c>
      <c r="C21" s="19" t="s">
        <v>48</v>
      </c>
      <c r="D21" s="19" t="s">
        <v>48</v>
      </c>
      <c r="E21" s="19" t="s">
        <v>48</v>
      </c>
      <c r="F21" s="20" t="s">
        <v>48</v>
      </c>
      <c r="G21" s="19" t="s">
        <v>13</v>
      </c>
      <c r="H21" s="19" t="s">
        <v>48</v>
      </c>
      <c r="I21" s="19" t="s">
        <v>48</v>
      </c>
      <c r="J21" s="19"/>
      <c r="K21" s="19"/>
      <c r="L21" s="20"/>
    </row>
    <row r="22" spans="1:12">
      <c r="A22" s="25" t="s">
        <v>96</v>
      </c>
      <c r="B22" s="25"/>
      <c r="C22" s="25"/>
      <c r="D22" s="25"/>
      <c r="E22" s="25"/>
    </row>
    <row r="23" spans="1:12">
      <c r="A23" t="s">
        <v>56</v>
      </c>
    </row>
    <row r="24" spans="1:12">
      <c r="A24" t="s">
        <v>49</v>
      </c>
    </row>
    <row r="26" spans="1:12">
      <c r="A26" t="s">
        <v>67</v>
      </c>
    </row>
  </sheetData>
  <mergeCells count="1">
    <mergeCell ref="A12:B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5F16A-B7BE-FA47-AC93-CC08BF86F2B6}">
  <dimension ref="A1:Z64"/>
  <sheetViews>
    <sheetView zoomScale="173" zoomScaleNormal="100" workbookViewId="0">
      <selection activeCell="U3" sqref="U3"/>
    </sheetView>
  </sheetViews>
  <sheetFormatPr baseColWidth="10" defaultRowHeight="16"/>
  <cols>
    <col min="1" max="1" width="12.5" customWidth="1"/>
    <col min="2" max="2" width="9.6640625" customWidth="1"/>
    <col min="3" max="3" width="10.6640625" style="34" customWidth="1"/>
    <col min="4" max="4" width="8.1640625" customWidth="1"/>
    <col min="5" max="6" width="7.5" customWidth="1"/>
    <col min="7" max="7" width="7.1640625" customWidth="1"/>
    <col min="8" max="8" width="7.33203125" customWidth="1"/>
    <col min="9" max="9" width="8.83203125" customWidth="1"/>
    <col min="10" max="10" width="10" customWidth="1"/>
    <col min="11" max="11" width="6.5" customWidth="1"/>
    <col min="12" max="12" width="8" customWidth="1"/>
    <col min="13" max="13" width="6.1640625" customWidth="1"/>
    <col min="14" max="14" width="7" customWidth="1"/>
    <col min="15" max="15" width="9.83203125" customWidth="1"/>
    <col min="16" max="16" width="7.5" customWidth="1"/>
    <col min="17" max="17" width="8.6640625" customWidth="1"/>
    <col min="18" max="18" width="7" customWidth="1"/>
    <col min="19" max="19" width="9" customWidth="1"/>
    <col min="20" max="20" width="11.1640625" customWidth="1"/>
    <col min="21" max="21" width="7.5" customWidth="1"/>
    <col min="22" max="22" width="7" customWidth="1"/>
    <col min="23" max="23" width="8" customWidth="1"/>
    <col min="24" max="24" width="7" customWidth="1"/>
    <col min="25" max="25" width="8.1640625" customWidth="1"/>
    <col min="26" max="26" width="7.1640625" customWidth="1"/>
  </cols>
  <sheetData>
    <row r="1" spans="1:26" ht="17" thickBot="1"/>
    <row r="2" spans="1:26">
      <c r="A2" s="35"/>
      <c r="B2" s="36"/>
      <c r="C2" s="42"/>
      <c r="D2" s="59"/>
      <c r="E2" s="37"/>
      <c r="F2" s="37"/>
      <c r="G2" s="38"/>
      <c r="H2" s="35"/>
      <c r="I2" s="36"/>
      <c r="J2" s="36"/>
      <c r="K2" s="38"/>
      <c r="L2" s="63"/>
      <c r="M2" s="64"/>
      <c r="N2" s="65"/>
      <c r="O2" s="63"/>
      <c r="P2" s="64"/>
      <c r="Q2" s="64"/>
      <c r="R2" s="64"/>
      <c r="S2" s="64"/>
      <c r="T2" s="64"/>
      <c r="U2" s="36"/>
      <c r="V2" s="38"/>
      <c r="W2" s="35"/>
      <c r="X2" s="36"/>
      <c r="Y2" s="36"/>
      <c r="Z2" s="38"/>
    </row>
    <row r="3" spans="1:26" s="33" customFormat="1" ht="74" thickBot="1">
      <c r="A3" s="45" t="s">
        <v>68</v>
      </c>
      <c r="B3" s="46" t="s">
        <v>2</v>
      </c>
      <c r="C3" s="47" t="s">
        <v>94</v>
      </c>
      <c r="D3" s="45" t="s">
        <v>163</v>
      </c>
      <c r="E3" s="46" t="s">
        <v>164</v>
      </c>
      <c r="F3" s="46" t="s">
        <v>165</v>
      </c>
      <c r="G3" s="47" t="s">
        <v>101</v>
      </c>
      <c r="H3" s="45" t="s">
        <v>166</v>
      </c>
      <c r="I3" s="46" t="s">
        <v>167</v>
      </c>
      <c r="J3" s="46" t="s">
        <v>168</v>
      </c>
      <c r="K3" s="47" t="s">
        <v>102</v>
      </c>
      <c r="L3" s="45" t="s">
        <v>171</v>
      </c>
      <c r="M3" s="46" t="s">
        <v>170</v>
      </c>
      <c r="N3" s="47" t="s">
        <v>169</v>
      </c>
      <c r="O3" s="45" t="s">
        <v>159</v>
      </c>
      <c r="P3" s="46" t="s">
        <v>99</v>
      </c>
      <c r="Q3" s="46" t="s">
        <v>157</v>
      </c>
      <c r="R3" s="46" t="s">
        <v>99</v>
      </c>
      <c r="S3" s="46" t="s">
        <v>158</v>
      </c>
      <c r="T3" s="46" t="s">
        <v>100</v>
      </c>
      <c r="U3" s="46" t="s">
        <v>172</v>
      </c>
      <c r="V3" s="47" t="s">
        <v>104</v>
      </c>
      <c r="W3" s="45" t="s">
        <v>160</v>
      </c>
      <c r="X3" s="46" t="s">
        <v>161</v>
      </c>
      <c r="Y3" s="46" t="s">
        <v>162</v>
      </c>
      <c r="Z3" s="47" t="s">
        <v>103</v>
      </c>
    </row>
    <row r="4" spans="1:26">
      <c r="A4" s="48" t="s">
        <v>74</v>
      </c>
      <c r="B4" s="51" t="s">
        <v>97</v>
      </c>
      <c r="C4" s="43">
        <v>202.3</v>
      </c>
      <c r="D4" s="60">
        <v>12.126588248571618</v>
      </c>
      <c r="E4" s="56">
        <v>10.065068246314445</v>
      </c>
      <c r="F4" s="56">
        <v>4.0260272985257775</v>
      </c>
      <c r="G4" s="53">
        <f t="shared" ref="G4:G28" si="0">(ABS(D4-E4)/AVERAGE(D4,E4))</f>
        <v>0.18579234972677583</v>
      </c>
      <c r="H4" s="60">
        <v>19.060245636283156</v>
      </c>
      <c r="I4" s="56">
        <v>22.964151369015848</v>
      </c>
      <c r="J4" s="57">
        <v>6.5199739330546338</v>
      </c>
      <c r="K4" s="53">
        <f t="shared" ref="K4:K28" si="1">(ABS(H4-I4)/AVERAGE(H4,I4))</f>
        <v>0.18579234972677583</v>
      </c>
      <c r="L4" s="66">
        <v>0.82201720053278782</v>
      </c>
      <c r="M4" s="32">
        <f t="shared" ref="M4:M23" si="2">L4*0.97</f>
        <v>0.79735668451680419</v>
      </c>
      <c r="N4" s="67">
        <v>2.9657396205311871E-2</v>
      </c>
      <c r="O4" s="60">
        <v>34.130000000000003</v>
      </c>
      <c r="P4" s="56">
        <v>0.72</v>
      </c>
      <c r="Q4" s="56">
        <v>41.46</v>
      </c>
      <c r="R4" s="56">
        <v>0.86</v>
      </c>
      <c r="S4" s="56">
        <v>42.94</v>
      </c>
      <c r="T4" s="56">
        <v>1.9</v>
      </c>
      <c r="U4" s="8">
        <f t="shared" ref="U4:U28" si="3">(ABS(Q4-S4)/AVERAGE(S4, Q4))</f>
        <v>3.507109004739329E-2</v>
      </c>
      <c r="V4" s="53">
        <f t="shared" ref="V4:V28" si="4">(ABS(R4-T4)/AVERAGE(R4, T4))</f>
        <v>0.75362318840579723</v>
      </c>
      <c r="W4" s="70">
        <v>84.641001197674953</v>
      </c>
      <c r="X4" s="58">
        <f t="shared" ref="X4:X23" si="5">W4*0.93</f>
        <v>78.716131113837704</v>
      </c>
      <c r="Y4" s="58">
        <v>9.4459357336605247</v>
      </c>
      <c r="Z4" s="53">
        <f t="shared" ref="Z4:Z28" si="6">(ABS(W4-X4)/AVERAGE(W4, X4))</f>
        <v>7.2538860103626965E-2</v>
      </c>
    </row>
    <row r="5" spans="1:26">
      <c r="A5" s="49" t="s">
        <v>75</v>
      </c>
      <c r="B5" s="21" t="s">
        <v>97</v>
      </c>
      <c r="C5" s="43">
        <v>185.7</v>
      </c>
      <c r="D5" s="60">
        <v>10.091984561060125</v>
      </c>
      <c r="E5" s="56">
        <v>8.3763471856799043</v>
      </c>
      <c r="F5" s="56">
        <v>3.3505388742719617</v>
      </c>
      <c r="G5" s="53">
        <f t="shared" si="0"/>
        <v>0.18579234972677588</v>
      </c>
      <c r="H5" s="60">
        <v>15.603491482107424</v>
      </c>
      <c r="I5" s="56">
        <v>18.799387327840265</v>
      </c>
      <c r="J5" s="57">
        <v>5.2992547856798309</v>
      </c>
      <c r="K5" s="53">
        <f t="shared" si="1"/>
        <v>0.18579234972677566</v>
      </c>
      <c r="L5" s="66">
        <v>0.80962420629818554</v>
      </c>
      <c r="M5" s="32">
        <f t="shared" si="2"/>
        <v>0.78533548010923993</v>
      </c>
      <c r="N5" s="67">
        <v>2.9108331772363164E-2</v>
      </c>
      <c r="O5" s="60">
        <v>37.76</v>
      </c>
      <c r="P5" s="56">
        <v>0.9</v>
      </c>
      <c r="Q5" s="56">
        <v>46.55</v>
      </c>
      <c r="R5" s="56">
        <v>1.1000000000000001</v>
      </c>
      <c r="S5" s="56">
        <v>48.21</v>
      </c>
      <c r="T5" s="56">
        <v>2.2000000000000002</v>
      </c>
      <c r="U5" s="8">
        <f t="shared" si="3"/>
        <v>3.5035880118193412E-2</v>
      </c>
      <c r="V5" s="53">
        <f t="shared" si="4"/>
        <v>0.66666666666666663</v>
      </c>
      <c r="W5" s="70">
        <v>79.451049007593767</v>
      </c>
      <c r="X5" s="58">
        <f t="shared" si="5"/>
        <v>73.889475577062214</v>
      </c>
      <c r="Y5" s="58">
        <v>8.8667370692474652</v>
      </c>
      <c r="Z5" s="53">
        <f t="shared" si="6"/>
        <v>7.2538860103626798E-2</v>
      </c>
    </row>
    <row r="6" spans="1:26">
      <c r="A6" s="49" t="s">
        <v>76</v>
      </c>
      <c r="B6" s="21" t="s">
        <v>97</v>
      </c>
      <c r="C6" s="43">
        <v>188</v>
      </c>
      <c r="D6" s="60">
        <v>9.9420994445145165</v>
      </c>
      <c r="E6" s="56">
        <v>8.2519425389470484</v>
      </c>
      <c r="F6" s="56">
        <v>3.3007770155788196</v>
      </c>
      <c r="G6" s="53">
        <f t="shared" si="0"/>
        <v>0.18579234972677597</v>
      </c>
      <c r="H6" s="60">
        <v>19.311403054928068</v>
      </c>
      <c r="I6" s="56">
        <v>23.266750668588035</v>
      </c>
      <c r="J6" s="57">
        <v>6.6748861644528601</v>
      </c>
      <c r="K6" s="53">
        <f t="shared" si="1"/>
        <v>0.18579234972677602</v>
      </c>
      <c r="L6" s="66">
        <v>0.8153096497792176</v>
      </c>
      <c r="M6" s="32">
        <f t="shared" si="2"/>
        <v>0.7908503602858411</v>
      </c>
      <c r="N6" s="67">
        <v>2.788074743075401E-2</v>
      </c>
      <c r="O6" s="60">
        <v>33.79</v>
      </c>
      <c r="P6" s="56">
        <v>0.88</v>
      </c>
      <c r="Q6" s="56">
        <v>41.39</v>
      </c>
      <c r="R6" s="56">
        <v>1.08</v>
      </c>
      <c r="S6" s="56">
        <v>42.84</v>
      </c>
      <c r="T6" s="56">
        <v>2.02</v>
      </c>
      <c r="U6" s="8">
        <f t="shared" si="3"/>
        <v>3.4429538169298418E-2</v>
      </c>
      <c r="V6" s="53">
        <f t="shared" si="4"/>
        <v>0.6064516129032258</v>
      </c>
      <c r="W6" s="70">
        <v>81.162656051052366</v>
      </c>
      <c r="X6" s="58">
        <f t="shared" si="5"/>
        <v>75.481270127478709</v>
      </c>
      <c r="Y6" s="58">
        <v>9.0577524152974451</v>
      </c>
      <c r="Z6" s="53">
        <f t="shared" si="6"/>
        <v>7.2538860103626826E-2</v>
      </c>
    </row>
    <row r="7" spans="1:26">
      <c r="A7" s="49" t="s">
        <v>77</v>
      </c>
      <c r="B7" s="21" t="s">
        <v>97</v>
      </c>
      <c r="C7" s="43">
        <v>149.6</v>
      </c>
      <c r="D7" s="60">
        <v>6.4690354183170502</v>
      </c>
      <c r="E7" s="56">
        <v>5.3692993972031511</v>
      </c>
      <c r="F7" s="56">
        <v>2.1477197588812609</v>
      </c>
      <c r="G7" s="53">
        <f t="shared" si="0"/>
        <v>0.18579234972677605</v>
      </c>
      <c r="H7" s="60">
        <v>19.678653321459869</v>
      </c>
      <c r="I7" s="56">
        <v>23.709220869228758</v>
      </c>
      <c r="J7" s="57">
        <v>6.6826640914091247</v>
      </c>
      <c r="K7" s="53">
        <f t="shared" si="1"/>
        <v>0.18579234972677597</v>
      </c>
      <c r="L7" s="66">
        <v>0.75910771884580097</v>
      </c>
      <c r="M7" s="32">
        <f t="shared" si="2"/>
        <v>0.73633448728042694</v>
      </c>
      <c r="N7" s="67">
        <v>2.6141782003769182E-2</v>
      </c>
      <c r="O7" s="60">
        <v>35.25</v>
      </c>
      <c r="P7" s="56">
        <v>1</v>
      </c>
      <c r="Q7" s="56">
        <v>46.31</v>
      </c>
      <c r="R7" s="56">
        <v>1.32</v>
      </c>
      <c r="S7" s="56">
        <v>47.96</v>
      </c>
      <c r="T7" s="56">
        <v>2.3199999999999998</v>
      </c>
      <c r="U7" s="8">
        <f t="shared" si="3"/>
        <v>3.5005834305717583E-2</v>
      </c>
      <c r="V7" s="53">
        <f t="shared" si="4"/>
        <v>0.54945054945054939</v>
      </c>
      <c r="W7" s="70">
        <v>62.545316465008824</v>
      </c>
      <c r="X7" s="58">
        <f t="shared" si="5"/>
        <v>58.167144312458213</v>
      </c>
      <c r="Y7" s="58">
        <v>6.9800573174949854</v>
      </c>
      <c r="Z7" s="53">
        <f t="shared" si="6"/>
        <v>7.2538860103626826E-2</v>
      </c>
    </row>
    <row r="8" spans="1:26">
      <c r="A8" s="49" t="s">
        <v>78</v>
      </c>
      <c r="B8" s="21" t="s">
        <v>97</v>
      </c>
      <c r="C8" s="43">
        <v>122.3</v>
      </c>
      <c r="D8" s="60">
        <v>3.2285959697545814</v>
      </c>
      <c r="E8" s="56">
        <v>2.6797346548963024</v>
      </c>
      <c r="F8" s="56">
        <v>1.071893861958521</v>
      </c>
      <c r="G8" s="53">
        <f t="shared" si="0"/>
        <v>0.18579234972677605</v>
      </c>
      <c r="H8" s="60">
        <v>21.069544919784825</v>
      </c>
      <c r="I8" s="56">
        <v>25.384993879258822</v>
      </c>
      <c r="J8" s="57">
        <v>7.1743687886709502</v>
      </c>
      <c r="K8" s="53">
        <f t="shared" si="1"/>
        <v>0.18579234972677583</v>
      </c>
      <c r="L8" s="66">
        <v>0.72537220384467271</v>
      </c>
      <c r="M8" s="32">
        <f t="shared" si="2"/>
        <v>0.70361103772933253</v>
      </c>
      <c r="N8" s="67">
        <v>2.4989250998993375E-2</v>
      </c>
      <c r="O8" s="60">
        <v>37.020000000000003</v>
      </c>
      <c r="P8" s="56">
        <v>0.96</v>
      </c>
      <c r="Q8" s="56">
        <v>50.86</v>
      </c>
      <c r="R8" s="56">
        <v>1.3</v>
      </c>
      <c r="S8" s="56">
        <v>52.67</v>
      </c>
      <c r="T8" s="56">
        <v>2.46</v>
      </c>
      <c r="U8" s="8">
        <f t="shared" si="3"/>
        <v>3.4965710422099915E-2</v>
      </c>
      <c r="V8" s="53">
        <f t="shared" si="4"/>
        <v>0.61702127659574468</v>
      </c>
      <c r="W8" s="70">
        <v>54.487173033449849</v>
      </c>
      <c r="X8" s="58">
        <f t="shared" si="5"/>
        <v>50.673070921108362</v>
      </c>
      <c r="Y8" s="58">
        <v>6.0807685105330034</v>
      </c>
      <c r="Z8" s="53">
        <f t="shared" si="6"/>
        <v>7.2538860103626895E-2</v>
      </c>
    </row>
    <row r="9" spans="1:26">
      <c r="A9" s="49" t="s">
        <v>79</v>
      </c>
      <c r="B9" s="21" t="s">
        <v>97</v>
      </c>
      <c r="C9" s="43">
        <v>188.5</v>
      </c>
      <c r="D9" s="60">
        <v>3.1961977208349359</v>
      </c>
      <c r="E9" s="56">
        <v>2.6528441082929959</v>
      </c>
      <c r="F9" s="56">
        <v>1.0611376433171986</v>
      </c>
      <c r="G9" s="53">
        <f t="shared" si="0"/>
        <v>0.1857923497267763</v>
      </c>
      <c r="H9" s="60">
        <v>24.105624185222279</v>
      </c>
      <c r="I9" s="56">
        <v>29.042920705087095</v>
      </c>
      <c r="J9" s="57">
        <v>8.2799909002497891</v>
      </c>
      <c r="K9" s="53">
        <f t="shared" si="1"/>
        <v>0.18579234972677636</v>
      </c>
      <c r="L9" s="66">
        <v>0.71235362372694722</v>
      </c>
      <c r="M9" s="32">
        <f t="shared" si="2"/>
        <v>0.69098301501513881</v>
      </c>
      <c r="N9" s="67">
        <v>2.5145845925945261E-2</v>
      </c>
      <c r="O9" s="60">
        <v>35.04</v>
      </c>
      <c r="P9" s="56">
        <v>0.86</v>
      </c>
      <c r="Q9" s="56">
        <v>49.05</v>
      </c>
      <c r="R9" s="56">
        <v>1.22</v>
      </c>
      <c r="S9" s="56">
        <v>50.77</v>
      </c>
      <c r="T9" s="56">
        <v>2.36</v>
      </c>
      <c r="U9" s="8">
        <f t="shared" si="3"/>
        <v>3.4462031656982688E-2</v>
      </c>
      <c r="V9" s="53">
        <f t="shared" si="4"/>
        <v>0.63687150837988815</v>
      </c>
      <c r="W9" s="70">
        <v>51.713767772339899</v>
      </c>
      <c r="X9" s="58">
        <f t="shared" si="5"/>
        <v>48.093804028276111</v>
      </c>
      <c r="Y9" s="58">
        <v>5.7712564833931328</v>
      </c>
      <c r="Z9" s="53">
        <f t="shared" si="6"/>
        <v>7.2538860103626854E-2</v>
      </c>
    </row>
    <row r="10" spans="1:26">
      <c r="A10" s="49" t="s">
        <v>80</v>
      </c>
      <c r="B10" s="21" t="s">
        <v>97</v>
      </c>
      <c r="C10" s="43">
        <v>110.2</v>
      </c>
      <c r="D10" s="60">
        <v>2.6188217726489671</v>
      </c>
      <c r="E10" s="56">
        <v>2.1736220712986425</v>
      </c>
      <c r="F10" s="56">
        <v>0.86944882851945704</v>
      </c>
      <c r="G10" s="53">
        <f t="shared" si="0"/>
        <v>0.18579234972677605</v>
      </c>
      <c r="H10" s="60">
        <v>23.427036954365086</v>
      </c>
      <c r="I10" s="56">
        <v>28.22534572815071</v>
      </c>
      <c r="J10" s="57">
        <v>8.0088739770879602</v>
      </c>
      <c r="K10" s="53">
        <f t="shared" si="1"/>
        <v>0.18579234972677613</v>
      </c>
      <c r="L10" s="66">
        <v>0.70161870848960994</v>
      </c>
      <c r="M10" s="32">
        <f t="shared" si="2"/>
        <v>0.6805701472349216</v>
      </c>
      <c r="N10" s="67">
        <v>2.3250219208195914E-2</v>
      </c>
      <c r="O10" s="60">
        <v>36.94</v>
      </c>
      <c r="P10" s="56">
        <v>1.36</v>
      </c>
      <c r="Q10" s="56">
        <v>52.48</v>
      </c>
      <c r="R10" s="56">
        <v>1.98</v>
      </c>
      <c r="S10" s="56">
        <v>54.39</v>
      </c>
      <c r="T10" s="56">
        <v>2.96</v>
      </c>
      <c r="U10" s="8">
        <f t="shared" si="3"/>
        <v>3.5744362309347875E-2</v>
      </c>
      <c r="V10" s="53">
        <f t="shared" si="4"/>
        <v>0.39676113360323889</v>
      </c>
      <c r="W10" s="70">
        <v>50.554373616616694</v>
      </c>
      <c r="X10" s="58">
        <f t="shared" si="5"/>
        <v>47.015567463453529</v>
      </c>
      <c r="Y10" s="58">
        <v>5.6418680956144236</v>
      </c>
      <c r="Z10" s="53">
        <f t="shared" si="6"/>
        <v>7.2538860103626868E-2</v>
      </c>
    </row>
    <row r="11" spans="1:26">
      <c r="A11" s="49" t="s">
        <v>81</v>
      </c>
      <c r="B11" s="21" t="s">
        <v>97</v>
      </c>
      <c r="C11" s="43">
        <v>124.2</v>
      </c>
      <c r="D11" s="60">
        <v>2.5020626674343793</v>
      </c>
      <c r="E11" s="56">
        <v>2.0767120139705346</v>
      </c>
      <c r="F11" s="56">
        <v>0.83068480558821389</v>
      </c>
      <c r="G11" s="53">
        <f t="shared" si="0"/>
        <v>0.18579234972677605</v>
      </c>
      <c r="H11" s="60">
        <v>32.76354668693719</v>
      </c>
      <c r="I11" s="56">
        <v>39.474152634864083</v>
      </c>
      <c r="J11" s="57">
        <v>11.255526796504872</v>
      </c>
      <c r="K11" s="53">
        <f t="shared" si="1"/>
        <v>0.18579234972677594</v>
      </c>
      <c r="L11" s="66">
        <v>0.69149621987979981</v>
      </c>
      <c r="M11" s="32">
        <f t="shared" si="2"/>
        <v>0.67075133328340575</v>
      </c>
      <c r="N11" s="67">
        <v>2.2817596227755765E-2</v>
      </c>
      <c r="O11" s="60">
        <v>36.06</v>
      </c>
      <c r="P11" s="56">
        <v>1.42</v>
      </c>
      <c r="Q11" s="56">
        <v>52.02</v>
      </c>
      <c r="R11" s="56">
        <v>2.1</v>
      </c>
      <c r="S11" s="56">
        <v>53.91</v>
      </c>
      <c r="T11" s="56">
        <v>3.04</v>
      </c>
      <c r="U11" s="8">
        <f t="shared" si="3"/>
        <v>3.5683942225998175E-2</v>
      </c>
      <c r="V11" s="53">
        <f t="shared" si="4"/>
        <v>0.36575875486381315</v>
      </c>
      <c r="W11" s="70">
        <v>48.90847899700541</v>
      </c>
      <c r="X11" s="58">
        <f t="shared" si="5"/>
        <v>45.484885467215037</v>
      </c>
      <c r="Y11" s="58">
        <v>5.4581862560658045</v>
      </c>
      <c r="Z11" s="53">
        <f t="shared" si="6"/>
        <v>7.253886010362684E-2</v>
      </c>
    </row>
    <row r="12" spans="1:26">
      <c r="A12" s="49" t="s">
        <v>82</v>
      </c>
      <c r="B12" s="21" t="s">
        <v>97</v>
      </c>
      <c r="C12" s="43">
        <v>105.9</v>
      </c>
      <c r="D12" s="60">
        <v>2.1800089281463131</v>
      </c>
      <c r="E12" s="56">
        <v>1.8094074103614399</v>
      </c>
      <c r="F12" s="56">
        <v>0.72376296414457597</v>
      </c>
      <c r="G12" s="53">
        <f t="shared" si="0"/>
        <v>0.18579234972677594</v>
      </c>
      <c r="H12" s="60">
        <v>17.851304094421508</v>
      </c>
      <c r="I12" s="56">
        <v>21.507595294483743</v>
      </c>
      <c r="J12" s="57">
        <v>6.1021217044987068</v>
      </c>
      <c r="K12" s="53">
        <f t="shared" si="1"/>
        <v>0.18579234972677588</v>
      </c>
      <c r="L12" s="66">
        <v>0.67223422443802661</v>
      </c>
      <c r="M12" s="32">
        <f t="shared" si="2"/>
        <v>0.65206719770488575</v>
      </c>
      <c r="N12" s="67">
        <v>2.2233206757449931E-2</v>
      </c>
      <c r="O12" s="60">
        <v>34.659999999999997</v>
      </c>
      <c r="P12" s="56">
        <v>1.64</v>
      </c>
      <c r="Q12" s="56">
        <v>51.32</v>
      </c>
      <c r="R12" s="56">
        <v>2.46</v>
      </c>
      <c r="S12" s="56">
        <v>53.15</v>
      </c>
      <c r="T12" s="56">
        <v>3.3</v>
      </c>
      <c r="U12" s="8">
        <f t="shared" si="3"/>
        <v>3.5033981047190549E-2</v>
      </c>
      <c r="V12" s="53">
        <f t="shared" si="4"/>
        <v>0.29166666666666663</v>
      </c>
      <c r="W12" s="70">
        <v>45.568491432665155</v>
      </c>
      <c r="X12" s="58">
        <f t="shared" si="5"/>
        <v>42.378697032378597</v>
      </c>
      <c r="Y12" s="58">
        <v>5.0854436438854318</v>
      </c>
      <c r="Z12" s="53">
        <f t="shared" si="6"/>
        <v>7.2538860103626895E-2</v>
      </c>
    </row>
    <row r="13" spans="1:26">
      <c r="A13" s="49" t="s">
        <v>83</v>
      </c>
      <c r="B13" s="21" t="s">
        <v>97</v>
      </c>
      <c r="C13" s="43">
        <v>95.9</v>
      </c>
      <c r="D13" s="60">
        <v>1.6998640380021508</v>
      </c>
      <c r="E13" s="56">
        <v>1.4108871515417851</v>
      </c>
      <c r="F13" s="56">
        <v>0.56435486061671414</v>
      </c>
      <c r="G13" s="53">
        <f t="shared" si="0"/>
        <v>0.185792349726776</v>
      </c>
      <c r="H13" s="60">
        <v>44.931443724037784</v>
      </c>
      <c r="I13" s="56">
        <v>54.134269547033476</v>
      </c>
      <c r="J13" s="57">
        <v>15.998068994093895</v>
      </c>
      <c r="K13" s="53">
        <f t="shared" si="1"/>
        <v>0.18579234972677597</v>
      </c>
      <c r="L13" s="66">
        <v>0.64509115053396571</v>
      </c>
      <c r="M13" s="32">
        <f t="shared" si="2"/>
        <v>0.62573841601794666</v>
      </c>
      <c r="N13" s="67">
        <v>3.5801692034244173E-2</v>
      </c>
      <c r="O13" s="60">
        <v>32.53</v>
      </c>
      <c r="P13" s="56">
        <v>1.02</v>
      </c>
      <c r="Q13" s="56">
        <v>50.26</v>
      </c>
      <c r="R13" s="56">
        <v>1.62</v>
      </c>
      <c r="S13" s="56">
        <v>52.14</v>
      </c>
      <c r="T13" s="56">
        <v>4.08</v>
      </c>
      <c r="U13" s="8">
        <f t="shared" si="3"/>
        <v>3.671875000000005E-2</v>
      </c>
      <c r="V13" s="53">
        <f t="shared" si="4"/>
        <v>0.86315789473684201</v>
      </c>
      <c r="W13" s="70">
        <v>42.762864502738609</v>
      </c>
      <c r="X13" s="58">
        <f t="shared" si="5"/>
        <v>39.769463987546906</v>
      </c>
      <c r="Y13" s="58">
        <v>4.7723356785056286</v>
      </c>
      <c r="Z13" s="53">
        <f t="shared" si="6"/>
        <v>7.2538860103626923E-2</v>
      </c>
    </row>
    <row r="14" spans="1:26">
      <c r="A14" s="49" t="s">
        <v>84</v>
      </c>
      <c r="B14" s="21" t="s">
        <v>97</v>
      </c>
      <c r="C14" s="43">
        <v>107.3</v>
      </c>
      <c r="D14" s="60">
        <v>2.7626062366288999</v>
      </c>
      <c r="E14" s="56">
        <v>2.2929631764019867</v>
      </c>
      <c r="F14" s="56">
        <v>0.91718527056079469</v>
      </c>
      <c r="G14" s="53">
        <f t="shared" si="0"/>
        <v>0.18579234972677611</v>
      </c>
      <c r="H14" s="60">
        <v>43.667694511225577</v>
      </c>
      <c r="I14" s="56">
        <v>52.611680134006725</v>
      </c>
      <c r="J14" s="57">
        <v>16.30086226968529</v>
      </c>
      <c r="K14" s="53">
        <f t="shared" si="1"/>
        <v>0.18579234972677608</v>
      </c>
      <c r="L14" s="66">
        <v>0.70822206035916213</v>
      </c>
      <c r="M14" s="32">
        <f t="shared" si="2"/>
        <v>0.68697539854838729</v>
      </c>
      <c r="N14" s="67">
        <v>3.4451123591827976E-2</v>
      </c>
      <c r="O14" s="60">
        <v>109.66</v>
      </c>
      <c r="P14" s="56">
        <v>13.42</v>
      </c>
      <c r="Q14" s="56">
        <v>154.18</v>
      </c>
      <c r="R14" s="56">
        <v>19.28</v>
      </c>
      <c r="S14" s="56">
        <v>159.57</v>
      </c>
      <c r="T14" s="56">
        <v>20.96</v>
      </c>
      <c r="U14" s="8">
        <f t="shared" si="3"/>
        <v>3.4358565737051705E-2</v>
      </c>
      <c r="V14" s="53">
        <f t="shared" si="4"/>
        <v>8.3499005964214695E-2</v>
      </c>
      <c r="W14" s="70">
        <v>50.949115838194167</v>
      </c>
      <c r="X14" s="58">
        <f t="shared" si="5"/>
        <v>47.38267772952058</v>
      </c>
      <c r="Y14" s="58">
        <v>5.6859213275424692</v>
      </c>
      <c r="Z14" s="53">
        <f t="shared" si="6"/>
        <v>7.253886010362684E-2</v>
      </c>
    </row>
    <row r="15" spans="1:26">
      <c r="A15" s="49" t="s">
        <v>85</v>
      </c>
      <c r="B15" s="21" t="s">
        <v>97</v>
      </c>
      <c r="C15" s="43">
        <v>154.1</v>
      </c>
      <c r="D15" s="60">
        <v>7.1508800581598031</v>
      </c>
      <c r="E15" s="56">
        <v>5.9352304482726357</v>
      </c>
      <c r="F15" s="56">
        <v>2.3740921793090548</v>
      </c>
      <c r="G15" s="53">
        <f t="shared" si="0"/>
        <v>0.18579234972677611</v>
      </c>
      <c r="H15" s="60">
        <v>22.693931542068785</v>
      </c>
      <c r="I15" s="56">
        <v>27.342086195263597</v>
      </c>
      <c r="J15" s="57">
        <v>8.1940288974255875</v>
      </c>
      <c r="K15" s="53">
        <f t="shared" si="1"/>
        <v>0.18579234972677597</v>
      </c>
      <c r="L15" s="66">
        <v>0.801386155290716</v>
      </c>
      <c r="M15" s="32">
        <f t="shared" si="2"/>
        <v>0.77734457063199447</v>
      </c>
      <c r="N15" s="67">
        <v>3.2052158745835883E-2</v>
      </c>
      <c r="O15" s="60">
        <v>70.34</v>
      </c>
      <c r="P15" s="56">
        <v>6.16</v>
      </c>
      <c r="Q15" s="56">
        <v>87.62</v>
      </c>
      <c r="R15" s="56">
        <v>7.78</v>
      </c>
      <c r="S15" s="56">
        <v>90.7</v>
      </c>
      <c r="T15" s="56">
        <v>8.82</v>
      </c>
      <c r="U15" s="8">
        <f t="shared" si="3"/>
        <v>3.4544638851502898E-2</v>
      </c>
      <c r="V15" s="53">
        <f t="shared" si="4"/>
        <v>0.12530120481927709</v>
      </c>
      <c r="W15" s="70">
        <v>75.364688309256394</v>
      </c>
      <c r="X15" s="58">
        <f t="shared" si="5"/>
        <v>70.089160127608451</v>
      </c>
      <c r="Y15" s="58">
        <v>8.4106992153130147</v>
      </c>
      <c r="Z15" s="53">
        <f t="shared" si="6"/>
        <v>7.2538860103626868E-2</v>
      </c>
    </row>
    <row r="16" spans="1:26">
      <c r="A16" s="49" t="s">
        <v>86</v>
      </c>
      <c r="B16" s="21" t="s">
        <v>97</v>
      </c>
      <c r="C16" s="43">
        <v>152.5</v>
      </c>
      <c r="D16" s="60">
        <v>7.2350378032677325</v>
      </c>
      <c r="E16" s="56">
        <v>6.0050813767122175</v>
      </c>
      <c r="F16" s="56">
        <v>2.4020325506848872</v>
      </c>
      <c r="G16" s="53">
        <f t="shared" si="0"/>
        <v>0.18579234972677605</v>
      </c>
      <c r="H16" s="60">
        <v>34.823391204863995</v>
      </c>
      <c r="I16" s="56">
        <v>41.955893017908444</v>
      </c>
      <c r="J16" s="57">
        <v>12.211195760479633</v>
      </c>
      <c r="K16" s="53">
        <f t="shared" si="1"/>
        <v>0.18579234972677633</v>
      </c>
      <c r="L16" s="66">
        <v>0.79566638583629878</v>
      </c>
      <c r="M16" s="32">
        <f t="shared" si="2"/>
        <v>0.77179639426120983</v>
      </c>
      <c r="N16" s="67">
        <v>2.8315293293200088E-2</v>
      </c>
      <c r="O16" s="60">
        <v>80.040000000000006</v>
      </c>
      <c r="P16" s="56">
        <v>5.18</v>
      </c>
      <c r="Q16" s="56">
        <v>100.39</v>
      </c>
      <c r="R16" s="56">
        <v>6.58</v>
      </c>
      <c r="S16" s="56">
        <v>103.95</v>
      </c>
      <c r="T16" s="56">
        <v>7.96</v>
      </c>
      <c r="U16" s="8">
        <f t="shared" si="3"/>
        <v>3.4843887638249998E-2</v>
      </c>
      <c r="V16" s="53">
        <f t="shared" si="4"/>
        <v>0.18982118294360384</v>
      </c>
      <c r="W16" s="70">
        <v>73.574840642508292</v>
      </c>
      <c r="X16" s="58">
        <f t="shared" si="5"/>
        <v>68.424601797532716</v>
      </c>
      <c r="Y16" s="58">
        <v>8.2109522157039265</v>
      </c>
      <c r="Z16" s="53">
        <f t="shared" si="6"/>
        <v>7.2538860103626868E-2</v>
      </c>
    </row>
    <row r="17" spans="1:26">
      <c r="A17" s="49" t="s">
        <v>87</v>
      </c>
      <c r="B17" s="21" t="s">
        <v>97</v>
      </c>
      <c r="C17" s="43">
        <v>154.30000000000001</v>
      </c>
      <c r="D17" s="60">
        <v>8.6212474677854622</v>
      </c>
      <c r="E17" s="56">
        <v>7.1556353982619338</v>
      </c>
      <c r="F17" s="56">
        <v>2.8622541593047734</v>
      </c>
      <c r="G17" s="53">
        <f t="shared" si="0"/>
        <v>0.18579234972677594</v>
      </c>
      <c r="H17" s="60">
        <v>33.518700183867637</v>
      </c>
      <c r="I17" s="56">
        <v>40.383976125141729</v>
      </c>
      <c r="J17" s="57">
        <v>11.749536584408657</v>
      </c>
      <c r="K17" s="53">
        <f t="shared" si="1"/>
        <v>0.18579234972677591</v>
      </c>
      <c r="L17" s="66">
        <v>0.80613234535756129</v>
      </c>
      <c r="M17" s="32">
        <f t="shared" si="2"/>
        <v>0.78194837499683445</v>
      </c>
      <c r="N17" s="67">
        <v>2.8051518499999571E-2</v>
      </c>
      <c r="O17" s="60">
        <v>90.65</v>
      </c>
      <c r="P17" s="56">
        <v>5.28</v>
      </c>
      <c r="Q17" s="56">
        <v>112.24</v>
      </c>
      <c r="R17" s="56">
        <v>6.6</v>
      </c>
      <c r="S17" s="56">
        <v>116.2</v>
      </c>
      <c r="T17" s="56">
        <v>8.24</v>
      </c>
      <c r="U17" s="8">
        <f t="shared" si="3"/>
        <v>3.4669935212747402E-2</v>
      </c>
      <c r="V17" s="53">
        <f t="shared" si="4"/>
        <v>0.22102425876010789</v>
      </c>
      <c r="W17" s="70">
        <v>77.462153862259527</v>
      </c>
      <c r="X17" s="58">
        <f t="shared" si="5"/>
        <v>72.039803091901362</v>
      </c>
      <c r="Y17" s="58">
        <v>8.6447763710281631</v>
      </c>
      <c r="Z17" s="53">
        <f t="shared" si="6"/>
        <v>7.2538860103626909E-2</v>
      </c>
    </row>
    <row r="18" spans="1:26">
      <c r="A18" s="49" t="s">
        <v>88</v>
      </c>
      <c r="B18" s="21" t="s">
        <v>97</v>
      </c>
      <c r="C18" s="43">
        <v>132.69999999999999</v>
      </c>
      <c r="D18" s="60">
        <v>5.3293509382230724</v>
      </c>
      <c r="E18" s="56">
        <v>4.4233612787251495</v>
      </c>
      <c r="F18" s="56">
        <v>1.7693445114900599</v>
      </c>
      <c r="G18" s="53">
        <f t="shared" si="0"/>
        <v>0.18579234972677608</v>
      </c>
      <c r="H18" s="60">
        <v>28.534273151797802</v>
      </c>
      <c r="I18" s="56">
        <v>34.378642351563627</v>
      </c>
      <c r="J18" s="57">
        <v>10.363643920873626</v>
      </c>
      <c r="K18" s="53">
        <f t="shared" si="1"/>
        <v>0.18579234972677625</v>
      </c>
      <c r="L18" s="66">
        <v>0.76794620433781047</v>
      </c>
      <c r="M18" s="32">
        <f t="shared" si="2"/>
        <v>0.74490781820767615</v>
      </c>
      <c r="N18" s="67">
        <v>3.2228448355756403E-2</v>
      </c>
      <c r="O18" s="60">
        <v>86.04</v>
      </c>
      <c r="P18" s="56">
        <v>8.24</v>
      </c>
      <c r="Q18" s="56">
        <v>111.73</v>
      </c>
      <c r="R18" s="56">
        <v>10.88</v>
      </c>
      <c r="S18" s="56">
        <v>115.65</v>
      </c>
      <c r="T18" s="56">
        <v>12.18</v>
      </c>
      <c r="U18" s="8">
        <f t="shared" si="3"/>
        <v>3.4479725569531196E-2</v>
      </c>
      <c r="V18" s="53">
        <f t="shared" si="4"/>
        <v>0.11274934952298342</v>
      </c>
      <c r="W18" s="70">
        <v>64.36923518798055</v>
      </c>
      <c r="X18" s="58">
        <f t="shared" si="5"/>
        <v>59.863388724821917</v>
      </c>
      <c r="Y18" s="58">
        <v>7.1836066469786299</v>
      </c>
      <c r="Z18" s="53">
        <f t="shared" si="6"/>
        <v>7.2538860103626854E-2</v>
      </c>
    </row>
    <row r="19" spans="1:26">
      <c r="A19" s="49" t="s">
        <v>89</v>
      </c>
      <c r="B19" s="21" t="s">
        <v>97</v>
      </c>
      <c r="C19" s="43">
        <v>158.5</v>
      </c>
      <c r="D19" s="60">
        <v>10.799380095524358</v>
      </c>
      <c r="E19" s="56">
        <v>8.9634854792852163</v>
      </c>
      <c r="F19" s="56">
        <v>3.5853941917140868</v>
      </c>
      <c r="G19" s="53">
        <f t="shared" si="0"/>
        <v>0.185792349726776</v>
      </c>
      <c r="H19" s="60">
        <v>19.478353488133241</v>
      </c>
      <c r="I19" s="56">
        <v>23.467895768835231</v>
      </c>
      <c r="J19" s="57">
        <v>6.9629990209779704</v>
      </c>
      <c r="K19" s="53">
        <f t="shared" si="1"/>
        <v>0.185792349726776</v>
      </c>
      <c r="L19" s="66">
        <v>0.8167879110924704</v>
      </c>
      <c r="M19" s="32">
        <f t="shared" si="2"/>
        <v>0.79228427375969623</v>
      </c>
      <c r="N19" s="67">
        <v>3.036281983330159E-2</v>
      </c>
      <c r="O19" s="60">
        <v>75.400000000000006</v>
      </c>
      <c r="P19" s="56">
        <v>5.48</v>
      </c>
      <c r="Q19" s="56">
        <v>92.14</v>
      </c>
      <c r="R19" s="56">
        <v>6.78</v>
      </c>
      <c r="S19" s="56">
        <v>95.36</v>
      </c>
      <c r="T19" s="56">
        <v>7.96</v>
      </c>
      <c r="U19" s="8">
        <f t="shared" si="3"/>
        <v>3.4346666666666657E-2</v>
      </c>
      <c r="V19" s="53">
        <f t="shared" si="4"/>
        <v>0.16010854816824963</v>
      </c>
      <c r="W19" s="70">
        <v>81.646268236471343</v>
      </c>
      <c r="X19" s="58">
        <f t="shared" si="5"/>
        <v>75.931029459918349</v>
      </c>
      <c r="Y19" s="58">
        <v>9.1117235351902011</v>
      </c>
      <c r="Z19" s="53">
        <f t="shared" si="6"/>
        <v>7.2538860103626951E-2</v>
      </c>
    </row>
    <row r="20" spans="1:26">
      <c r="A20" s="49" t="s">
        <v>90</v>
      </c>
      <c r="B20" s="21" t="s">
        <v>97</v>
      </c>
      <c r="C20" s="43">
        <v>95.5</v>
      </c>
      <c r="D20" s="60">
        <v>5.3211381018699946</v>
      </c>
      <c r="E20" s="56">
        <v>4.4165446245520954</v>
      </c>
      <c r="F20" s="56">
        <v>1.7666178498208382</v>
      </c>
      <c r="G20" s="53">
        <f t="shared" si="0"/>
        <v>0.18579234972677597</v>
      </c>
      <c r="H20" s="60">
        <v>15.662472490775261</v>
      </c>
      <c r="I20" s="56">
        <v>18.870448784066582</v>
      </c>
      <c r="J20" s="57">
        <v>5.4717863580376509</v>
      </c>
      <c r="K20" s="53">
        <f t="shared" si="1"/>
        <v>0.18579234972677608</v>
      </c>
      <c r="L20" s="66">
        <v>0.74488112903141201</v>
      </c>
      <c r="M20" s="32">
        <f t="shared" si="2"/>
        <v>0.72253469516046964</v>
      </c>
      <c r="N20" s="67">
        <v>3.6519684137210566E-2</v>
      </c>
      <c r="O20" s="60">
        <v>98.81</v>
      </c>
      <c r="P20" s="56">
        <v>4</v>
      </c>
      <c r="Q20" s="56">
        <v>132.16</v>
      </c>
      <c r="R20" s="56">
        <v>5.36</v>
      </c>
      <c r="S20" s="56">
        <v>136.74</v>
      </c>
      <c r="T20" s="56">
        <v>10.58</v>
      </c>
      <c r="U20" s="8">
        <f t="shared" si="3"/>
        <v>3.4064708069914559E-2</v>
      </c>
      <c r="V20" s="53">
        <f t="shared" si="4"/>
        <v>0.65495608531994975</v>
      </c>
      <c r="W20" s="70">
        <v>58.242568910612256</v>
      </c>
      <c r="X20" s="58">
        <f t="shared" si="5"/>
        <v>54.165589086869403</v>
      </c>
      <c r="Y20" s="58">
        <v>6.499870690424328</v>
      </c>
      <c r="Z20" s="53">
        <f t="shared" si="6"/>
        <v>7.2538860103626854E-2</v>
      </c>
    </row>
    <row r="21" spans="1:26">
      <c r="A21" s="49" t="s">
        <v>91</v>
      </c>
      <c r="B21" s="21" t="s">
        <v>97</v>
      </c>
      <c r="C21" s="43">
        <v>167.5</v>
      </c>
      <c r="D21" s="60">
        <v>16.015879857660266</v>
      </c>
      <c r="E21" s="56">
        <v>13.293180281858017</v>
      </c>
      <c r="F21" s="56">
        <v>5.3172721127432085</v>
      </c>
      <c r="G21" s="53">
        <f t="shared" si="0"/>
        <v>0.18579234972677622</v>
      </c>
      <c r="H21" s="60">
        <v>24.523023388231717</v>
      </c>
      <c r="I21" s="56">
        <v>29.545811311122559</v>
      </c>
      <c r="J21" s="57">
        <v>8.4349100218017892</v>
      </c>
      <c r="K21" s="53">
        <f t="shared" si="1"/>
        <v>0.18579234972677625</v>
      </c>
      <c r="L21" s="66">
        <v>0.83516549654694461</v>
      </c>
      <c r="M21" s="32">
        <f t="shared" si="2"/>
        <v>0.81011053165053626</v>
      </c>
      <c r="N21" s="67">
        <v>3.2792534613812256E-2</v>
      </c>
      <c r="O21" s="60">
        <v>21.08</v>
      </c>
      <c r="P21" s="56">
        <v>0.56000000000000005</v>
      </c>
      <c r="Q21" s="56">
        <v>25.22</v>
      </c>
      <c r="R21" s="56">
        <v>0.68</v>
      </c>
      <c r="S21" s="56">
        <v>26.12</v>
      </c>
      <c r="T21" s="56">
        <v>1.24</v>
      </c>
      <c r="U21" s="8">
        <f t="shared" si="3"/>
        <v>3.5060381768601559E-2</v>
      </c>
      <c r="V21" s="53">
        <f t="shared" si="4"/>
        <v>0.58333333333333326</v>
      </c>
      <c r="W21" s="70">
        <v>91.264934673346872</v>
      </c>
      <c r="X21" s="58">
        <f t="shared" si="5"/>
        <v>84.876389246212597</v>
      </c>
      <c r="Y21" s="58">
        <v>10.185166709545511</v>
      </c>
      <c r="Z21" s="53">
        <f t="shared" si="6"/>
        <v>7.2538860103626882E-2</v>
      </c>
    </row>
    <row r="22" spans="1:26">
      <c r="A22" s="49" t="s">
        <v>92</v>
      </c>
      <c r="B22" s="21" t="s">
        <v>97</v>
      </c>
      <c r="C22" s="43">
        <v>145</v>
      </c>
      <c r="D22" s="60">
        <v>6.8599945080773708</v>
      </c>
      <c r="E22" s="56">
        <v>5.6937954417042169</v>
      </c>
      <c r="F22" s="56">
        <v>2.2775181766816872</v>
      </c>
      <c r="G22" s="53">
        <f t="shared" si="0"/>
        <v>0.18579234972677608</v>
      </c>
      <c r="H22" s="60">
        <v>41.45994553412531</v>
      </c>
      <c r="I22" s="56">
        <v>49.951741607379901</v>
      </c>
      <c r="J22" s="57">
        <v>14.280291019931207</v>
      </c>
      <c r="K22" s="53">
        <f t="shared" si="1"/>
        <v>0.18579234972677613</v>
      </c>
      <c r="L22" s="66">
        <v>0.74643267841007321</v>
      </c>
      <c r="M22" s="32">
        <f t="shared" si="2"/>
        <v>0.72403969805777102</v>
      </c>
      <c r="N22" s="67">
        <v>2.5933065352659646E-2</v>
      </c>
      <c r="O22" s="60">
        <v>29.1</v>
      </c>
      <c r="P22" s="56">
        <v>0.92</v>
      </c>
      <c r="Q22" s="56">
        <v>38.93</v>
      </c>
      <c r="R22" s="56">
        <v>1.22</v>
      </c>
      <c r="S22" s="56">
        <v>40.31</v>
      </c>
      <c r="T22" s="56">
        <v>2.02</v>
      </c>
      <c r="U22" s="8">
        <f t="shared" si="3"/>
        <v>3.4830893488137366E-2</v>
      </c>
      <c r="V22" s="53">
        <f t="shared" si="4"/>
        <v>0.49382716049382713</v>
      </c>
      <c r="W22" s="70">
        <v>58.934430912460712</v>
      </c>
      <c r="X22" s="58">
        <f t="shared" si="5"/>
        <v>54.809020748588466</v>
      </c>
      <c r="Y22" s="58">
        <v>6.5770824898306159</v>
      </c>
      <c r="Z22" s="53">
        <f t="shared" si="6"/>
        <v>7.2538860103626868E-2</v>
      </c>
    </row>
    <row r="23" spans="1:26">
      <c r="A23" s="49" t="s">
        <v>93</v>
      </c>
      <c r="B23" s="21" t="s">
        <v>97</v>
      </c>
      <c r="C23" s="43">
        <v>224.6</v>
      </c>
      <c r="D23" s="60">
        <v>20.27602287533664</v>
      </c>
      <c r="E23" s="56">
        <v>16.829098986529406</v>
      </c>
      <c r="F23" s="56">
        <v>6.7316395946117629</v>
      </c>
      <c r="G23" s="53">
        <f t="shared" si="0"/>
        <v>0.18579234972677627</v>
      </c>
      <c r="H23" s="60">
        <v>42.086636706418936</v>
      </c>
      <c r="I23" s="56">
        <v>50.70679121255295</v>
      </c>
      <c r="J23" s="57">
        <v>14.661433218582596</v>
      </c>
      <c r="K23" s="53">
        <f t="shared" si="1"/>
        <v>0.18579234972677625</v>
      </c>
      <c r="L23" s="66">
        <v>0.85762428799404755</v>
      </c>
      <c r="M23" s="32">
        <f t="shared" si="2"/>
        <v>0.8318955593542261</v>
      </c>
      <c r="N23" s="67">
        <v>3.0343466518989417E-2</v>
      </c>
      <c r="O23" s="60">
        <v>9.7100000000000009</v>
      </c>
      <c r="P23" s="56">
        <v>0.3</v>
      </c>
      <c r="Q23" s="56">
        <v>11.32</v>
      </c>
      <c r="R23" s="56">
        <v>0.36</v>
      </c>
      <c r="S23" s="56">
        <v>11.72</v>
      </c>
      <c r="T23" s="56">
        <v>0.6</v>
      </c>
      <c r="U23" s="8">
        <f t="shared" si="3"/>
        <v>3.4722222222222252E-2</v>
      </c>
      <c r="V23" s="53">
        <f t="shared" si="4"/>
        <v>0.5</v>
      </c>
      <c r="W23" s="70">
        <v>105.33323486758815</v>
      </c>
      <c r="X23" s="58">
        <f t="shared" si="5"/>
        <v>97.959908426856984</v>
      </c>
      <c r="Y23" s="58">
        <v>11.755189011222837</v>
      </c>
      <c r="Z23" s="53">
        <f t="shared" si="6"/>
        <v>7.2538860103626854E-2</v>
      </c>
    </row>
    <row r="24" spans="1:26">
      <c r="A24" s="49" t="s">
        <v>69</v>
      </c>
      <c r="B24" s="21" t="s">
        <v>98</v>
      </c>
      <c r="C24" s="43">
        <v>84</v>
      </c>
      <c r="D24" s="60">
        <v>1.1113686107623462</v>
      </c>
      <c r="E24" s="56">
        <v>0.82241277196413609</v>
      </c>
      <c r="F24" s="56">
        <v>0.37830987510350261</v>
      </c>
      <c r="G24" s="53">
        <f t="shared" si="0"/>
        <v>0.29885057471264376</v>
      </c>
      <c r="H24" s="60">
        <v>12.794710684722949</v>
      </c>
      <c r="I24" s="56">
        <v>17.290149573949929</v>
      </c>
      <c r="J24" s="57">
        <v>6.1267912691033963</v>
      </c>
      <c r="K24" s="53">
        <f t="shared" si="1"/>
        <v>0.29885057471264359</v>
      </c>
      <c r="L24" s="66">
        <v>0.65996348667184102</v>
      </c>
      <c r="M24" s="32">
        <f>L24*0.92</f>
        <v>0.60716640773809372</v>
      </c>
      <c r="N24" s="67">
        <v>4.876038694470277E-2</v>
      </c>
      <c r="O24" s="60">
        <v>53.88</v>
      </c>
      <c r="P24" s="56">
        <v>2.12</v>
      </c>
      <c r="Q24" s="56">
        <v>81.209999999999994</v>
      </c>
      <c r="R24" s="56">
        <v>3.22</v>
      </c>
      <c r="S24" s="56">
        <v>88.43</v>
      </c>
      <c r="T24" s="56">
        <v>9.7200000000000006</v>
      </c>
      <c r="U24" s="8">
        <f t="shared" si="3"/>
        <v>8.5121433624145412E-2</v>
      </c>
      <c r="V24" s="53">
        <f t="shared" si="4"/>
        <v>1.0046367851622873</v>
      </c>
      <c r="W24" s="70">
        <v>42.535369012870071</v>
      </c>
      <c r="X24" s="58">
        <f>W24*0.85</f>
        <v>36.155063660939561</v>
      </c>
      <c r="Y24" s="58">
        <v>7.2310127321879127</v>
      </c>
      <c r="Z24" s="53">
        <f t="shared" si="6"/>
        <v>0.16216216216216214</v>
      </c>
    </row>
    <row r="25" spans="1:26">
      <c r="A25" s="49" t="s">
        <v>70</v>
      </c>
      <c r="B25" s="21" t="s">
        <v>98</v>
      </c>
      <c r="C25" s="43">
        <v>74.3</v>
      </c>
      <c r="D25" s="60">
        <v>1.5260187358832618</v>
      </c>
      <c r="E25" s="56">
        <v>1.1292538645536139</v>
      </c>
      <c r="F25" s="56">
        <v>0.51945677769466236</v>
      </c>
      <c r="G25" s="53">
        <f t="shared" si="0"/>
        <v>0.29885057471264354</v>
      </c>
      <c r="H25" s="60">
        <v>48.934482287344949</v>
      </c>
      <c r="I25" s="56">
        <v>66.127678766682365</v>
      </c>
      <c r="J25" s="57">
        <v>21.6103145704901</v>
      </c>
      <c r="K25" s="53">
        <f t="shared" si="1"/>
        <v>0.2988505747126437</v>
      </c>
      <c r="L25" s="66">
        <v>0.65820939308489879</v>
      </c>
      <c r="M25" s="32">
        <f>L25*0.92</f>
        <v>0.60555264163810696</v>
      </c>
      <c r="N25" s="67">
        <v>4.7736887651977637E-2</v>
      </c>
      <c r="O25" s="60">
        <v>1.97</v>
      </c>
      <c r="P25" s="56">
        <v>0.12</v>
      </c>
      <c r="Q25" s="56">
        <v>3</v>
      </c>
      <c r="R25" s="56">
        <v>0.18</v>
      </c>
      <c r="S25" s="56">
        <v>3.27</v>
      </c>
      <c r="T25" s="56">
        <v>0.4</v>
      </c>
      <c r="U25" s="8">
        <f t="shared" si="3"/>
        <v>8.6124401913875603E-2</v>
      </c>
      <c r="V25" s="53">
        <f t="shared" si="4"/>
        <v>0.75862068965517238</v>
      </c>
      <c r="W25" s="70">
        <v>43.376467459741761</v>
      </c>
      <c r="X25" s="58">
        <f>W25*0.85</f>
        <v>36.869997340780493</v>
      </c>
      <c r="Y25" s="58">
        <v>7.3739994681560992</v>
      </c>
      <c r="Z25" s="53">
        <f t="shared" si="6"/>
        <v>0.16216216216216225</v>
      </c>
    </row>
    <row r="26" spans="1:26">
      <c r="A26" s="49" t="s">
        <v>71</v>
      </c>
      <c r="B26" s="21" t="s">
        <v>98</v>
      </c>
      <c r="C26" s="43">
        <v>79.099999999999994</v>
      </c>
      <c r="D26" s="60">
        <v>1.2279636397290898</v>
      </c>
      <c r="E26" s="56">
        <v>0.90869309339952642</v>
      </c>
      <c r="F26" s="56">
        <v>0.41799882296378216</v>
      </c>
      <c r="G26" s="53">
        <f t="shared" si="0"/>
        <v>0.29885057471264376</v>
      </c>
      <c r="H26" s="60">
        <v>80.003743309881145</v>
      </c>
      <c r="I26" s="56">
        <v>108.11316663497455</v>
      </c>
      <c r="J26" s="57">
        <v>35.581920589308801</v>
      </c>
      <c r="K26" s="53">
        <f t="shared" si="1"/>
        <v>0.29885057471264392</v>
      </c>
      <c r="L26" s="66">
        <v>0.6549313089351938</v>
      </c>
      <c r="M26" s="32">
        <f>L26*0.92</f>
        <v>0.60253680422037836</v>
      </c>
      <c r="N26" s="67">
        <v>4.6615036555390892E-2</v>
      </c>
      <c r="O26" s="60">
        <v>1.93</v>
      </c>
      <c r="P26" s="56">
        <v>0.1</v>
      </c>
      <c r="Q26" s="56">
        <v>2.95</v>
      </c>
      <c r="R26" s="56">
        <v>0.16</v>
      </c>
      <c r="S26" s="56">
        <v>3.22</v>
      </c>
      <c r="T26" s="56">
        <v>0.38</v>
      </c>
      <c r="U26" s="8">
        <f t="shared" si="3"/>
        <v>8.7520259319286878E-2</v>
      </c>
      <c r="V26" s="53">
        <f t="shared" si="4"/>
        <v>0.81481481481481477</v>
      </c>
      <c r="W26" s="70">
        <v>42.808650896789942</v>
      </c>
      <c r="X26" s="58">
        <f>W26*0.85</f>
        <v>36.387353262271446</v>
      </c>
      <c r="Y26" s="58">
        <v>7.2774706524542898</v>
      </c>
      <c r="Z26" s="53">
        <f t="shared" si="6"/>
        <v>0.16216216216216228</v>
      </c>
    </row>
    <row r="27" spans="1:26">
      <c r="A27" s="49" t="s">
        <v>72</v>
      </c>
      <c r="B27" s="21" t="s">
        <v>98</v>
      </c>
      <c r="C27" s="43">
        <v>78.7</v>
      </c>
      <c r="D27" s="60">
        <v>1.1676848107236932</v>
      </c>
      <c r="E27" s="56">
        <v>0.86408675993553286</v>
      </c>
      <c r="F27" s="56">
        <v>0.39747990957034524</v>
      </c>
      <c r="G27" s="53">
        <f t="shared" si="0"/>
        <v>0.29885057471264381</v>
      </c>
      <c r="H27" s="60">
        <v>15.284488996751277</v>
      </c>
      <c r="I27" s="56">
        <v>20.654714860474698</v>
      </c>
      <c r="J27" s="57">
        <v>6.7056943753375977</v>
      </c>
      <c r="K27" s="53">
        <f t="shared" si="1"/>
        <v>0.29885057471264365</v>
      </c>
      <c r="L27" s="66">
        <v>0.65065988884115866</v>
      </c>
      <c r="M27" s="32">
        <f>L27*0.92</f>
        <v>0.598607097733866</v>
      </c>
      <c r="N27" s="67">
        <v>4.6534064270265352E-2</v>
      </c>
      <c r="O27" s="60">
        <v>3.16</v>
      </c>
      <c r="P27" s="56">
        <v>0.4</v>
      </c>
      <c r="Q27" s="56">
        <v>4.83</v>
      </c>
      <c r="R27" s="56">
        <v>0.6</v>
      </c>
      <c r="S27" s="56">
        <v>5.27</v>
      </c>
      <c r="T27" s="56">
        <v>0.86</v>
      </c>
      <c r="U27" s="8">
        <f t="shared" si="3"/>
        <v>8.712871287128704E-2</v>
      </c>
      <c r="V27" s="53">
        <f t="shared" si="4"/>
        <v>0.35616438356164387</v>
      </c>
      <c r="W27" s="70">
        <v>42.407494553824471</v>
      </c>
      <c r="X27" s="58">
        <f>W27*0.85</f>
        <v>36.0463703707508</v>
      </c>
      <c r="Y27" s="58">
        <v>7.2092740741501604</v>
      </c>
      <c r="Z27" s="53">
        <f t="shared" si="6"/>
        <v>0.16216216216216214</v>
      </c>
    </row>
    <row r="28" spans="1:26" ht="17" thickBot="1">
      <c r="A28" s="50" t="s">
        <v>73</v>
      </c>
      <c r="B28" s="52" t="s">
        <v>98</v>
      </c>
      <c r="C28" s="44">
        <v>91.1</v>
      </c>
      <c r="D28" s="61">
        <v>1.2973687166439092</v>
      </c>
      <c r="E28" s="39">
        <v>0.96005285031649301</v>
      </c>
      <c r="F28" s="39">
        <v>0.4416243111455867</v>
      </c>
      <c r="G28" s="55">
        <f t="shared" si="0"/>
        <v>0.29885057471264348</v>
      </c>
      <c r="H28" s="61">
        <v>41.950044880743739</v>
      </c>
      <c r="I28" s="39">
        <v>56.689249838842876</v>
      </c>
      <c r="J28" s="62">
        <v>18.443142228501237</v>
      </c>
      <c r="K28" s="55">
        <f t="shared" si="1"/>
        <v>0.29885057471264342</v>
      </c>
      <c r="L28" s="68">
        <v>0.66424840558960907</v>
      </c>
      <c r="M28" s="40">
        <f>L28*0.92</f>
        <v>0.6111085331424404</v>
      </c>
      <c r="N28" s="69">
        <v>4.9918425944328659E-2</v>
      </c>
      <c r="O28" s="61">
        <v>3.2</v>
      </c>
      <c r="P28" s="39">
        <v>0.18</v>
      </c>
      <c r="Q28" s="39">
        <v>4.79</v>
      </c>
      <c r="R28" s="39">
        <v>0.26</v>
      </c>
      <c r="S28" s="39">
        <v>5.24</v>
      </c>
      <c r="T28" s="39">
        <v>0.64</v>
      </c>
      <c r="U28" s="54">
        <f t="shared" si="3"/>
        <v>8.9730807577268215E-2</v>
      </c>
      <c r="V28" s="55">
        <f t="shared" si="4"/>
        <v>0.84444444444444444</v>
      </c>
      <c r="W28" s="71">
        <v>44.85091996897588</v>
      </c>
      <c r="X28" s="41">
        <f>W28*0.85</f>
        <v>38.123281973629496</v>
      </c>
      <c r="Y28" s="41">
        <v>7.6246563947258998</v>
      </c>
      <c r="Z28" s="55">
        <f t="shared" si="6"/>
        <v>0.16216216216216223</v>
      </c>
    </row>
    <row r="29" spans="1:26">
      <c r="H29" s="32"/>
      <c r="I29" s="32"/>
      <c r="J29" s="32" t="s">
        <v>156</v>
      </c>
      <c r="L29" s="31"/>
      <c r="W29" s="32"/>
      <c r="X29" s="32"/>
      <c r="Y29" s="32"/>
    </row>
    <row r="30" spans="1:26">
      <c r="B30" t="s">
        <v>105</v>
      </c>
      <c r="L30" s="31"/>
    </row>
    <row r="31" spans="1:26">
      <c r="B31" t="s">
        <v>106</v>
      </c>
      <c r="L31" s="31"/>
    </row>
    <row r="32" spans="1:26">
      <c r="B32" t="s">
        <v>107</v>
      </c>
      <c r="L32" s="31"/>
    </row>
    <row r="33" spans="1:12">
      <c r="L33" s="31"/>
    </row>
    <row r="34" spans="1:12">
      <c r="A34" t="s">
        <v>68</v>
      </c>
      <c r="B34" t="s">
        <v>108</v>
      </c>
      <c r="L34" s="31"/>
    </row>
    <row r="35" spans="1:12">
      <c r="A35" t="s">
        <v>2</v>
      </c>
      <c r="B35" t="s">
        <v>109</v>
      </c>
      <c r="L35" s="31"/>
    </row>
    <row r="36" spans="1:12">
      <c r="A36" t="s">
        <v>110</v>
      </c>
      <c r="B36" t="s">
        <v>111</v>
      </c>
      <c r="L36" s="31"/>
    </row>
    <row r="37" spans="1:12">
      <c r="A37" t="s">
        <v>112</v>
      </c>
      <c r="B37" t="s">
        <v>113</v>
      </c>
      <c r="L37" s="31"/>
    </row>
    <row r="38" spans="1:12">
      <c r="A38" t="s">
        <v>114</v>
      </c>
      <c r="B38" t="s">
        <v>115</v>
      </c>
      <c r="L38" s="31"/>
    </row>
    <row r="39" spans="1:12">
      <c r="A39" t="s">
        <v>116</v>
      </c>
      <c r="B39" t="s">
        <v>117</v>
      </c>
    </row>
    <row r="40" spans="1:12">
      <c r="A40" t="s">
        <v>118</v>
      </c>
      <c r="B40" t="s">
        <v>119</v>
      </c>
    </row>
    <row r="41" spans="1:12">
      <c r="A41" t="s">
        <v>116</v>
      </c>
      <c r="B41" t="s">
        <v>120</v>
      </c>
    </row>
    <row r="43" spans="1:12">
      <c r="A43" t="s">
        <v>121</v>
      </c>
      <c r="B43" t="s">
        <v>124</v>
      </c>
    </row>
    <row r="44" spans="1:12">
      <c r="A44" t="s">
        <v>122</v>
      </c>
      <c r="B44" t="s">
        <v>123</v>
      </c>
    </row>
    <row r="45" spans="1:12">
      <c r="A45" t="s">
        <v>118</v>
      </c>
      <c r="B45" t="s">
        <v>125</v>
      </c>
    </row>
    <row r="46" spans="1:12">
      <c r="A46" t="s">
        <v>126</v>
      </c>
      <c r="B46" t="s">
        <v>127</v>
      </c>
    </row>
    <row r="48" spans="1:12">
      <c r="A48" t="s">
        <v>128</v>
      </c>
      <c r="B48" t="s">
        <v>129</v>
      </c>
    </row>
    <row r="49" spans="1:2">
      <c r="A49" t="s">
        <v>130</v>
      </c>
      <c r="B49" t="s">
        <v>131</v>
      </c>
    </row>
    <row r="50" spans="1:2">
      <c r="A50" t="s">
        <v>132</v>
      </c>
      <c r="B50" t="s">
        <v>133</v>
      </c>
    </row>
    <row r="52" spans="1:2">
      <c r="A52" t="s">
        <v>134</v>
      </c>
      <c r="B52" t="s">
        <v>135</v>
      </c>
    </row>
    <row r="53" spans="1:2">
      <c r="A53" t="s">
        <v>136</v>
      </c>
      <c r="B53" t="s">
        <v>137</v>
      </c>
    </row>
    <row r="54" spans="1:2">
      <c r="A54" t="s">
        <v>138</v>
      </c>
      <c r="B54" t="s">
        <v>139</v>
      </c>
    </row>
    <row r="56" spans="1:2">
      <c r="A56" t="s">
        <v>140</v>
      </c>
      <c r="B56" t="s">
        <v>141</v>
      </c>
    </row>
    <row r="57" spans="1:2">
      <c r="A57" t="s">
        <v>142</v>
      </c>
      <c r="B57" t="s">
        <v>143</v>
      </c>
    </row>
    <row r="58" spans="1:2">
      <c r="A58" t="s">
        <v>144</v>
      </c>
      <c r="B58" t="s">
        <v>145</v>
      </c>
    </row>
    <row r="60" spans="1:2">
      <c r="A60" t="s">
        <v>146</v>
      </c>
      <c r="B60" t="s">
        <v>152</v>
      </c>
    </row>
    <row r="61" spans="1:2">
      <c r="A61" t="s">
        <v>147</v>
      </c>
      <c r="B61" t="s">
        <v>148</v>
      </c>
    </row>
    <row r="62" spans="1:2">
      <c r="A62" t="s">
        <v>149</v>
      </c>
      <c r="B62" t="s">
        <v>153</v>
      </c>
    </row>
    <row r="63" spans="1:2">
      <c r="A63" t="s">
        <v>150</v>
      </c>
      <c r="B63" t="s">
        <v>154</v>
      </c>
    </row>
    <row r="64" spans="1:2">
      <c r="A64" t="s">
        <v>151</v>
      </c>
      <c r="B64" t="s">
        <v>155</v>
      </c>
    </row>
  </sheetData>
  <sortState xmlns:xlrd2="http://schemas.microsoft.com/office/spreadsheetml/2017/richdata2" ref="A4:V28">
    <sortCondition descending="1" ref="B4:B28"/>
    <sortCondition ref="A4:A28"/>
  </sortState>
  <conditionalFormatting sqref="L29:N38">
    <cfRule type="cellIs" dxfId="1" priority="2" stopIfTrue="1" operator="lessThan">
      <formula>$AT$2</formula>
    </cfRule>
  </conditionalFormatting>
  <conditionalFormatting sqref="L4:N28">
    <cfRule type="cellIs" dxfId="0" priority="1" stopIfTrue="1" operator="lessThan">
      <formula>$AT$2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DF9C8-B6C5-414F-A6B4-E2831C2FAD7D}">
  <dimension ref="A1:C12"/>
  <sheetViews>
    <sheetView zoomScale="137" workbookViewId="0">
      <selection activeCell="H11" sqref="H11"/>
    </sheetView>
  </sheetViews>
  <sheetFormatPr baseColWidth="10" defaultRowHeight="16"/>
  <sheetData>
    <row r="1" spans="1:3">
      <c r="B1" s="12" t="s">
        <v>35</v>
      </c>
      <c r="C1" s="13"/>
    </row>
    <row r="2" spans="1:3">
      <c r="A2" s="2" t="s">
        <v>31</v>
      </c>
    </row>
    <row r="3" spans="1:3">
      <c r="A3" t="s">
        <v>1</v>
      </c>
      <c r="B3">
        <v>0.83</v>
      </c>
    </row>
    <row r="4" spans="1:3">
      <c r="A4" t="s">
        <v>9</v>
      </c>
      <c r="B4">
        <v>0.74</v>
      </c>
    </row>
    <row r="6" spans="1:3">
      <c r="A6" s="2" t="s">
        <v>32</v>
      </c>
    </row>
    <row r="7" spans="1:3">
      <c r="A7" t="s">
        <v>1</v>
      </c>
      <c r="B7">
        <v>0.97</v>
      </c>
    </row>
    <row r="8" spans="1:3">
      <c r="A8" t="s">
        <v>9</v>
      </c>
      <c r="B8">
        <v>0.92</v>
      </c>
    </row>
    <row r="10" spans="1:3">
      <c r="A10" s="2" t="s">
        <v>13</v>
      </c>
    </row>
    <row r="11" spans="1:3">
      <c r="A11" t="s">
        <v>1</v>
      </c>
      <c r="B11">
        <v>0.93</v>
      </c>
    </row>
    <row r="12" spans="1:3">
      <c r="A12" t="s">
        <v>9</v>
      </c>
      <c r="B12">
        <v>0.85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71CD-FC15-B84B-AEB2-135B3968A409}">
  <dimension ref="A1:F25"/>
  <sheetViews>
    <sheetView topLeftCell="B1" zoomScale="166" workbookViewId="0">
      <selection activeCell="D18" sqref="D18"/>
    </sheetView>
  </sheetViews>
  <sheetFormatPr baseColWidth="10" defaultRowHeight="16"/>
  <cols>
    <col min="1" max="1" width="22" customWidth="1"/>
    <col min="2" max="2" width="15.5" customWidth="1"/>
    <col min="3" max="3" width="22.33203125" customWidth="1"/>
    <col min="4" max="4" width="23.6640625" customWidth="1"/>
    <col min="5" max="5" width="23.5" customWidth="1"/>
    <col min="6" max="6" width="16.6640625" customWidth="1"/>
  </cols>
  <sheetData>
    <row r="1" spans="1:6">
      <c r="A1" s="4" t="s">
        <v>14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</row>
    <row r="2" spans="1:6">
      <c r="A2" s="4"/>
      <c r="B2" s="4"/>
      <c r="C2" s="4"/>
      <c r="D2" s="4"/>
    </row>
    <row r="3" spans="1:6">
      <c r="A3" s="5" t="s">
        <v>0</v>
      </c>
      <c r="B3" s="3"/>
      <c r="C3" s="3"/>
      <c r="D3" s="3"/>
    </row>
    <row r="4" spans="1:6">
      <c r="A4" s="3" t="s">
        <v>26</v>
      </c>
      <c r="B4" s="3" t="s">
        <v>18</v>
      </c>
      <c r="C4" s="7">
        <v>-4.4408920985006202E-16</v>
      </c>
      <c r="D4" s="7">
        <v>-3.1747782778700801E-15</v>
      </c>
      <c r="E4" s="7">
        <v>2.28659985816996E-15</v>
      </c>
      <c r="F4" s="15">
        <v>0.92212657769906903</v>
      </c>
    </row>
    <row r="5" spans="1:6">
      <c r="A5" s="3"/>
      <c r="B5" s="3" t="s">
        <v>19</v>
      </c>
      <c r="C5" s="15">
        <v>0.15256952881691799</v>
      </c>
      <c r="D5" s="15">
        <v>0.15256952881691399</v>
      </c>
      <c r="E5" s="15">
        <v>0.15256952881692201</v>
      </c>
      <c r="F5" s="16" t="s">
        <v>40</v>
      </c>
    </row>
    <row r="6" spans="1:6">
      <c r="A6" s="3"/>
      <c r="B6" s="3" t="s">
        <v>20</v>
      </c>
      <c r="C6" s="15">
        <v>0.15256952881691899</v>
      </c>
      <c r="D6" s="15">
        <v>0.15256952881691499</v>
      </c>
      <c r="E6" s="15">
        <v>0.15256952881692201</v>
      </c>
      <c r="F6" s="16" t="s">
        <v>40</v>
      </c>
    </row>
    <row r="7" spans="1:6">
      <c r="A7" s="3" t="s">
        <v>3</v>
      </c>
      <c r="B7" s="6" t="s">
        <v>17</v>
      </c>
      <c r="C7" s="15">
        <v>1.1426545022086501E-2</v>
      </c>
      <c r="D7" s="15">
        <v>-6.6133706633117904E-3</v>
      </c>
      <c r="E7" s="15">
        <v>2.94664607074848E-2</v>
      </c>
      <c r="F7" s="15">
        <v>0.21331897937689401</v>
      </c>
    </row>
    <row r="8" spans="1:6">
      <c r="A8" s="3" t="s">
        <v>4</v>
      </c>
      <c r="B8" s="6" t="s">
        <v>15</v>
      </c>
      <c r="C8" s="15">
        <v>1.01046618572653E-2</v>
      </c>
      <c r="D8" s="15">
        <v>-3.9106530391055799E-3</v>
      </c>
      <c r="E8" s="15">
        <v>2.41199767536362E-2</v>
      </c>
      <c r="F8" s="15">
        <v>0.15681782795751301</v>
      </c>
    </row>
    <row r="9" spans="1:6">
      <c r="C9" s="3"/>
      <c r="D9" s="3"/>
    </row>
    <row r="10" spans="1:6">
      <c r="A10" s="5" t="s">
        <v>12</v>
      </c>
      <c r="B10" s="3"/>
      <c r="C10" s="3"/>
      <c r="D10" s="3"/>
    </row>
    <row r="11" spans="1:6">
      <c r="A11" s="3" t="s">
        <v>26</v>
      </c>
      <c r="B11" s="3" t="s">
        <v>18</v>
      </c>
      <c r="C11" s="7">
        <v>-4.4408920985006202E-16</v>
      </c>
      <c r="D11" s="7">
        <v>-1.60455531078968E-15</v>
      </c>
      <c r="E11" s="7">
        <v>7.1637689108955997E-16</v>
      </c>
      <c r="F11" s="15">
        <v>0.63917626477177303</v>
      </c>
    </row>
    <row r="12" spans="1:6">
      <c r="A12" s="3"/>
      <c r="B12" s="3" t="s">
        <v>19</v>
      </c>
      <c r="C12" s="15">
        <v>9.7691108031036505E-2</v>
      </c>
      <c r="D12" s="15">
        <v>9.7691108031034896E-2</v>
      </c>
      <c r="E12" s="15">
        <v>9.7691108031038101E-2</v>
      </c>
      <c r="F12" s="16" t="s">
        <v>40</v>
      </c>
    </row>
    <row r="13" spans="1:6">
      <c r="A13" s="3"/>
      <c r="B13" s="3" t="s">
        <v>20</v>
      </c>
      <c r="C13" s="15">
        <v>9.7691108031036894E-2</v>
      </c>
      <c r="D13" s="15">
        <v>9.7691108031035395E-2</v>
      </c>
      <c r="E13" s="15">
        <v>9.7691108031038504E-2</v>
      </c>
      <c r="F13" s="16" t="s">
        <v>40</v>
      </c>
    </row>
    <row r="14" spans="1:6">
      <c r="A14" s="3" t="s">
        <v>3</v>
      </c>
      <c r="B14" s="6" t="s">
        <v>17</v>
      </c>
      <c r="C14" s="15">
        <v>7.3164795934690299E-3</v>
      </c>
      <c r="D14" s="15">
        <v>-4.2345775917951101E-3</v>
      </c>
      <c r="E14" s="15">
        <v>1.88675367787331E-2</v>
      </c>
      <c r="F14" s="15">
        <v>0.21331897937688701</v>
      </c>
    </row>
    <row r="15" spans="1:6">
      <c r="A15" s="3" t="s">
        <v>4</v>
      </c>
      <c r="B15" s="6" t="s">
        <v>15</v>
      </c>
      <c r="C15" s="15">
        <v>6.4700705361673203E-3</v>
      </c>
      <c r="D15" s="15">
        <v>-2.5040126392048101E-3</v>
      </c>
      <c r="E15" s="15">
        <v>1.5444153711539401E-2</v>
      </c>
      <c r="F15" s="15">
        <v>0.156817827957481</v>
      </c>
    </row>
    <row r="16" spans="1:6">
      <c r="A16" s="3"/>
      <c r="B16" s="3"/>
      <c r="C16" s="3"/>
      <c r="D16" s="3"/>
    </row>
    <row r="17" spans="1:6">
      <c r="A17" s="5" t="s">
        <v>13</v>
      </c>
      <c r="B17" s="3"/>
      <c r="C17" s="3"/>
      <c r="D17" s="3"/>
    </row>
    <row r="18" spans="1:6">
      <c r="A18" s="3" t="s">
        <v>26</v>
      </c>
      <c r="B18" s="3" t="s">
        <v>18</v>
      </c>
      <c r="C18">
        <v>0</v>
      </c>
      <c r="D18" s="7">
        <v>-1.72437981736641E-15</v>
      </c>
      <c r="E18" s="7">
        <v>1.72437981736641E-15</v>
      </c>
      <c r="F18">
        <v>1</v>
      </c>
    </row>
    <row r="19" spans="1:6">
      <c r="A19" s="3"/>
      <c r="B19" s="3" t="s">
        <v>19</v>
      </c>
      <c r="C19" s="15">
        <v>5.5069176517886502E-2</v>
      </c>
      <c r="D19" s="15">
        <v>5.5069176517884101E-2</v>
      </c>
      <c r="E19" s="15">
        <v>5.5069176517888903E-2</v>
      </c>
      <c r="F19" s="16" t="s">
        <v>40</v>
      </c>
    </row>
    <row r="20" spans="1:6">
      <c r="A20" s="3"/>
      <c r="B20" s="3" t="s">
        <v>20</v>
      </c>
      <c r="C20" s="15">
        <v>5.5069176517886502E-2</v>
      </c>
      <c r="D20" s="15">
        <v>5.5069176517884198E-2</v>
      </c>
      <c r="E20" s="15">
        <v>5.5069176517888799E-2</v>
      </c>
      <c r="F20" s="16" t="s">
        <v>40</v>
      </c>
    </row>
    <row r="21" spans="1:6">
      <c r="A21" s="3" t="s">
        <v>3</v>
      </c>
      <c r="B21" s="6" t="s">
        <v>17</v>
      </c>
      <c r="C21" s="15">
        <v>4.1243518918250201E-3</v>
      </c>
      <c r="D21" s="15">
        <v>-2.3870616843360698E-3</v>
      </c>
      <c r="E21" s="15">
        <v>1.06357654679861E-2</v>
      </c>
      <c r="F21" s="15">
        <v>0.21331897937685501</v>
      </c>
    </row>
    <row r="22" spans="1:6">
      <c r="A22" s="3" t="s">
        <v>4</v>
      </c>
      <c r="B22" s="6" t="s">
        <v>15</v>
      </c>
      <c r="C22" s="15">
        <v>3.6472250506795999E-3</v>
      </c>
      <c r="D22" s="15">
        <v>-1.41152983941496E-3</v>
      </c>
      <c r="E22" s="15">
        <v>8.7059799407741695E-3</v>
      </c>
      <c r="F22" s="15">
        <v>0.15681782795740101</v>
      </c>
    </row>
    <row r="23" spans="1:6">
      <c r="A23" s="3"/>
      <c r="B23" s="3"/>
      <c r="C23" s="3"/>
      <c r="D23" s="3"/>
    </row>
    <row r="24" spans="1:6">
      <c r="A24" s="3"/>
      <c r="B24" s="3"/>
      <c r="C24" s="3"/>
      <c r="D24" s="3"/>
    </row>
    <row r="25" spans="1:6">
      <c r="A25" s="3"/>
      <c r="B25" s="3"/>
      <c r="C25" s="3"/>
      <c r="D25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066E-F56B-0844-B84E-CD02F0A73175}">
  <dimension ref="A1:C12"/>
  <sheetViews>
    <sheetView zoomScale="200" workbookViewId="0">
      <selection activeCell="D11" sqref="D11"/>
    </sheetView>
  </sheetViews>
  <sheetFormatPr baseColWidth="10" defaultRowHeight="16"/>
  <sheetData>
    <row r="1" spans="1:3">
      <c r="B1" s="12" t="s">
        <v>33</v>
      </c>
      <c r="C1" s="13"/>
    </row>
    <row r="2" spans="1:3">
      <c r="A2" s="2" t="s">
        <v>31</v>
      </c>
    </row>
    <row r="3" spans="1:3">
      <c r="A3" t="s">
        <v>1</v>
      </c>
      <c r="B3">
        <v>0.81</v>
      </c>
    </row>
    <row r="4" spans="1:3">
      <c r="A4" t="s">
        <v>9</v>
      </c>
      <c r="B4">
        <v>1.04</v>
      </c>
    </row>
    <row r="6" spans="1:3">
      <c r="A6" s="2" t="s">
        <v>32</v>
      </c>
    </row>
    <row r="7" spans="1:3">
      <c r="A7" t="s">
        <v>1</v>
      </c>
      <c r="B7">
        <v>0.97</v>
      </c>
    </row>
    <row r="8" spans="1:3">
      <c r="A8" t="s">
        <v>9</v>
      </c>
      <c r="B8">
        <v>1</v>
      </c>
    </row>
    <row r="10" spans="1:3">
      <c r="A10" s="2" t="s">
        <v>13</v>
      </c>
    </row>
    <row r="11" spans="1:3">
      <c r="A11" t="s">
        <v>1</v>
      </c>
      <c r="B11">
        <v>0.92</v>
      </c>
    </row>
    <row r="12" spans="1:3">
      <c r="A12" t="s">
        <v>9</v>
      </c>
      <c r="B12">
        <v>0.98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8D562-510A-9E49-B5DF-794FDCDDBBCF}">
  <dimension ref="A1:F28"/>
  <sheetViews>
    <sheetView zoomScale="171" workbookViewId="0">
      <selection activeCell="D17" sqref="D17"/>
    </sheetView>
  </sheetViews>
  <sheetFormatPr baseColWidth="10" defaultRowHeight="16"/>
  <cols>
    <col min="1" max="1" width="28" customWidth="1"/>
    <col min="2" max="2" width="17.83203125" customWidth="1"/>
    <col min="3" max="3" width="23.5" customWidth="1"/>
    <col min="4" max="4" width="21.83203125" customWidth="1"/>
    <col min="5" max="5" width="23.5" customWidth="1"/>
    <col min="6" max="6" width="19.5" customWidth="1"/>
  </cols>
  <sheetData>
    <row r="1" spans="1:6">
      <c r="A1" s="4" t="s">
        <v>14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</row>
    <row r="2" spans="1:6">
      <c r="A2" s="4"/>
      <c r="B2" s="4"/>
      <c r="C2" s="4"/>
      <c r="D2" s="4"/>
    </row>
    <row r="3" spans="1:6">
      <c r="A3" s="5" t="s">
        <v>0</v>
      </c>
      <c r="B3" s="3"/>
      <c r="C3" s="3"/>
      <c r="D3" s="3"/>
    </row>
    <row r="4" spans="1:6">
      <c r="A4" s="3" t="s">
        <v>26</v>
      </c>
      <c r="B4" s="3" t="s">
        <v>18</v>
      </c>
      <c r="C4" s="7">
        <v>-2.2204460492503101E-16</v>
      </c>
      <c r="D4" s="7">
        <v>-1.60683008733735E-15</v>
      </c>
      <c r="E4" s="7">
        <v>1.1627408774872899E-15</v>
      </c>
      <c r="F4">
        <v>0.92400000000000004</v>
      </c>
    </row>
    <row r="5" spans="1:6">
      <c r="A5" s="3"/>
      <c r="B5" s="3" t="s">
        <v>19</v>
      </c>
      <c r="C5" s="15">
        <v>-0.27659659554794902</v>
      </c>
      <c r="D5" s="15">
        <v>-0.27659659554795002</v>
      </c>
      <c r="E5" s="15">
        <v>-0.27659659554794702</v>
      </c>
      <c r="F5" s="7" t="s">
        <v>40</v>
      </c>
    </row>
    <row r="6" spans="1:6">
      <c r="A6" s="3"/>
      <c r="B6" s="3" t="s">
        <v>20</v>
      </c>
      <c r="C6" s="15">
        <v>-0.27659659554794802</v>
      </c>
      <c r="D6" s="15">
        <v>-0.27659659554795002</v>
      </c>
      <c r="E6" s="15">
        <v>-0.27659659554794702</v>
      </c>
      <c r="F6" s="7" t="s">
        <v>40</v>
      </c>
    </row>
    <row r="7" spans="1:6">
      <c r="A7" s="3" t="s">
        <v>3</v>
      </c>
      <c r="B7" s="6" t="s">
        <v>17</v>
      </c>
      <c r="C7" s="15">
        <v>-4.2824609511071801E-3</v>
      </c>
      <c r="D7" s="15">
        <v>-4.0945760839413002E-2</v>
      </c>
      <c r="E7" s="15">
        <v>3.2380838937198599E-2</v>
      </c>
      <c r="F7">
        <v>0.81799999999999995</v>
      </c>
    </row>
    <row r="8" spans="1:6">
      <c r="A8" s="3" t="s">
        <v>38</v>
      </c>
      <c r="B8" s="6" t="s">
        <v>16</v>
      </c>
      <c r="C8" s="15">
        <v>3.9025974680495499E-3</v>
      </c>
      <c r="D8" s="15">
        <v>-4.2709346264263301E-2</v>
      </c>
      <c r="E8" s="15">
        <v>5.0514541200362403E-2</v>
      </c>
      <c r="F8">
        <v>0.97899999999999998</v>
      </c>
    </row>
    <row r="9" spans="1:6">
      <c r="A9" s="3"/>
      <c r="B9" s="6" t="s">
        <v>27</v>
      </c>
      <c r="C9" s="15">
        <v>6.6869506615994103E-3</v>
      </c>
      <c r="D9" s="15">
        <v>-4.2641636102978601E-2</v>
      </c>
      <c r="E9" s="15">
        <v>5.6015537426177403E-2</v>
      </c>
      <c r="F9">
        <v>0.94499999999999995</v>
      </c>
    </row>
    <row r="10" spans="1:6">
      <c r="A10" s="3"/>
      <c r="B10" s="6" t="s">
        <v>28</v>
      </c>
      <c r="C10" s="15">
        <v>2.78435319354986E-3</v>
      </c>
      <c r="D10" s="15">
        <v>-4.5983516196926803E-2</v>
      </c>
      <c r="E10" s="15">
        <v>5.1552222584026502E-2</v>
      </c>
      <c r="F10" s="15">
        <v>0.99</v>
      </c>
    </row>
    <row r="11" spans="1:6">
      <c r="C11" s="3"/>
      <c r="D11" s="3"/>
    </row>
    <row r="12" spans="1:6">
      <c r="A12" s="5" t="s">
        <v>12</v>
      </c>
      <c r="B12" s="3"/>
      <c r="C12" s="3"/>
      <c r="D12" s="3"/>
    </row>
    <row r="13" spans="1:6">
      <c r="A13" s="3" t="s">
        <v>26</v>
      </c>
      <c r="B13" s="3" t="s">
        <v>18</v>
      </c>
      <c r="C13">
        <v>0</v>
      </c>
      <c r="D13" s="7">
        <v>-1.15648532638443E-15</v>
      </c>
      <c r="E13" s="7">
        <v>1.15648532638443E-15</v>
      </c>
      <c r="F13">
        <v>1</v>
      </c>
    </row>
    <row r="14" spans="1:6">
      <c r="A14" s="3"/>
      <c r="B14" s="3" t="s">
        <v>19</v>
      </c>
      <c r="C14" s="15">
        <v>-6.3556759766120394E-2</v>
      </c>
      <c r="D14" s="15">
        <v>-6.3556759766121601E-2</v>
      </c>
      <c r="E14" s="15">
        <v>-6.3556759766119103E-2</v>
      </c>
      <c r="F14" s="16" t="s">
        <v>40</v>
      </c>
    </row>
    <row r="15" spans="1:6">
      <c r="A15" s="3"/>
      <c r="B15" s="3" t="s">
        <v>20</v>
      </c>
      <c r="C15" s="15">
        <v>-6.3556759766120394E-2</v>
      </c>
      <c r="D15" s="15">
        <v>-6.3556759766121601E-2</v>
      </c>
      <c r="E15" s="15">
        <v>-6.3556759766119103E-2</v>
      </c>
      <c r="F15" s="16" t="s">
        <v>40</v>
      </c>
    </row>
    <row r="16" spans="1:6">
      <c r="A16" s="3" t="s">
        <v>3</v>
      </c>
      <c r="B16" s="6" t="s">
        <v>17</v>
      </c>
      <c r="C16" s="15">
        <v>-9.8402997816382509E-4</v>
      </c>
      <c r="D16" s="15">
        <v>-9.4085752572481696E-3</v>
      </c>
      <c r="E16" s="15">
        <v>7.4405153009205202E-3</v>
      </c>
      <c r="F16" s="15">
        <v>0.81815363673442398</v>
      </c>
    </row>
    <row r="17" spans="1:6">
      <c r="A17" s="3" t="s">
        <v>39</v>
      </c>
      <c r="B17" s="6" t="s">
        <v>16</v>
      </c>
      <c r="C17" s="15">
        <v>8.9674440587050798E-4</v>
      </c>
      <c r="D17" s="15">
        <v>-9.8138144285854299E-3</v>
      </c>
      <c r="E17" s="15">
        <v>1.1607303240326401E-2</v>
      </c>
      <c r="F17" s="15">
        <v>0.978714184012346</v>
      </c>
    </row>
    <row r="18" spans="1:6">
      <c r="A18" s="3"/>
      <c r="B18" s="6" t="s">
        <v>27</v>
      </c>
      <c r="C18" s="15">
        <v>1.5365370492901301E-3</v>
      </c>
      <c r="D18" s="15">
        <v>-9.7982558912651004E-3</v>
      </c>
      <c r="E18" s="15">
        <v>1.28713299898453E-2</v>
      </c>
      <c r="F18" s="15">
        <v>0.94517408341120801</v>
      </c>
    </row>
    <row r="19" spans="1:6">
      <c r="A19" s="3"/>
      <c r="B19" s="6" t="s">
        <v>28</v>
      </c>
      <c r="C19" s="15">
        <v>6.3979264341962295E-4</v>
      </c>
      <c r="D19" s="15">
        <v>-1.05661578601133E-2</v>
      </c>
      <c r="E19" s="15">
        <v>1.18457431469526E-2</v>
      </c>
      <c r="F19" s="15">
        <v>0.99004381308885103</v>
      </c>
    </row>
    <row r="20" spans="1:6">
      <c r="A20" s="3"/>
      <c r="B20" s="3"/>
      <c r="D20" s="7"/>
      <c r="E20" s="7"/>
    </row>
    <row r="21" spans="1:6">
      <c r="A21" s="3" t="s">
        <v>13</v>
      </c>
      <c r="B21" s="3"/>
    </row>
    <row r="22" spans="1:6">
      <c r="A22" s="3" t="s">
        <v>26</v>
      </c>
      <c r="B22" s="3" t="s">
        <v>18</v>
      </c>
      <c r="C22">
        <v>0</v>
      </c>
      <c r="D22" s="7">
        <v>-1.1680734822201901E-15</v>
      </c>
      <c r="E22" s="7">
        <v>1.1680734822201901E-15</v>
      </c>
      <c r="F22">
        <v>1</v>
      </c>
    </row>
    <row r="23" spans="1:6">
      <c r="A23" s="3"/>
      <c r="B23" s="3" t="s">
        <v>19</v>
      </c>
      <c r="C23" s="15">
        <v>-2.6034770836935499E-2</v>
      </c>
      <c r="D23" s="15">
        <v>-2.6034770836936699E-2</v>
      </c>
      <c r="E23" s="15">
        <v>-2.6034770836934201E-2</v>
      </c>
      <c r="F23" s="16" t="s">
        <v>40</v>
      </c>
    </row>
    <row r="24" spans="1:6">
      <c r="A24" s="3"/>
      <c r="B24" s="3" t="s">
        <v>20</v>
      </c>
      <c r="C24" s="15">
        <v>-2.6034770836935499E-2</v>
      </c>
      <c r="D24" s="15">
        <v>-2.6034770836936699E-2</v>
      </c>
      <c r="E24" s="15">
        <v>-2.6034770836934201E-2</v>
      </c>
      <c r="F24" s="16" t="s">
        <v>40</v>
      </c>
    </row>
    <row r="25" spans="1:6">
      <c r="A25" s="3" t="s">
        <v>3</v>
      </c>
      <c r="B25" s="6" t="s">
        <v>17</v>
      </c>
      <c r="C25" s="15">
        <v>-4.0308843736580602E-4</v>
      </c>
      <c r="D25" s="15">
        <v>-3.8540369525741501E-3</v>
      </c>
      <c r="E25" s="15">
        <v>3.04786007784254E-3</v>
      </c>
      <c r="F25" s="15">
        <v>0.81815363673449604</v>
      </c>
    </row>
    <row r="26" spans="1:6">
      <c r="A26" s="3" t="s">
        <v>39</v>
      </c>
      <c r="B26" s="6" t="s">
        <v>16</v>
      </c>
      <c r="C26" s="15">
        <v>3.6733362732821402E-4</v>
      </c>
      <c r="D26" s="15">
        <v>-4.0200351720990997E-3</v>
      </c>
      <c r="E26" s="15">
        <v>4.7547024267555298E-3</v>
      </c>
      <c r="F26" s="15">
        <v>0.97871418401239296</v>
      </c>
    </row>
    <row r="27" spans="1:6">
      <c r="A27" s="3"/>
      <c r="B27" s="6" t="s">
        <v>27</v>
      </c>
      <c r="C27" s="15">
        <v>6.29412042211008E-4</v>
      </c>
      <c r="D27" s="15">
        <v>-4.0136619247028004E-3</v>
      </c>
      <c r="E27" s="15">
        <v>5.2724860091248101E-3</v>
      </c>
      <c r="F27" s="15">
        <v>0.94517408341126496</v>
      </c>
    </row>
    <row r="28" spans="1:6">
      <c r="A28" s="3"/>
      <c r="B28" s="6" t="s">
        <v>28</v>
      </c>
      <c r="C28" s="15">
        <v>2.62078414882793E-4</v>
      </c>
      <c r="D28" s="15">
        <v>-4.3282177934686004E-3</v>
      </c>
      <c r="E28" s="15">
        <v>4.85237462323418E-3</v>
      </c>
      <c r="F28" s="15">
        <v>0.99004381308884604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B8112-B380-D942-91C7-8BC4FD5B59C5}">
  <dimension ref="A1:E31"/>
  <sheetViews>
    <sheetView topLeftCell="A11" zoomScale="169" zoomScaleNormal="125" workbookViewId="0">
      <selection activeCell="B21" sqref="B21"/>
    </sheetView>
  </sheetViews>
  <sheetFormatPr baseColWidth="10" defaultRowHeight="16"/>
  <cols>
    <col min="2" max="2" width="16.6640625" customWidth="1"/>
    <col min="5" max="5" width="13.33203125" customWidth="1"/>
  </cols>
  <sheetData>
    <row r="1" spans="1:5">
      <c r="A1" s="1" t="s">
        <v>2</v>
      </c>
      <c r="B1" s="1" t="s">
        <v>3</v>
      </c>
      <c r="C1" s="1" t="s">
        <v>4</v>
      </c>
      <c r="D1" s="1" t="s">
        <v>36</v>
      </c>
      <c r="E1" s="1" t="s">
        <v>5</v>
      </c>
    </row>
    <row r="2" spans="1:5">
      <c r="A2" s="1"/>
      <c r="B2" s="1"/>
      <c r="C2" s="1"/>
      <c r="D2" s="1"/>
      <c r="E2" s="1"/>
    </row>
    <row r="3" spans="1:5">
      <c r="A3" s="2" t="s">
        <v>0</v>
      </c>
    </row>
    <row r="4" spans="1:5">
      <c r="A4" s="1" t="s">
        <v>1</v>
      </c>
      <c r="B4" s="1" t="s">
        <v>10</v>
      </c>
      <c r="C4" s="1" t="s">
        <v>11</v>
      </c>
      <c r="D4" s="1">
        <v>201</v>
      </c>
      <c r="E4" s="10">
        <v>0.2</v>
      </c>
    </row>
    <row r="5" spans="1:5">
      <c r="A5" t="s">
        <v>1</v>
      </c>
      <c r="B5" t="s">
        <v>7</v>
      </c>
      <c r="C5" t="s">
        <v>11</v>
      </c>
      <c r="D5">
        <v>161</v>
      </c>
      <c r="E5" s="8">
        <v>0.2</v>
      </c>
    </row>
    <row r="6" spans="1:5">
      <c r="A6" t="s">
        <v>1</v>
      </c>
      <c r="B6" t="s">
        <v>7</v>
      </c>
      <c r="C6">
        <v>1</v>
      </c>
      <c r="D6">
        <v>86</v>
      </c>
      <c r="E6" s="8">
        <v>0.19</v>
      </c>
    </row>
    <row r="7" spans="1:5">
      <c r="A7" t="s">
        <v>1</v>
      </c>
      <c r="B7" t="s">
        <v>7</v>
      </c>
      <c r="C7">
        <v>2</v>
      </c>
      <c r="D7">
        <v>75</v>
      </c>
      <c r="E7" s="8">
        <v>0.21</v>
      </c>
    </row>
    <row r="8" spans="1:5">
      <c r="A8" t="s">
        <v>1</v>
      </c>
      <c r="B8" t="s">
        <v>8</v>
      </c>
      <c r="C8" t="s">
        <v>11</v>
      </c>
      <c r="D8">
        <v>40</v>
      </c>
      <c r="E8" s="8">
        <v>0.23</v>
      </c>
    </row>
    <row r="9" spans="1:5">
      <c r="A9" t="s">
        <v>1</v>
      </c>
      <c r="B9" t="s">
        <v>8</v>
      </c>
      <c r="C9">
        <v>1</v>
      </c>
      <c r="D9">
        <v>18</v>
      </c>
      <c r="E9" s="8">
        <v>0.15</v>
      </c>
    </row>
    <row r="10" spans="1:5">
      <c r="A10" t="s">
        <v>1</v>
      </c>
      <c r="B10" t="s">
        <v>8</v>
      </c>
      <c r="C10">
        <v>2</v>
      </c>
      <c r="D10">
        <v>22</v>
      </c>
      <c r="E10" s="8">
        <v>0.28000000000000003</v>
      </c>
    </row>
    <row r="11" spans="1:5">
      <c r="A11" s="1" t="s">
        <v>9</v>
      </c>
      <c r="B11" s="1" t="s">
        <v>6</v>
      </c>
      <c r="C11" s="1" t="s">
        <v>11</v>
      </c>
      <c r="D11" s="1">
        <v>36</v>
      </c>
      <c r="E11" s="10">
        <v>0.23</v>
      </c>
    </row>
    <row r="13" spans="1:5">
      <c r="A13" s="2" t="s">
        <v>12</v>
      </c>
    </row>
    <row r="14" spans="1:5">
      <c r="A14" t="s">
        <v>1</v>
      </c>
      <c r="B14" t="s">
        <v>10</v>
      </c>
      <c r="C14" t="s">
        <v>11</v>
      </c>
      <c r="D14">
        <v>201</v>
      </c>
      <c r="E14" s="8">
        <v>0.03</v>
      </c>
    </row>
    <row r="15" spans="1:5">
      <c r="A15" s="1" t="s">
        <v>1</v>
      </c>
      <c r="B15" s="1" t="s">
        <v>7</v>
      </c>
      <c r="C15" s="1" t="s">
        <v>11</v>
      </c>
      <c r="D15" s="1">
        <v>161</v>
      </c>
      <c r="E15" s="10">
        <v>0.04</v>
      </c>
    </row>
    <row r="16" spans="1:5">
      <c r="A16" t="s">
        <v>1</v>
      </c>
      <c r="B16" t="s">
        <v>7</v>
      </c>
      <c r="C16">
        <v>1</v>
      </c>
      <c r="D16">
        <v>86</v>
      </c>
      <c r="E16" s="8">
        <v>0.03</v>
      </c>
    </row>
    <row r="17" spans="1:5">
      <c r="A17" t="s">
        <v>1</v>
      </c>
      <c r="B17" t="s">
        <v>7</v>
      </c>
      <c r="C17">
        <v>2</v>
      </c>
      <c r="D17">
        <v>75</v>
      </c>
      <c r="E17" s="8">
        <v>0.04</v>
      </c>
    </row>
    <row r="18" spans="1:5">
      <c r="A18" s="1" t="s">
        <v>1</v>
      </c>
      <c r="B18" s="1" t="s">
        <v>8</v>
      </c>
      <c r="C18" s="1" t="s">
        <v>11</v>
      </c>
      <c r="D18" s="1">
        <v>40</v>
      </c>
      <c r="E18" s="10">
        <v>0.02</v>
      </c>
    </row>
    <row r="19" spans="1:5">
      <c r="A19" t="s">
        <v>1</v>
      </c>
      <c r="B19" t="s">
        <v>8</v>
      </c>
      <c r="C19">
        <v>1</v>
      </c>
      <c r="D19">
        <v>18</v>
      </c>
      <c r="E19" s="8">
        <v>0.02</v>
      </c>
    </row>
    <row r="20" spans="1:5">
      <c r="A20" t="s">
        <v>1</v>
      </c>
      <c r="B20" t="s">
        <v>8</v>
      </c>
      <c r="C20">
        <v>2</v>
      </c>
      <c r="D20">
        <v>22</v>
      </c>
      <c r="E20" s="8">
        <v>0.02</v>
      </c>
    </row>
    <row r="21" spans="1:5">
      <c r="A21" s="1" t="s">
        <v>9</v>
      </c>
      <c r="B21" s="1" t="s">
        <v>6</v>
      </c>
      <c r="C21" s="1" t="s">
        <v>11</v>
      </c>
      <c r="D21" s="1">
        <v>36</v>
      </c>
      <c r="E21" s="10">
        <v>0.05</v>
      </c>
    </row>
    <row r="23" spans="1:5">
      <c r="A23" s="2" t="s">
        <v>13</v>
      </c>
    </row>
    <row r="24" spans="1:5">
      <c r="A24" s="4" t="s">
        <v>1</v>
      </c>
      <c r="B24" s="4" t="s">
        <v>10</v>
      </c>
      <c r="C24" s="4" t="s">
        <v>11</v>
      </c>
      <c r="D24" s="4">
        <v>201</v>
      </c>
      <c r="E24" s="10">
        <v>0.06</v>
      </c>
    </row>
    <row r="25" spans="1:5">
      <c r="A25" s="3" t="s">
        <v>1</v>
      </c>
      <c r="B25" s="3" t="s">
        <v>7</v>
      </c>
      <c r="C25" s="3" t="s">
        <v>11</v>
      </c>
      <c r="D25" s="3">
        <v>161</v>
      </c>
      <c r="E25" s="8">
        <v>0.06</v>
      </c>
    </row>
    <row r="26" spans="1:5">
      <c r="A26" s="3" t="s">
        <v>1</v>
      </c>
      <c r="B26" s="3" t="s">
        <v>7</v>
      </c>
      <c r="C26" s="3">
        <v>1</v>
      </c>
      <c r="D26" s="3">
        <v>86</v>
      </c>
      <c r="E26" s="8">
        <v>0.06</v>
      </c>
    </row>
    <row r="27" spans="1:5">
      <c r="A27" s="3" t="s">
        <v>1</v>
      </c>
      <c r="B27" s="3" t="s">
        <v>7</v>
      </c>
      <c r="C27" s="3">
        <v>2</v>
      </c>
      <c r="D27" s="3">
        <v>75</v>
      </c>
      <c r="E27" s="8">
        <v>0.06</v>
      </c>
    </row>
    <row r="28" spans="1:5">
      <c r="A28" s="3" t="s">
        <v>1</v>
      </c>
      <c r="B28" s="3" t="s">
        <v>8</v>
      </c>
      <c r="C28" s="3" t="s">
        <v>11</v>
      </c>
      <c r="D28" s="3">
        <v>40</v>
      </c>
      <c r="E28" s="8">
        <v>7.0000000000000007E-2</v>
      </c>
    </row>
    <row r="29" spans="1:5">
      <c r="A29" s="3" t="s">
        <v>1</v>
      </c>
      <c r="B29" s="3" t="s">
        <v>8</v>
      </c>
      <c r="C29" s="3">
        <v>1</v>
      </c>
      <c r="D29" s="3">
        <v>18</v>
      </c>
      <c r="E29" s="8">
        <v>0.05</v>
      </c>
    </row>
    <row r="30" spans="1:5">
      <c r="A30" s="3" t="s">
        <v>1</v>
      </c>
      <c r="B30" s="3" t="s">
        <v>8</v>
      </c>
      <c r="C30" s="3">
        <v>2</v>
      </c>
      <c r="D30" s="3">
        <v>22</v>
      </c>
      <c r="E30" s="8">
        <v>0.08</v>
      </c>
    </row>
    <row r="31" spans="1:5">
      <c r="A31" s="4" t="s">
        <v>9</v>
      </c>
      <c r="B31" s="4" t="s">
        <v>6</v>
      </c>
      <c r="C31" s="4" t="s">
        <v>11</v>
      </c>
      <c r="D31" s="4">
        <v>36</v>
      </c>
      <c r="E31" s="10">
        <v>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B5344-4808-2141-A07F-3390200FC17D}">
  <dimension ref="A1:E37"/>
  <sheetViews>
    <sheetView zoomScale="169" workbookViewId="0">
      <selection activeCell="A28" sqref="A28:E28"/>
    </sheetView>
  </sheetViews>
  <sheetFormatPr baseColWidth="10" defaultRowHeight="16"/>
  <cols>
    <col min="2" max="2" width="16" customWidth="1"/>
  </cols>
  <sheetData>
    <row r="1" spans="1:5">
      <c r="A1" s="1" t="s">
        <v>2</v>
      </c>
      <c r="B1" s="1" t="s">
        <v>3</v>
      </c>
      <c r="C1" s="1" t="s">
        <v>37</v>
      </c>
      <c r="D1" s="1" t="s">
        <v>36</v>
      </c>
      <c r="E1" s="1" t="s">
        <v>5</v>
      </c>
    </row>
    <row r="2" spans="1:5">
      <c r="A2" s="1"/>
      <c r="B2" s="1"/>
      <c r="C2" s="1"/>
      <c r="D2" s="1"/>
      <c r="E2" s="1"/>
    </row>
    <row r="3" spans="1:5">
      <c r="A3" s="2" t="s">
        <v>0</v>
      </c>
    </row>
    <row r="4" spans="1:5">
      <c r="A4" s="1" t="s">
        <v>30</v>
      </c>
      <c r="B4" s="1" t="s">
        <v>10</v>
      </c>
      <c r="C4" s="1" t="s">
        <v>29</v>
      </c>
      <c r="D4" s="1">
        <v>162</v>
      </c>
      <c r="E4" s="10">
        <v>0.13</v>
      </c>
    </row>
    <row r="5" spans="1:5">
      <c r="A5" t="s">
        <v>30</v>
      </c>
      <c r="B5" t="s">
        <v>7</v>
      </c>
      <c r="C5" t="s">
        <v>29</v>
      </c>
      <c r="D5">
        <v>117</v>
      </c>
      <c r="E5" s="8">
        <v>0.13</v>
      </c>
    </row>
    <row r="6" spans="1:5">
      <c r="A6" t="s">
        <v>30</v>
      </c>
      <c r="B6" t="s">
        <v>7</v>
      </c>
      <c r="C6">
        <v>1</v>
      </c>
      <c r="D6">
        <v>46</v>
      </c>
      <c r="E6" s="8">
        <v>0.12</v>
      </c>
    </row>
    <row r="7" spans="1:5">
      <c r="A7" t="s">
        <v>30</v>
      </c>
      <c r="B7" t="s">
        <v>7</v>
      </c>
      <c r="C7">
        <v>2</v>
      </c>
      <c r="D7">
        <v>39</v>
      </c>
      <c r="E7" s="8">
        <v>0.14000000000000001</v>
      </c>
    </row>
    <row r="8" spans="1:5">
      <c r="A8" t="s">
        <v>30</v>
      </c>
      <c r="B8" t="s">
        <v>7</v>
      </c>
      <c r="C8">
        <v>3</v>
      </c>
      <c r="D8">
        <v>32</v>
      </c>
      <c r="E8" s="8">
        <v>0.14000000000000001</v>
      </c>
    </row>
    <row r="9" spans="1:5">
      <c r="A9" t="s">
        <v>30</v>
      </c>
      <c r="B9" t="s">
        <v>8</v>
      </c>
      <c r="C9" t="s">
        <v>29</v>
      </c>
      <c r="D9">
        <v>45</v>
      </c>
      <c r="E9" s="8">
        <v>0.13</v>
      </c>
    </row>
    <row r="10" spans="1:5">
      <c r="A10" t="s">
        <v>30</v>
      </c>
      <c r="B10" t="s">
        <v>8</v>
      </c>
      <c r="C10">
        <v>1</v>
      </c>
      <c r="D10">
        <v>9</v>
      </c>
      <c r="E10" s="8">
        <v>0.13</v>
      </c>
    </row>
    <row r="11" spans="1:5">
      <c r="A11" t="s">
        <v>30</v>
      </c>
      <c r="B11" t="s">
        <v>8</v>
      </c>
      <c r="C11">
        <v>2</v>
      </c>
      <c r="D11">
        <v>20</v>
      </c>
      <c r="E11" s="8">
        <v>0.12</v>
      </c>
    </row>
    <row r="12" spans="1:5">
      <c r="A12" t="s">
        <v>30</v>
      </c>
      <c r="B12" t="s">
        <v>8</v>
      </c>
      <c r="C12">
        <v>3</v>
      </c>
      <c r="D12">
        <v>16</v>
      </c>
      <c r="E12" s="8">
        <v>0.12</v>
      </c>
    </row>
    <row r="13" spans="1:5">
      <c r="A13" s="1" t="s">
        <v>9</v>
      </c>
      <c r="B13" s="1" t="s">
        <v>6</v>
      </c>
      <c r="C13" s="1" t="s">
        <v>29</v>
      </c>
      <c r="D13" s="1">
        <v>61</v>
      </c>
      <c r="E13" s="10">
        <v>0.21</v>
      </c>
    </row>
    <row r="15" spans="1:5">
      <c r="A15" s="2" t="s">
        <v>12</v>
      </c>
    </row>
    <row r="16" spans="1:5">
      <c r="A16" t="s">
        <v>30</v>
      </c>
      <c r="B16" t="s">
        <v>10</v>
      </c>
      <c r="C16" t="s">
        <v>29</v>
      </c>
      <c r="D16">
        <v>162</v>
      </c>
      <c r="E16" s="8">
        <v>0.03</v>
      </c>
    </row>
    <row r="17" spans="1:5">
      <c r="A17" s="1" t="s">
        <v>30</v>
      </c>
      <c r="B17" s="1" t="s">
        <v>7</v>
      </c>
      <c r="C17" s="1" t="s">
        <v>29</v>
      </c>
      <c r="D17" s="1">
        <v>117</v>
      </c>
      <c r="E17" s="10">
        <v>0.03</v>
      </c>
    </row>
    <row r="18" spans="1:5">
      <c r="A18" t="s">
        <v>30</v>
      </c>
      <c r="B18" t="s">
        <v>7</v>
      </c>
      <c r="C18">
        <v>1</v>
      </c>
      <c r="D18">
        <v>46</v>
      </c>
      <c r="E18" s="8">
        <v>0.03</v>
      </c>
    </row>
    <row r="19" spans="1:5">
      <c r="A19" t="s">
        <v>30</v>
      </c>
      <c r="B19" t="s">
        <v>7</v>
      </c>
      <c r="C19">
        <v>2</v>
      </c>
      <c r="D19">
        <v>39</v>
      </c>
      <c r="E19" s="8">
        <v>0.03</v>
      </c>
    </row>
    <row r="20" spans="1:5">
      <c r="A20" t="s">
        <v>30</v>
      </c>
      <c r="B20" t="s">
        <v>7</v>
      </c>
      <c r="C20">
        <v>3</v>
      </c>
      <c r="D20">
        <v>32</v>
      </c>
      <c r="E20" s="8">
        <v>0.03</v>
      </c>
    </row>
    <row r="21" spans="1:5">
      <c r="A21" s="1" t="s">
        <v>30</v>
      </c>
      <c r="B21" s="1" t="s">
        <v>8</v>
      </c>
      <c r="C21" s="1" t="s">
        <v>29</v>
      </c>
      <c r="D21" s="1">
        <v>45</v>
      </c>
      <c r="E21" s="10">
        <v>0.02</v>
      </c>
    </row>
    <row r="22" spans="1:5">
      <c r="A22" t="s">
        <v>30</v>
      </c>
      <c r="B22" t="s">
        <v>8</v>
      </c>
      <c r="C22">
        <v>1</v>
      </c>
      <c r="D22">
        <v>9</v>
      </c>
      <c r="E22" s="8">
        <v>0.01</v>
      </c>
    </row>
    <row r="23" spans="1:5">
      <c r="A23" t="s">
        <v>30</v>
      </c>
      <c r="B23" t="s">
        <v>8</v>
      </c>
      <c r="C23">
        <v>2</v>
      </c>
      <c r="D23">
        <v>20</v>
      </c>
      <c r="E23" s="8">
        <v>0.02</v>
      </c>
    </row>
    <row r="24" spans="1:5">
      <c r="A24" t="s">
        <v>30</v>
      </c>
      <c r="B24" t="s">
        <v>8</v>
      </c>
      <c r="C24">
        <v>3</v>
      </c>
      <c r="D24">
        <v>16</v>
      </c>
      <c r="E24" s="8">
        <v>0.02</v>
      </c>
    </row>
    <row r="25" spans="1:5">
      <c r="A25" s="1" t="s">
        <v>9</v>
      </c>
      <c r="B25" s="1" t="s">
        <v>6</v>
      </c>
      <c r="C25" s="1" t="s">
        <v>29</v>
      </c>
      <c r="D25" s="1">
        <v>61</v>
      </c>
      <c r="E25" s="10">
        <v>0.03</v>
      </c>
    </row>
    <row r="26" spans="1:5">
      <c r="A26" s="3"/>
      <c r="B26" s="3"/>
      <c r="C26" s="3"/>
      <c r="D26" s="3"/>
    </row>
    <row r="27" spans="1:5">
      <c r="A27" s="9" t="s">
        <v>13</v>
      </c>
      <c r="B27" s="3"/>
      <c r="C27" s="3"/>
      <c r="D27" s="3"/>
    </row>
    <row r="28" spans="1:5">
      <c r="A28" s="1" t="s">
        <v>30</v>
      </c>
      <c r="B28" s="1" t="s">
        <v>10</v>
      </c>
      <c r="C28" s="1" t="s">
        <v>29</v>
      </c>
      <c r="D28" s="1">
        <v>162</v>
      </c>
      <c r="E28" s="10">
        <v>0.08</v>
      </c>
    </row>
    <row r="29" spans="1:5">
      <c r="A29" t="s">
        <v>30</v>
      </c>
      <c r="B29" t="s">
        <v>7</v>
      </c>
      <c r="C29" t="s">
        <v>29</v>
      </c>
      <c r="D29">
        <v>117</v>
      </c>
      <c r="E29" s="8">
        <v>7.0000000000000007E-2</v>
      </c>
    </row>
    <row r="30" spans="1:5">
      <c r="A30" t="s">
        <v>30</v>
      </c>
      <c r="B30" t="s">
        <v>7</v>
      </c>
      <c r="C30">
        <v>1</v>
      </c>
      <c r="D30">
        <v>46</v>
      </c>
      <c r="E30" s="8">
        <v>7.0000000000000007E-2</v>
      </c>
    </row>
    <row r="31" spans="1:5">
      <c r="A31" t="s">
        <v>30</v>
      </c>
      <c r="B31" t="s">
        <v>7</v>
      </c>
      <c r="C31">
        <v>2</v>
      </c>
      <c r="D31">
        <v>39</v>
      </c>
      <c r="E31" s="8">
        <v>0.08</v>
      </c>
    </row>
    <row r="32" spans="1:5">
      <c r="A32" t="s">
        <v>30</v>
      </c>
      <c r="B32" t="s">
        <v>7</v>
      </c>
      <c r="C32">
        <v>3</v>
      </c>
      <c r="D32">
        <v>32</v>
      </c>
      <c r="E32" s="8">
        <v>7.0000000000000007E-2</v>
      </c>
    </row>
    <row r="33" spans="1:5">
      <c r="A33" t="s">
        <v>30</v>
      </c>
      <c r="B33" t="s">
        <v>8</v>
      </c>
      <c r="C33" t="s">
        <v>29</v>
      </c>
      <c r="D33">
        <v>45</v>
      </c>
      <c r="E33" s="8">
        <v>0.08</v>
      </c>
    </row>
    <row r="34" spans="1:5">
      <c r="A34" t="s">
        <v>30</v>
      </c>
      <c r="B34" t="s">
        <v>8</v>
      </c>
      <c r="C34">
        <v>1</v>
      </c>
      <c r="D34">
        <v>9</v>
      </c>
      <c r="E34" s="8">
        <v>0.04</v>
      </c>
    </row>
    <row r="35" spans="1:5">
      <c r="A35" t="s">
        <v>30</v>
      </c>
      <c r="B35" t="s">
        <v>8</v>
      </c>
      <c r="C35">
        <v>2</v>
      </c>
      <c r="D35">
        <v>20</v>
      </c>
      <c r="E35" s="8">
        <v>7.0000000000000007E-2</v>
      </c>
    </row>
    <row r="36" spans="1:5">
      <c r="A36" t="s">
        <v>30</v>
      </c>
      <c r="B36" t="s">
        <v>8</v>
      </c>
      <c r="C36">
        <v>3</v>
      </c>
      <c r="D36">
        <v>16</v>
      </c>
      <c r="E36" s="8">
        <v>0.08</v>
      </c>
    </row>
    <row r="37" spans="1:5">
      <c r="A37" s="1" t="s">
        <v>9</v>
      </c>
      <c r="B37" s="1" t="s">
        <v>6</v>
      </c>
      <c r="C37" s="1" t="s">
        <v>29</v>
      </c>
      <c r="D37" s="1">
        <v>61</v>
      </c>
      <c r="E37" s="1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Table3. apatite-results</vt:lpstr>
      <vt:lpstr>Table4. zircon-results</vt:lpstr>
      <vt:lpstr>Table5. comparisons</vt:lpstr>
      <vt:lpstr>Table6. nanoct-samples-hecalc</vt:lpstr>
      <vt:lpstr>TableS3. apatite-slopes</vt:lpstr>
      <vt:lpstr>Table S4. apatite-ANOVA</vt:lpstr>
      <vt:lpstr>Table S5. zircon-slopes</vt:lpstr>
      <vt:lpstr>Table S6. zircon-ANOVA</vt:lpstr>
      <vt:lpstr>TableS7. apatite_all-uncert</vt:lpstr>
      <vt:lpstr>TableS8. zircon_all-uncert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Zeigler</dc:creator>
  <cp:lastModifiedBy>Spencer Zeigler</cp:lastModifiedBy>
  <dcterms:created xsi:type="dcterms:W3CDTF">2022-08-04T13:29:42Z</dcterms:created>
  <dcterms:modified xsi:type="dcterms:W3CDTF">2022-09-26T17:49:35Z</dcterms:modified>
</cp:coreProperties>
</file>