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191DF0E0-F149-470A-B39E-3EF399B1D9CC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C37" i="1" l="1"/>
  <c r="D37" i="1" s="1"/>
  <c r="E37" i="1" s="1"/>
  <c r="F37" i="1" s="1"/>
  <c r="C36" i="1"/>
  <c r="D36" i="1" s="1"/>
  <c r="E36" i="1" s="1"/>
  <c r="F36" i="1" s="1"/>
  <c r="G36" i="1" s="1"/>
  <c r="P13" i="1"/>
  <c r="P2" i="1"/>
  <c r="P3" i="1"/>
  <c r="P4" i="1"/>
  <c r="P5" i="1"/>
  <c r="P6" i="1"/>
  <c r="P7" i="1"/>
  <c r="P8" i="1"/>
  <c r="P9" i="1"/>
  <c r="P10" i="1"/>
  <c r="P11" i="1"/>
  <c r="P1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G37" i="1" l="1"/>
  <c r="H37" i="1" s="1"/>
  <c r="I37" i="1" s="1"/>
  <c r="J37" i="1" s="1"/>
  <c r="K37" i="1" s="1"/>
  <c r="L37" i="1" s="1"/>
  <c r="M37" i="1" s="1"/>
  <c r="N37" i="1" s="1"/>
  <c r="O37" i="1" s="1"/>
  <c r="H36" i="1"/>
  <c r="I36" i="1" s="1"/>
  <c r="J36" i="1" s="1"/>
  <c r="K36" i="1" s="1"/>
  <c r="L36" i="1" s="1"/>
  <c r="M36" i="1" s="1"/>
  <c r="N36" i="1" s="1"/>
  <c r="O36" i="1" s="1"/>
</calcChain>
</file>

<file path=xl/sharedStrings.xml><?xml version="1.0" encoding="utf-8"?>
<sst xmlns="http://schemas.openxmlformats.org/spreadsheetml/2006/main" count="53" uniqueCount="52">
  <si>
    <t>Tasks</t>
  </si>
  <si>
    <t>Estimated hours</t>
  </si>
  <si>
    <t>Total hours</t>
  </si>
  <si>
    <t>Project proposal</t>
  </si>
  <si>
    <t>Project description</t>
  </si>
  <si>
    <t>Background description</t>
  </si>
  <si>
    <t>Problem statememnt</t>
  </si>
  <si>
    <t>Choice of models and methods</t>
  </si>
  <si>
    <t>Time schedule</t>
  </si>
  <si>
    <t>Risk assesment</t>
  </si>
  <si>
    <t>Source of information</t>
  </si>
  <si>
    <t>User stories</t>
  </si>
  <si>
    <t>Requirements</t>
  </si>
  <si>
    <t>Use cases</t>
  </si>
  <si>
    <t>Use case description</t>
  </si>
  <si>
    <t>Review requirements</t>
  </si>
  <si>
    <t>Review user stories</t>
  </si>
  <si>
    <t>Scenarios</t>
  </si>
  <si>
    <t>Review scenarios</t>
  </si>
  <si>
    <t>Conceptual diagram</t>
  </si>
  <si>
    <t>Class diagram</t>
  </si>
  <si>
    <t>Review class diagram</t>
  </si>
  <si>
    <t>Activity diagrams</t>
  </si>
  <si>
    <t>Sequence diagrams</t>
  </si>
  <si>
    <t>Review sequence diagrams</t>
  </si>
  <si>
    <t>Review activity diagrams</t>
  </si>
  <si>
    <t>Process report</t>
  </si>
  <si>
    <t>Modeling database</t>
  </si>
  <si>
    <t>Coding the application</t>
  </si>
  <si>
    <t>GUI design and testing</t>
  </si>
  <si>
    <t>Project report</t>
  </si>
  <si>
    <t>Testing code</t>
  </si>
  <si>
    <t>Testing database</t>
  </si>
  <si>
    <t>Testing GUI</t>
  </si>
  <si>
    <t>Revie project report</t>
  </si>
  <si>
    <t>Review code and GUI</t>
  </si>
  <si>
    <t>Review database</t>
  </si>
  <si>
    <t>Actual remaining hours</t>
  </si>
  <si>
    <t>Sprint 1 hours</t>
  </si>
  <si>
    <t>Sprint 2 hours</t>
  </si>
  <si>
    <t>Sprint 3 hours</t>
  </si>
  <si>
    <t>Sprint 4 hours</t>
  </si>
  <si>
    <t>Sprint 5 hours</t>
  </si>
  <si>
    <t>Sprint 6 hours</t>
  </si>
  <si>
    <t>Sprint 7 hours</t>
  </si>
  <si>
    <t>Sprint 8 hours</t>
  </si>
  <si>
    <t>Sprint 9 hours</t>
  </si>
  <si>
    <t>Sprint 10 hours</t>
  </si>
  <si>
    <t>Sprint 11 hours</t>
  </si>
  <si>
    <t>Sprint 12 hours</t>
  </si>
  <si>
    <t>Sprint 13 hours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</si>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</sst>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A7D00"/>
      <name val="Calibri"/>
      <family val="2"/>
      <scheme val="minor"/>
    </font>
    <font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2" borderId="2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2" fillId="0" borderId="1" xfId="0" applyFont="1" applyBorder="1"/>
    <xf numFmtId="0" fontId="2" fillId="0" borderId="0" xfId="0" applyFont="1" applyBorder="1"/>
    <xf numFmtId="0" fontId="0" fillId="0" borderId="0" xfId="0" applyBorder="1"/>
    <xf numFmtId="0" fontId="3" fillId="2" borderId="2" xfId="1" applyAlignment="1"/>
    <xf numFmtId="2" fontId="3" fillId="2" borderId="2" xfId="1" applyNumberFormat="1" applyAlignment="1"/>
    <xf numFmtId="0" fontId="5" fillId="2" borderId="2" xfId="1" applyFont="1" applyAlignment="1"/>
    <xf numFmtId="0" fontId="4" fillId="3" borderId="2" xfId="2" applyBorder="1" applyAlignment="1">
      <alignment horizontal="center"/>
    </xf>
    <xf numFmtId="0" fontId="6" fillId="4" borderId="0" xfId="3" applyFont="1" applyAlignment="1">
      <alignment horizontal="center"/>
    </xf>
    <xf numFmtId="0" fontId="2" fillId="0" borderId="0" xfId="0" applyFont="1" applyBorder="1" applyAlignment="1"/>
    <xf numFmtId="0" fontId="0" fillId="0" borderId="0" xfId="0" applyAlignment="1">
      <alignment horizontal="center"/>
    </xf>
  </cellXfs>
  <cellStyles count="4">
    <cellStyle name="Accent3" xfId="2" builtinId="37"/>
    <cellStyle name="Accent5" xfId="3" builtinId="45"/>
    <cellStyle name="Calculation" xfId="1" builtinId="22"/>
    <cellStyle name="Normal" xfId="0" builtinId="0"/>
  </cellStyles>
  <dxfs count="21">
    <dxf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PivotTable Style 1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Sheet1!$C$1:$O$1</c:f>
              <c:strCache>
                <c:ptCount val="13"/>
                <c:pt idx="0">
                  <c:v>Sprint 1 hours</c:v>
                </c:pt>
                <c:pt idx="1">
                  <c:v>Sprint 2 hours</c:v>
                </c:pt>
                <c:pt idx="2">
                  <c:v>Sprint 3 hours</c:v>
                </c:pt>
                <c:pt idx="3">
                  <c:v>Sprint 4 hours</c:v>
                </c:pt>
                <c:pt idx="4">
                  <c:v>Sprint 5 hours</c:v>
                </c:pt>
                <c:pt idx="5">
                  <c:v>Sprint 6 hours</c:v>
                </c:pt>
                <c:pt idx="6">
                  <c:v>Sprint 7 hours</c:v>
                </c:pt>
                <c:pt idx="7">
                  <c:v>Sprint 8 hours</c:v>
                </c:pt>
                <c:pt idx="8">
                  <c:v>Sprint 9 hours</c:v>
                </c:pt>
                <c:pt idx="9">
                  <c:v>Sprint 10 hours</c:v>
                </c:pt>
                <c:pt idx="10">
                  <c:v>Sprint 11 hours</c:v>
                </c:pt>
                <c:pt idx="11">
                  <c:v>Sprint 12 hours</c:v>
                </c:pt>
                <c:pt idx="12">
                  <c:v>Sprint 13 hours</c:v>
                </c:pt>
              </c:strCache>
            </c:strRef>
          </c:cat>
          <c:val>
            <c:numRef>
              <c:f>Sheet1!$B$36:$O$36</c:f>
              <c:numCache>
                <c:formatCode>General</c:formatCode>
                <c:ptCount val="14"/>
                <c:pt idx="0">
                  <c:v>600</c:v>
                </c:pt>
                <c:pt idx="1">
                  <c:v>584</c:v>
                </c:pt>
                <c:pt idx="2">
                  <c:v>551</c:v>
                </c:pt>
                <c:pt idx="3">
                  <c:v>499</c:v>
                </c:pt>
                <c:pt idx="4">
                  <c:v>493</c:v>
                </c:pt>
                <c:pt idx="5">
                  <c:v>474</c:v>
                </c:pt>
                <c:pt idx="6">
                  <c:v>425</c:v>
                </c:pt>
                <c:pt idx="7">
                  <c:v>392</c:v>
                </c:pt>
                <c:pt idx="8">
                  <c:v>376</c:v>
                </c:pt>
                <c:pt idx="9">
                  <c:v>368</c:v>
                </c:pt>
                <c:pt idx="10">
                  <c:v>304</c:v>
                </c:pt>
                <c:pt idx="11">
                  <c:v>200</c:v>
                </c:pt>
                <c:pt idx="12">
                  <c:v>85</c:v>
                </c:pt>
                <c:pt idx="1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5-40A4-AAC8-3D67D33C714F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Estimated hours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Sheet1!$C$1:$O$1</c:f>
              <c:strCache>
                <c:ptCount val="13"/>
                <c:pt idx="0">
                  <c:v>Sprint 1 hours</c:v>
                </c:pt>
                <c:pt idx="1">
                  <c:v>Sprint 2 hours</c:v>
                </c:pt>
                <c:pt idx="2">
                  <c:v>Sprint 3 hours</c:v>
                </c:pt>
                <c:pt idx="3">
                  <c:v>Sprint 4 hours</c:v>
                </c:pt>
                <c:pt idx="4">
                  <c:v>Sprint 5 hours</c:v>
                </c:pt>
                <c:pt idx="5">
                  <c:v>Sprint 6 hours</c:v>
                </c:pt>
                <c:pt idx="6">
                  <c:v>Sprint 7 hours</c:v>
                </c:pt>
                <c:pt idx="7">
                  <c:v>Sprint 8 hours</c:v>
                </c:pt>
                <c:pt idx="8">
                  <c:v>Sprint 9 hours</c:v>
                </c:pt>
                <c:pt idx="9">
                  <c:v>Sprint 10 hours</c:v>
                </c:pt>
                <c:pt idx="10">
                  <c:v>Sprint 11 hours</c:v>
                </c:pt>
                <c:pt idx="11">
                  <c:v>Sprint 12 hours</c:v>
                </c:pt>
                <c:pt idx="12">
                  <c:v>Sprint 13 hours</c:v>
                </c:pt>
              </c:strCache>
            </c:strRef>
          </c:cat>
          <c:val>
            <c:numRef>
              <c:f>Sheet1!$B$37:$O$37</c:f>
              <c:numCache>
                <c:formatCode>0.00</c:formatCode>
                <c:ptCount val="14"/>
                <c:pt idx="0" formatCode="General">
                  <c:v>1184</c:v>
                </c:pt>
                <c:pt idx="1">
                  <c:v>1092.9230769230769</c:v>
                </c:pt>
                <c:pt idx="2">
                  <c:v>1001.8461538461538</c:v>
                </c:pt>
                <c:pt idx="3">
                  <c:v>910.76923076923072</c:v>
                </c:pt>
                <c:pt idx="4">
                  <c:v>819.69230769230762</c:v>
                </c:pt>
                <c:pt idx="5">
                  <c:v>728.61538461538453</c:v>
                </c:pt>
                <c:pt idx="6">
                  <c:v>637.53846153846143</c:v>
                </c:pt>
                <c:pt idx="7">
                  <c:v>546.46153846153834</c:v>
                </c:pt>
                <c:pt idx="8">
                  <c:v>455.38461538461524</c:v>
                </c:pt>
                <c:pt idx="9">
                  <c:v>364.30769230769215</c:v>
                </c:pt>
                <c:pt idx="10">
                  <c:v>273.23076923076906</c:v>
                </c:pt>
                <c:pt idx="11">
                  <c:v>182.15384615384596</c:v>
                </c:pt>
                <c:pt idx="12">
                  <c:v>91.076923076922881</c:v>
                </c:pt>
                <c:pt idx="13">
                  <c:v>-1.9895196601282805E-13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5-40A4-AAC8-3D67D33C7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207816"/>
        <c:axId val="398208472"/>
      </c:lineChart>
      <c:catAx>
        <c:axId val="39820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98208472"/>
        <c:crosses val="autoZero"/>
        <c:auto val="1"/>
        <c:lblAlgn val="ctr"/>
        <c:lblOffset val="100"/>
        <c:noMultiLvlLbl val="0"/>
      </c:catAx>
      <c:valAx>
        <c:axId val="3982084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9820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43</xdr:row>
      <xdr:rowOff>114299</xdr:rowOff>
    </xdr:from>
    <xdr:to>
      <xdr:col>9</xdr:col>
      <xdr:colOff>1238250</xdr:colOff>
      <xdr:row>78</xdr:row>
      <xdr:rowOff>171448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732DA-464B-4A2A-BEFE-4CA0FB324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38" totalsRowCount="1" headerRowDxfId="20" dataDxfId="19">
  <autoFilter ref="A1:Q37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7">
    <tableColumn id="1" xr3:uid="{00000000-0010-0000-0000-000001000000}" name="Tasks" dataDxfId="18" totalsRowDxfId="2"/>
    <tableColumn id="2" xr3:uid="{00000000-0010-0000-0000-000002000000}" name="Estimated hours" dataDxfId="17" totalsRowDxfId="1"/>
    <tableColumn id="3" xr3:uid="{00000000-0010-0000-0000-000003000000}" name="Sprint 1 hours" dataDxfId="16"/>
    <tableColumn id="4" xr3:uid="{00000000-0010-0000-0000-000004000000}" name="Sprint 2 hours" dataDxfId="15"/>
    <tableColumn id="5" xr3:uid="{00000000-0010-0000-0000-000005000000}" name="Sprint 3 hours" dataDxfId="14"/>
    <tableColumn id="6" xr3:uid="{00000000-0010-0000-0000-000006000000}" name="Sprint 4 hours" dataDxfId="13"/>
    <tableColumn id="7" xr3:uid="{00000000-0010-0000-0000-000007000000}" name="Sprint 5 hours" dataDxfId="12"/>
    <tableColumn id="8" xr3:uid="{00000000-0010-0000-0000-000008000000}" name="Sprint 6 hours" dataDxfId="11"/>
    <tableColumn id="9" xr3:uid="{00000000-0010-0000-0000-000009000000}" name="Sprint 7 hours" dataDxfId="10"/>
    <tableColumn id="10" xr3:uid="{00000000-0010-0000-0000-00000A000000}" name="Sprint 8 hours" dataDxfId="9"/>
    <tableColumn id="11" xr3:uid="{00000000-0010-0000-0000-00000B000000}" name="Sprint 9 hours" dataDxfId="8"/>
    <tableColumn id="12" xr3:uid="{00000000-0010-0000-0000-00000C000000}" name="Sprint 10 hours" dataDxfId="7"/>
    <tableColumn id="13" xr3:uid="{00000000-0010-0000-0000-00000D000000}" name="Sprint 11 hours" dataDxfId="6"/>
    <tableColumn id="14" xr3:uid="{00000000-0010-0000-0000-00000E000000}" name="Sprint 12 hours" dataDxfId="5"/>
    <tableColumn id="15" xr3:uid="{00000000-0010-0000-0000-00000F000000}" name="Sprint 13 hours" dataDxfId="4"/>
    <tableColumn id="16" xr3:uid="{00000000-0010-0000-0000-000010000000}" name="Total hours" totalsRowDxfId="0">
      <calculatedColumnFormula>SUM(Table1[[#This Row],[Sprint 1 hours]:[Sprint 13 hours]])</calculatedColumnFormula>
    </tableColumn>
    <tableColumn id="17" xr3:uid="{E5D7C16C-53CE-4676-86FB-7F080E2BE960}" name="Column1" dataDxfId="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8"/>
  <sheetViews>
    <sheetView tabSelected="1" topLeftCell="B44" zoomScaleNormal="100" workbookViewId="0">
      <selection activeCell="U36" sqref="U36"/>
    </sheetView>
  </sheetViews>
  <sheetFormatPr defaultRowHeight="15" x14ac:dyDescent="0.25"/>
  <cols>
    <col min="1" max="1" width="31" customWidth="1"/>
    <col min="2" max="2" width="22.85546875" customWidth="1"/>
    <col min="3" max="3" width="21.85546875" customWidth="1"/>
    <col min="4" max="4" width="22.5703125" customWidth="1"/>
    <col min="5" max="5" width="23.5703125" customWidth="1"/>
    <col min="6" max="7" width="20" customWidth="1"/>
    <col min="8" max="8" width="21.85546875" customWidth="1"/>
    <col min="9" max="9" width="20.7109375" customWidth="1"/>
    <col min="10" max="10" width="20.85546875" customWidth="1"/>
    <col min="11" max="12" width="22.140625" customWidth="1"/>
    <col min="13" max="13" width="23.5703125" customWidth="1"/>
    <col min="14" max="14" width="22.42578125" customWidth="1"/>
    <col min="15" max="15" width="24.85546875" customWidth="1"/>
    <col min="16" max="16" width="19.7109375" customWidth="1"/>
  </cols>
  <sheetData>
    <row r="1" spans="1:17" ht="21" x14ac:dyDescent="0.35">
      <c r="A1" s="11" t="s">
        <v>0</v>
      </c>
      <c r="B1" s="1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0" t="s">
        <v>2</v>
      </c>
      <c r="Q1" s="13" t="s">
        <v>51</v>
      </c>
    </row>
    <row r="2" spans="1:17" x14ac:dyDescent="0.25">
      <c r="A2" s="3" t="s">
        <v>3</v>
      </c>
      <c r="B2" s="3">
        <v>40</v>
      </c>
      <c r="C2" s="3">
        <v>16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7">
        <f>SUM(Table1[[#This Row],[Sprint 1 hours]:[Sprint 13 hours]])</f>
        <v>16</v>
      </c>
      <c r="Q2" s="3"/>
    </row>
    <row r="3" spans="1:17" x14ac:dyDescent="0.25">
      <c r="A3" s="3" t="s">
        <v>4</v>
      </c>
      <c r="B3" s="3">
        <v>40</v>
      </c>
      <c r="C3" s="3">
        <v>0</v>
      </c>
      <c r="D3" s="3">
        <v>16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7">
        <f>SUM(Table1[[#This Row],[Sprint 1 hours]:[Sprint 13 hours]])</f>
        <v>16</v>
      </c>
      <c r="Q3" s="3"/>
    </row>
    <row r="4" spans="1:17" x14ac:dyDescent="0.25">
      <c r="A4" s="3" t="s">
        <v>5</v>
      </c>
      <c r="B4" s="3">
        <v>10</v>
      </c>
      <c r="C4" s="3">
        <v>0</v>
      </c>
      <c r="D4" s="3">
        <v>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7">
        <f>SUM(Table1[[#This Row],[Sprint 1 hours]:[Sprint 13 hours]])</f>
        <v>4</v>
      </c>
      <c r="Q4" s="3"/>
    </row>
    <row r="5" spans="1:17" x14ac:dyDescent="0.25">
      <c r="A5" s="3" t="s">
        <v>6</v>
      </c>
      <c r="B5" s="3">
        <v>10</v>
      </c>
      <c r="C5" s="3">
        <v>0</v>
      </c>
      <c r="D5" s="3">
        <v>4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7">
        <f>SUM(Table1[[#This Row],[Sprint 1 hours]:[Sprint 13 hours]])</f>
        <v>4</v>
      </c>
      <c r="Q5" s="3"/>
    </row>
    <row r="6" spans="1:17" x14ac:dyDescent="0.25">
      <c r="A6" s="3" t="s">
        <v>7</v>
      </c>
      <c r="B6" s="3">
        <v>8</v>
      </c>
      <c r="C6" s="3">
        <v>0</v>
      </c>
      <c r="D6" s="3">
        <v>4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7">
        <f>SUM(Table1[[#This Row],[Sprint 1 hours]:[Sprint 13 hours]])</f>
        <v>4</v>
      </c>
      <c r="Q6" s="3"/>
    </row>
    <row r="7" spans="1:17" x14ac:dyDescent="0.25">
      <c r="A7" s="2" t="s">
        <v>8</v>
      </c>
      <c r="B7" s="3">
        <v>10</v>
      </c>
      <c r="C7" s="3">
        <v>0</v>
      </c>
      <c r="D7" s="3">
        <v>3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7">
        <f>SUM(Table1[[#This Row],[Sprint 1 hours]:[Sprint 13 hours]])</f>
        <v>3</v>
      </c>
      <c r="Q7" s="3"/>
    </row>
    <row r="8" spans="1:17" x14ac:dyDescent="0.25">
      <c r="A8" s="3" t="s">
        <v>9</v>
      </c>
      <c r="B8" s="3">
        <v>1</v>
      </c>
      <c r="C8" s="3">
        <v>0</v>
      </c>
      <c r="D8" s="3">
        <v>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7">
        <f>SUM(Table1[[#This Row],[Sprint 1 hours]:[Sprint 13 hours]])</f>
        <v>1</v>
      </c>
      <c r="Q8" s="3"/>
    </row>
    <row r="9" spans="1:17" x14ac:dyDescent="0.25">
      <c r="A9" s="3" t="s">
        <v>10</v>
      </c>
      <c r="B9" s="3">
        <v>1</v>
      </c>
      <c r="C9" s="3">
        <v>0</v>
      </c>
      <c r="D9" s="3">
        <v>1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7">
        <f>SUM(Table1[[#This Row],[Sprint 1 hours]:[Sprint 13 hours]])</f>
        <v>1</v>
      </c>
      <c r="Q9" s="3"/>
    </row>
    <row r="10" spans="1:17" x14ac:dyDescent="0.25">
      <c r="A10" s="3" t="s">
        <v>11</v>
      </c>
      <c r="B10" s="3">
        <v>2</v>
      </c>
      <c r="C10" s="3">
        <v>0</v>
      </c>
      <c r="D10" s="3">
        <v>0</v>
      </c>
      <c r="E10" s="3">
        <v>8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7">
        <f>SUM(Table1[[#This Row],[Sprint 1 hours]:[Sprint 13 hours]])</f>
        <v>8</v>
      </c>
      <c r="Q10" s="3"/>
    </row>
    <row r="11" spans="1:17" x14ac:dyDescent="0.25">
      <c r="A11" s="3" t="s">
        <v>12</v>
      </c>
      <c r="B11" s="3">
        <v>8</v>
      </c>
      <c r="C11" s="3">
        <v>0</v>
      </c>
      <c r="D11" s="3">
        <v>0</v>
      </c>
      <c r="E11" s="3">
        <v>8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7">
        <f>SUM(Table1[[#This Row],[Sprint 1 hours]:[Sprint 13 hours]])</f>
        <v>8</v>
      </c>
      <c r="Q11" s="3"/>
    </row>
    <row r="12" spans="1:17" x14ac:dyDescent="0.25">
      <c r="A12" s="3" t="s">
        <v>13</v>
      </c>
      <c r="B12" s="3">
        <v>40</v>
      </c>
      <c r="C12" s="3">
        <v>0</v>
      </c>
      <c r="D12" s="3">
        <v>0</v>
      </c>
      <c r="E12" s="3">
        <v>20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7">
        <f>SUM(Table1[[#This Row],[Sprint 1 hours]:[Sprint 13 hours]])</f>
        <v>20</v>
      </c>
      <c r="Q12" s="3"/>
    </row>
    <row r="13" spans="1:17" x14ac:dyDescent="0.25">
      <c r="A13" s="3" t="s">
        <v>14</v>
      </c>
      <c r="B13" s="3">
        <v>40</v>
      </c>
      <c r="C13" s="3">
        <v>0</v>
      </c>
      <c r="D13" s="3">
        <v>0</v>
      </c>
      <c r="E13" s="3">
        <v>16</v>
      </c>
      <c r="F13" s="3">
        <v>2</v>
      </c>
      <c r="G13" s="3">
        <v>2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7">
        <f>SUM(Table1[[#This Row],[Sprint 1 hours]:[Sprint 13 hours]])</f>
        <v>20</v>
      </c>
      <c r="Q13" s="3"/>
    </row>
    <row r="14" spans="1:17" x14ac:dyDescent="0.25">
      <c r="A14" s="3" t="s">
        <v>15</v>
      </c>
      <c r="B14" s="3">
        <v>1</v>
      </c>
      <c r="C14" s="3">
        <v>0</v>
      </c>
      <c r="D14" s="3">
        <v>0</v>
      </c>
      <c r="E14" s="3">
        <v>0</v>
      </c>
      <c r="F14" s="3">
        <v>2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7">
        <f>SUM(Table1[[#This Row],[Sprint 1 hours]:[Sprint 13 hours]])</f>
        <v>3</v>
      </c>
      <c r="Q14" s="3"/>
    </row>
    <row r="15" spans="1:17" x14ac:dyDescent="0.25">
      <c r="A15" s="3" t="s">
        <v>16</v>
      </c>
      <c r="B15" s="3">
        <v>1</v>
      </c>
      <c r="C15" s="3">
        <v>0</v>
      </c>
      <c r="D15" s="3">
        <v>0</v>
      </c>
      <c r="E15" s="3">
        <v>0</v>
      </c>
      <c r="F15" s="3">
        <v>2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7">
        <f>SUM(Table1[[#This Row],[Sprint 1 hours]:[Sprint 13 hours]])</f>
        <v>2</v>
      </c>
      <c r="Q15" s="3"/>
    </row>
    <row r="16" spans="1:17" x14ac:dyDescent="0.25">
      <c r="A16" s="3" t="s">
        <v>17</v>
      </c>
      <c r="B16" s="3">
        <v>40</v>
      </c>
      <c r="C16" s="3">
        <v>0</v>
      </c>
      <c r="D16" s="3">
        <v>0</v>
      </c>
      <c r="E16" s="3">
        <v>0</v>
      </c>
      <c r="F16" s="3">
        <v>0</v>
      </c>
      <c r="G16" s="3">
        <v>16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7">
        <f>SUM(Table1[[#This Row],[Sprint 1 hours]:[Sprint 13 hours]])</f>
        <v>16</v>
      </c>
      <c r="Q16" s="3"/>
    </row>
    <row r="17" spans="1:17" x14ac:dyDescent="0.25">
      <c r="A17" s="3" t="s">
        <v>18</v>
      </c>
      <c r="B17" s="3">
        <v>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7">
        <f>SUM(Table1[[#This Row],[Sprint 1 hours]:[Sprint 13 hours]])</f>
        <v>1</v>
      </c>
      <c r="Q17" s="3"/>
    </row>
    <row r="18" spans="1:17" x14ac:dyDescent="0.25">
      <c r="A18" s="3" t="s">
        <v>19</v>
      </c>
      <c r="B18" s="3">
        <v>8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8</v>
      </c>
      <c r="I18" s="3">
        <v>8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7">
        <f>SUM(Table1[[#This Row],[Sprint 1 hours]:[Sprint 13 hours]])</f>
        <v>16</v>
      </c>
      <c r="Q18" s="3"/>
    </row>
    <row r="19" spans="1:17" x14ac:dyDescent="0.25">
      <c r="A19" s="3" t="s">
        <v>20</v>
      </c>
      <c r="B19" s="3">
        <v>40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40</v>
      </c>
      <c r="I19" s="3">
        <v>8</v>
      </c>
      <c r="J19" s="3">
        <v>8</v>
      </c>
      <c r="K19" s="3">
        <v>8</v>
      </c>
      <c r="L19" s="3">
        <v>8</v>
      </c>
      <c r="M19" s="3">
        <v>8</v>
      </c>
      <c r="N19" s="3">
        <v>8</v>
      </c>
      <c r="O19" s="3">
        <v>0</v>
      </c>
      <c r="P19" s="7">
        <f>SUM(Table1[[#This Row],[Sprint 1 hours]:[Sprint 13 hours]])</f>
        <v>88</v>
      </c>
      <c r="Q19" s="3"/>
    </row>
    <row r="20" spans="1:17" x14ac:dyDescent="0.25">
      <c r="A20" s="3" t="s">
        <v>21</v>
      </c>
      <c r="B20" s="3">
        <v>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1</v>
      </c>
      <c r="P20" s="7">
        <f>SUM(Table1[[#This Row],[Sprint 1 hours]:[Sprint 13 hours]])</f>
        <v>1</v>
      </c>
      <c r="Q20" s="3"/>
    </row>
    <row r="21" spans="1:17" x14ac:dyDescent="0.25">
      <c r="A21" s="3" t="s">
        <v>22</v>
      </c>
      <c r="B21" s="3">
        <v>40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16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7">
        <f>SUM(Table1[[#This Row],[Sprint 1 hours]:[Sprint 13 hours]])</f>
        <v>16</v>
      </c>
      <c r="Q21" s="3"/>
    </row>
    <row r="22" spans="1:17" x14ac:dyDescent="0.25">
      <c r="A22" s="3" t="s">
        <v>23</v>
      </c>
      <c r="B22" s="3">
        <v>40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16</v>
      </c>
      <c r="O22" s="3">
        <v>0</v>
      </c>
      <c r="P22" s="7">
        <f>SUM(Table1[[#This Row],[Sprint 1 hours]:[Sprint 13 hours]])</f>
        <v>16</v>
      </c>
      <c r="Q22" s="3"/>
    </row>
    <row r="23" spans="1:17" x14ac:dyDescent="0.25">
      <c r="A23" s="3" t="s">
        <v>24</v>
      </c>
      <c r="B23" s="3">
        <v>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1</v>
      </c>
      <c r="O23" s="3">
        <v>0</v>
      </c>
      <c r="P23" s="7">
        <f>SUM(Table1[[#This Row],[Sprint 1 hours]:[Sprint 13 hours]])</f>
        <v>1</v>
      </c>
      <c r="Q23" s="3"/>
    </row>
    <row r="24" spans="1:17" x14ac:dyDescent="0.25">
      <c r="A24" s="3" t="s">
        <v>25</v>
      </c>
      <c r="B24" s="3">
        <v>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1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7">
        <f>SUM(Table1[[#This Row],[Sprint 1 hours]:[Sprint 13 hours]])</f>
        <v>1</v>
      </c>
      <c r="Q24" s="3"/>
    </row>
    <row r="25" spans="1:17" x14ac:dyDescent="0.25">
      <c r="A25" s="3" t="s">
        <v>26</v>
      </c>
      <c r="B25" s="3">
        <v>40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8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7">
        <f>SUM(Table1[[#This Row],[Sprint 1 hours]:[Sprint 13 hours]])</f>
        <v>8</v>
      </c>
      <c r="Q25" s="3"/>
    </row>
    <row r="26" spans="1:17" x14ac:dyDescent="0.25">
      <c r="A26" s="3" t="s">
        <v>27</v>
      </c>
      <c r="B26" s="3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8</v>
      </c>
      <c r="M26" s="3">
        <v>8</v>
      </c>
      <c r="N26" s="3">
        <v>2</v>
      </c>
      <c r="O26" s="3">
        <v>0</v>
      </c>
      <c r="P26" s="7">
        <f>SUM(Table1[[#This Row],[Sprint 1 hours]:[Sprint 13 hours]])</f>
        <v>18</v>
      </c>
      <c r="Q26" s="3"/>
    </row>
    <row r="27" spans="1:17" x14ac:dyDescent="0.25">
      <c r="A27" s="3" t="s">
        <v>28</v>
      </c>
      <c r="B27" s="3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40</v>
      </c>
      <c r="M27" s="3">
        <v>40</v>
      </c>
      <c r="N27" s="3">
        <v>40</v>
      </c>
      <c r="O27" s="3">
        <v>20</v>
      </c>
      <c r="P27" s="7">
        <f>SUM(Table1[[#This Row],[Sprint 1 hours]:[Sprint 13 hours]])</f>
        <v>140</v>
      </c>
      <c r="Q27" s="3"/>
    </row>
    <row r="28" spans="1:17" x14ac:dyDescent="0.25">
      <c r="A28" s="3" t="s">
        <v>29</v>
      </c>
      <c r="B28" s="3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40</v>
      </c>
      <c r="N28" s="3">
        <v>40</v>
      </c>
      <c r="O28" s="3">
        <v>0</v>
      </c>
      <c r="P28" s="7">
        <f>SUM(Table1[[#This Row],[Sprint 1 hours]:[Sprint 13 hours]])</f>
        <v>80</v>
      </c>
      <c r="Q28" s="3"/>
    </row>
    <row r="29" spans="1:17" x14ac:dyDescent="0.25">
      <c r="A29" s="3" t="s">
        <v>30</v>
      </c>
      <c r="B29" s="3">
        <v>120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8</v>
      </c>
      <c r="M29" s="3">
        <v>8</v>
      </c>
      <c r="N29" s="3">
        <v>8</v>
      </c>
      <c r="O29" s="3">
        <v>8</v>
      </c>
      <c r="P29" s="7">
        <f>SUM(Table1[[#This Row],[Sprint 1 hours]:[Sprint 13 hours]])</f>
        <v>32</v>
      </c>
      <c r="Q29" s="3"/>
    </row>
    <row r="30" spans="1:17" x14ac:dyDescent="0.25">
      <c r="A30" s="3" t="s">
        <v>31</v>
      </c>
      <c r="B30" s="3">
        <v>40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8</v>
      </c>
      <c r="P30" s="7">
        <f>SUM(Table1[[#This Row],[Sprint 1 hours]:[Sprint 13 hours]])</f>
        <v>8</v>
      </c>
      <c r="Q30" s="3"/>
    </row>
    <row r="31" spans="1:17" x14ac:dyDescent="0.25">
      <c r="A31" s="3" t="s">
        <v>32</v>
      </c>
      <c r="B31" s="3">
        <v>40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8</v>
      </c>
      <c r="P31" s="7">
        <f>SUM(Table1[[#This Row],[Sprint 1 hours]:[Sprint 13 hours]])</f>
        <v>8</v>
      </c>
      <c r="Q31" s="3"/>
    </row>
    <row r="32" spans="1:17" x14ac:dyDescent="0.25">
      <c r="A32" s="3" t="s">
        <v>33</v>
      </c>
      <c r="B32" s="3">
        <v>40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8</v>
      </c>
      <c r="P32" s="7">
        <f>SUM(Table1[[#This Row],[Sprint 1 hours]:[Sprint 13 hours]])</f>
        <v>8</v>
      </c>
      <c r="Q32" s="3"/>
    </row>
    <row r="33" spans="1:41" x14ac:dyDescent="0.25">
      <c r="A33" s="3" t="s">
        <v>34</v>
      </c>
      <c r="B33" s="3">
        <v>40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2</v>
      </c>
      <c r="P33" s="7">
        <f>SUM(Table1[[#This Row],[Sprint 1 hours]:[Sprint 13 hours]])</f>
        <v>2</v>
      </c>
      <c r="Q33" s="3"/>
    </row>
    <row r="34" spans="1:41" x14ac:dyDescent="0.25">
      <c r="A34" s="3" t="s">
        <v>35</v>
      </c>
      <c r="B34" s="3">
        <v>40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3</v>
      </c>
      <c r="P34" s="7">
        <f>SUM(Table1[[#This Row],[Sprint 1 hours]:[Sprint 13 hours]])</f>
        <v>3</v>
      </c>
      <c r="Q34" s="3"/>
    </row>
    <row r="35" spans="1:41" x14ac:dyDescent="0.25">
      <c r="A35" s="3" t="s">
        <v>36</v>
      </c>
      <c r="B35" s="3">
        <v>40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3</v>
      </c>
      <c r="P35" s="7">
        <f>SUM(Table1[[#This Row],[Sprint 1 hours]:[Sprint 13 hours]])</f>
        <v>3</v>
      </c>
      <c r="Q35" s="3"/>
    </row>
    <row r="36" spans="1:41" ht="21.75" thickBot="1" x14ac:dyDescent="0.4">
      <c r="A36" s="9" t="s">
        <v>37</v>
      </c>
      <c r="B36" s="7">
        <v>600</v>
      </c>
      <c r="C36" s="7">
        <f>B36-SUM(C2:C35)</f>
        <v>584</v>
      </c>
      <c r="D36" s="7">
        <f>Table1[[#This Row],[Sprint 1 hours]]-SUM(D2:D35)</f>
        <v>551</v>
      </c>
      <c r="E36" s="7">
        <f>Table1[[#This Row],[Sprint 2 hours]]-SUM(E2:E35)</f>
        <v>499</v>
      </c>
      <c r="F36" s="7">
        <f>Table1[[#This Row],[Sprint 3 hours]]-SUM(F2:F35)</f>
        <v>493</v>
      </c>
      <c r="G36" s="7">
        <f>Table1[[#This Row],[Sprint 4 hours]]-SUM(G2:G35)</f>
        <v>474</v>
      </c>
      <c r="H36" s="7">
        <f>Table1[[#This Row],[Sprint 5 hours]]-SUM(H2:H35)</f>
        <v>425</v>
      </c>
      <c r="I36" s="7">
        <f>Table1[[#This Row],[Sprint 6 hours]]-SUM(I2:I35)</f>
        <v>392</v>
      </c>
      <c r="J36" s="7">
        <f>Table1[[#This Row],[Sprint 7 hours]]-SUM(J2:J35)</f>
        <v>376</v>
      </c>
      <c r="K36" s="7">
        <f>Table1[[#This Row],[Sprint 8 hours]]-SUM(K2:K35)</f>
        <v>368</v>
      </c>
      <c r="L36" s="7">
        <f>Table1[[#This Row],[Sprint 9 hours]]-SUM(L2:L35)</f>
        <v>304</v>
      </c>
      <c r="M36" s="7">
        <f>Table1[[#This Row],[Sprint 10 hours]]-SUM(M2:M35)</f>
        <v>200</v>
      </c>
      <c r="N36" s="7">
        <f>Table1[[#This Row],[Sprint 11 hours]]-SUM(N2:N35)</f>
        <v>85</v>
      </c>
      <c r="O36" s="7">
        <f>Table1[[#This Row],[Sprint 12 hours]]-SUM(O2:O35)</f>
        <v>24</v>
      </c>
      <c r="P36" s="7"/>
      <c r="Q36" s="3"/>
    </row>
    <row r="37" spans="1:41" s="4" customFormat="1" ht="21.75" thickBot="1" x14ac:dyDescent="0.4">
      <c r="A37" s="9" t="s">
        <v>1</v>
      </c>
      <c r="B37" s="7">
        <f>SUM(B2:B35)</f>
        <v>1184</v>
      </c>
      <c r="C37" s="8">
        <f>B37-($B$37/13)</f>
        <v>1092.9230769230769</v>
      </c>
      <c r="D37" s="8">
        <f>C37-(B37/13)</f>
        <v>1001.8461538461538</v>
      </c>
      <c r="E37" s="8">
        <f>D37-(B37/13)</f>
        <v>910.76923076923072</v>
      </c>
      <c r="F37" s="8">
        <f>E37-(B37/13)</f>
        <v>819.69230769230762</v>
      </c>
      <c r="G37" s="8">
        <f>F37-(B37/13)</f>
        <v>728.61538461538453</v>
      </c>
      <c r="H37" s="8">
        <f>G37-(B37/13)</f>
        <v>637.53846153846143</v>
      </c>
      <c r="I37" s="8">
        <f>H37-(B37/13)</f>
        <v>546.46153846153834</v>
      </c>
      <c r="J37" s="8">
        <f>I37-(B37/13)</f>
        <v>455.38461538461524</v>
      </c>
      <c r="K37" s="8">
        <f>J37-(B37/13)</f>
        <v>364.30769230769215</v>
      </c>
      <c r="L37" s="8">
        <f>K37-(B37/13)</f>
        <v>273.23076923076906</v>
      </c>
      <c r="M37" s="8">
        <f>L37-(B37/13)</f>
        <v>182.15384615384596</v>
      </c>
      <c r="N37" s="8">
        <f>M37-(B37/13)</f>
        <v>91.076923076922881</v>
      </c>
      <c r="O37" s="8">
        <f>N37-(B37/13)</f>
        <v>-1.9895196601282805E-13</v>
      </c>
      <c r="P37" s="8"/>
      <c r="Q37" s="12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 spans="1:41" x14ac:dyDescent="0.25">
      <c r="A38" s="3"/>
      <c r="B38" s="3"/>
      <c r="P38" s="6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2018-05-25T11:48:06Z</dcterms:modified>
</cp:coreProperties>
</file>