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icro\jbz\vir\figures and ODR info 022022\"/>
    </mc:Choice>
  </mc:AlternateContent>
  <xr:revisionPtr revIDLastSave="0" documentId="13_ncr:1_{C322BADB-0D74-4E42-836B-0441A367351F}" xr6:coauthVersionLast="47" xr6:coauthVersionMax="47" xr10:uidLastSave="{00000000-0000-0000-0000-000000000000}"/>
  <bookViews>
    <workbookView xWindow="-120" yWindow="-120" windowWidth="29040" windowHeight="17640" tabRatio="494" activeTab="1" xr2:uid="{FB08F609-0B41-4F2A-8E4E-AD0259AB6896}"/>
  </bookViews>
  <sheets>
    <sheet name="Sheet1" sheetId="1" r:id="rId1"/>
    <sheet name="SIMULATIONS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2" l="1"/>
  <c r="B17" i="2"/>
  <c r="C16" i="2"/>
  <c r="B16" i="2"/>
  <c r="Y130" i="1"/>
  <c r="X130" i="1"/>
  <c r="U130" i="1"/>
  <c r="T130" i="1"/>
  <c r="O130" i="1"/>
  <c r="N130" i="1"/>
  <c r="K130" i="1"/>
  <c r="J130" i="1"/>
  <c r="G130" i="1"/>
  <c r="F130" i="1"/>
  <c r="B130" i="1"/>
  <c r="A130" i="1"/>
  <c r="Y129" i="1"/>
  <c r="X129" i="1"/>
  <c r="U129" i="1"/>
  <c r="T129" i="1"/>
  <c r="O129" i="1"/>
  <c r="N129" i="1"/>
  <c r="K129" i="1"/>
  <c r="J129" i="1"/>
  <c r="G129" i="1"/>
  <c r="F129" i="1"/>
  <c r="B129" i="1"/>
  <c r="A129" i="1"/>
  <c r="L125" i="1"/>
  <c r="L124" i="1"/>
  <c r="H120" i="1"/>
  <c r="Z119" i="1"/>
  <c r="V119" i="1"/>
  <c r="P119" i="1"/>
  <c r="H119" i="1"/>
  <c r="C119" i="1"/>
  <c r="Z118" i="1"/>
  <c r="V118" i="1"/>
  <c r="P118" i="1"/>
  <c r="H118" i="1"/>
  <c r="C118" i="1"/>
  <c r="Z117" i="1"/>
  <c r="Z124" i="1" s="1"/>
  <c r="V117" i="1"/>
  <c r="P117" i="1"/>
  <c r="H117" i="1"/>
  <c r="C117" i="1"/>
  <c r="Z116" i="1"/>
  <c r="V116" i="1"/>
  <c r="P116" i="1"/>
  <c r="L116" i="1"/>
  <c r="H116" i="1"/>
  <c r="C116" i="1"/>
  <c r="Z115" i="1"/>
  <c r="V115" i="1"/>
  <c r="P115" i="1"/>
  <c r="L115" i="1"/>
  <c r="H115" i="1"/>
  <c r="C115" i="1"/>
  <c r="Z114" i="1"/>
  <c r="V114" i="1"/>
  <c r="P114" i="1"/>
  <c r="L114" i="1"/>
  <c r="H114" i="1"/>
  <c r="C114" i="1"/>
  <c r="Z113" i="1"/>
  <c r="Z125" i="1" s="1"/>
  <c r="V113" i="1"/>
  <c r="V125" i="1" s="1"/>
  <c r="P113" i="1"/>
  <c r="P125" i="1" s="1"/>
  <c r="L113" i="1"/>
  <c r="H113" i="1"/>
  <c r="H125" i="1" s="1"/>
  <c r="C113" i="1"/>
  <c r="C125" i="1" s="1"/>
  <c r="C124" i="1" l="1"/>
  <c r="H124" i="1"/>
  <c r="P124" i="1"/>
  <c r="V124" i="1"/>
  <c r="Q24" i="1" l="1"/>
  <c r="R24" i="1" s="1"/>
  <c r="P24" i="1"/>
  <c r="R20" i="1"/>
  <c r="R19" i="1"/>
  <c r="R18" i="1"/>
  <c r="R17" i="1"/>
  <c r="R16" i="1"/>
  <c r="R15" i="1"/>
  <c r="R14" i="1"/>
  <c r="R13" i="1"/>
  <c r="L13" i="1"/>
  <c r="R12" i="1"/>
  <c r="L12" i="1"/>
  <c r="R11" i="1"/>
  <c r="L11" i="1"/>
  <c r="R10" i="1"/>
  <c r="L10" i="1"/>
  <c r="R9" i="1"/>
  <c r="L9" i="1"/>
  <c r="R8" i="1"/>
  <c r="R27" i="1" s="1"/>
  <c r="L8" i="1"/>
  <c r="R7" i="1"/>
  <c r="L7" i="1"/>
  <c r="L19" i="1" s="1"/>
  <c r="R28" i="1" l="1"/>
  <c r="L18" i="1"/>
</calcChain>
</file>

<file path=xl/sharedStrings.xml><?xml version="1.0" encoding="utf-8"?>
<sst xmlns="http://schemas.openxmlformats.org/spreadsheetml/2006/main" count="71" uniqueCount="51">
  <si>
    <t>S:\micro\jbz\vir\20180405_3PO_GIP</t>
  </si>
  <si>
    <t>S:\micro\jbz\vir\20180810_3PO_GIP_PPO1andPPO2</t>
  </si>
  <si>
    <t>graphs from text come from here:</t>
  </si>
  <si>
    <t>S:\micro\jbz\vir\divya\100X data</t>
  </si>
  <si>
    <t>mRNAs</t>
  </si>
  <si>
    <t>WT</t>
  </si>
  <si>
    <t>fit</t>
  </si>
  <si>
    <t>mut</t>
  </si>
  <si>
    <t>cells</t>
  </si>
  <si>
    <t>visible nascents</t>
  </si>
  <si>
    <t>wt</t>
  </si>
  <si>
    <t>mutant</t>
  </si>
  <si>
    <t>this is the count of cells with visible nascent from brian (excel) Count_nascents.xlsx</t>
  </si>
  <si>
    <t>started with Jay Unruh simulation parms from fit values:</t>
  </si>
  <si>
    <t>Mutant</t>
  </si>
  <si>
    <r>
      <t>k</t>
    </r>
    <r>
      <rPr>
        <vertAlign val="subscript"/>
        <sz val="18"/>
        <color rgb="FF000000"/>
        <rFont val="Calibri"/>
      </rPr>
      <t>ia</t>
    </r>
    <r>
      <rPr>
        <sz val="18"/>
        <color rgb="FF000000"/>
        <rFont val="Calibri"/>
      </rPr>
      <t>/k</t>
    </r>
    <r>
      <rPr>
        <vertAlign val="subscript"/>
        <sz val="18"/>
        <color rgb="FF000000"/>
        <rFont val="Calibri"/>
      </rPr>
      <t>deg</t>
    </r>
  </si>
  <si>
    <r>
      <t>k</t>
    </r>
    <r>
      <rPr>
        <vertAlign val="subscript"/>
        <sz val="18"/>
        <color rgb="FF000000"/>
        <rFont val="Calibri"/>
      </rPr>
      <t>ai</t>
    </r>
    <r>
      <rPr>
        <sz val="18"/>
        <color rgb="FF000000"/>
        <rFont val="Calibri"/>
      </rPr>
      <t>/k</t>
    </r>
    <r>
      <rPr>
        <vertAlign val="subscript"/>
        <sz val="18"/>
        <color rgb="FF000000"/>
        <rFont val="Calibri"/>
      </rPr>
      <t>deg</t>
    </r>
  </si>
  <si>
    <r>
      <t>k</t>
    </r>
    <r>
      <rPr>
        <vertAlign val="subscript"/>
        <sz val="18"/>
        <color rgb="FF000000"/>
        <rFont val="Calibri"/>
      </rPr>
      <t>prod</t>
    </r>
    <r>
      <rPr>
        <sz val="18"/>
        <color rgb="FF000000"/>
        <rFont val="Calibri"/>
      </rPr>
      <t>/k</t>
    </r>
    <r>
      <rPr>
        <vertAlign val="subscript"/>
        <sz val="18"/>
        <color rgb="FF000000"/>
        <rFont val="Calibri"/>
      </rPr>
      <t>deg</t>
    </r>
  </si>
  <si>
    <t>kprod/kai (burst size)</t>
  </si>
  <si>
    <t>but he used a degradation rate of 0.001 which is too fast according to Raj et al 2009.</t>
  </si>
  <si>
    <t xml:space="preserve">Kia </t>
  </si>
  <si>
    <t xml:space="preserve">Kai </t>
  </si>
  <si>
    <t xml:space="preserve">Kprod </t>
  </si>
  <si>
    <t>I recalculated the fit parms assuming 0.0042 from the Raj paper. These are the parms I used for simulations and the new simulation figure panels</t>
  </si>
  <si>
    <t>S</t>
  </si>
  <si>
    <t>\micro\jbz\vir\20180810_3PO_GIP_PPO1andPPO2\JJL-analysis-files</t>
  </si>
  <si>
    <t>U</t>
  </si>
  <si>
    <t>\jru\public\vivek\gip_expression_distributions</t>
  </si>
  <si>
    <t>Figure 3B and Fig S3B come from here:</t>
  </si>
  <si>
    <t>\micro\jbz\vir\divya\40X data</t>
  </si>
  <si>
    <t>Box plot Fib 3B</t>
  </si>
  <si>
    <t>WT_10to12hour</t>
  </si>
  <si>
    <t>WT_12to14hours</t>
  </si>
  <si>
    <t>WT_14to16hours</t>
  </si>
  <si>
    <t>mut_10to12hour</t>
  </si>
  <si>
    <t>mut_12to14hours</t>
  </si>
  <si>
    <t>mut_14to16hours</t>
  </si>
  <si>
    <t>\micro\jbz\vir\divya</t>
  </si>
  <si>
    <t>this entire folder of images needs to go to the ODR</t>
  </si>
  <si>
    <t>This is fit histogram data from figure (origin) Fig 3E</t>
  </si>
  <si>
    <t>From the text estimate of Gip RNA number in cells that are bursting is from here:  S:\micro\jbz\vir\divya\100X data\Copy of distributions-GIP_brs.xlsx</t>
  </si>
  <si>
    <t>WT 10-12 hours</t>
  </si>
  <si>
    <t>WT 12-14hrs</t>
  </si>
  <si>
    <t>WT 14-16hrs</t>
  </si>
  <si>
    <t>Mut 10-12 hours</t>
  </si>
  <si>
    <t>Mut 12-14hrs</t>
  </si>
  <si>
    <t>Mut 14-16hrs</t>
  </si>
  <si>
    <t>PPO1 PPO2</t>
  </si>
  <si>
    <t>Gip</t>
  </si>
  <si>
    <t># 14 excluded - wt</t>
  </si>
  <si>
    <t>burst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</si>
</sst>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name val="Arial"/>
    </font>
    <font>
      <b/>
      <sz val="18"/>
      <color rgb="FFFFFFFF"/>
      <name val="Calibri"/>
    </font>
    <font>
      <sz val="18"/>
      <color rgb="FF000000"/>
      <name val="Calibri"/>
    </font>
    <font>
      <vertAlign val="subscript"/>
      <sz val="18"/>
      <color rgb="FF000000"/>
      <name val="Calibri"/>
    </font>
    <font>
      <sz val="18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6">
    <xf numFmtId="0" fontId="0" fillId="0" borderId="0" xfId="0"/>
    <xf numFmtId="11" fontId="0" fillId="0" borderId="0" xfId="0" applyNumberFormat="1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left" vertical="center" wrapText="1" indent="1" readingOrder="1"/>
    </xf>
    <xf numFmtId="0" fontId="4" fillId="3" borderId="2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left" vertical="center" wrapText="1" inden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left" vertical="center" wrapText="1" inden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left" vertical="center" wrapText="1" indent="1" readingOrder="1"/>
    </xf>
    <xf numFmtId="0" fontId="6" fillId="0" borderId="0" xfId="0" applyFont="1" applyAlignment="1">
      <alignment horizontal="left" vertical="center" readingOrder="1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CA746-9601-41AB-AB59-0F1053653D17}">
  <dimension ref="A1:Z131"/>
  <sheetViews>
    <sheetView topLeftCell="B97" workbookViewId="0">
      <selection activeCell="D112" sqref="D112"/>
    </sheetView>
  </sheetViews>
  <sheetFormatPr defaultRowHeight="15" x14ac:dyDescent="0.25"/>
  <cols>
    <col min="1" max="1" width="47.42578125" bestFit="1" customWidth="1"/>
    <col min="2" max="2" width="16.5703125" customWidth="1"/>
    <col min="3" max="4" width="15.85546875" bestFit="1" customWidth="1"/>
    <col min="5" max="5" width="15.7109375" bestFit="1" customWidth="1"/>
    <col min="6" max="7" width="16.5703125" bestFit="1" customWidth="1"/>
  </cols>
  <sheetData>
    <row r="1" spans="1:18" x14ac:dyDescent="0.25">
      <c r="A1" t="s">
        <v>0</v>
      </c>
    </row>
    <row r="2" spans="1:18" x14ac:dyDescent="0.25">
      <c r="A2" t="s">
        <v>1</v>
      </c>
    </row>
    <row r="4" spans="1:18" x14ac:dyDescent="0.25">
      <c r="A4" t="s">
        <v>2</v>
      </c>
    </row>
    <row r="5" spans="1:18" x14ac:dyDescent="0.25">
      <c r="A5" t="s">
        <v>3</v>
      </c>
      <c r="B5" t="s">
        <v>39</v>
      </c>
      <c r="H5" t="s">
        <v>12</v>
      </c>
    </row>
    <row r="6" spans="1:18" x14ac:dyDescent="0.25">
      <c r="B6" t="s">
        <v>4</v>
      </c>
      <c r="C6" t="s">
        <v>5</v>
      </c>
      <c r="D6" t="s">
        <v>6</v>
      </c>
      <c r="E6" t="s">
        <v>7</v>
      </c>
      <c r="F6" t="s">
        <v>6</v>
      </c>
      <c r="J6" t="s">
        <v>8</v>
      </c>
      <c r="K6" t="s">
        <v>9</v>
      </c>
      <c r="P6" t="s">
        <v>8</v>
      </c>
      <c r="Q6" t="s">
        <v>9</v>
      </c>
    </row>
    <row r="7" spans="1:18" x14ac:dyDescent="0.25">
      <c r="B7">
        <v>0</v>
      </c>
      <c r="C7">
        <v>0</v>
      </c>
      <c r="D7">
        <v>1.9E-3</v>
      </c>
      <c r="E7">
        <v>0.77876000000000001</v>
      </c>
      <c r="F7">
        <v>0.78408999999999995</v>
      </c>
      <c r="H7" t="s">
        <v>10</v>
      </c>
      <c r="I7">
        <v>0</v>
      </c>
      <c r="J7">
        <v>37</v>
      </c>
      <c r="K7">
        <v>16</v>
      </c>
      <c r="L7">
        <f>K7/J7</f>
        <v>0.43243243243243246</v>
      </c>
      <c r="N7" t="s">
        <v>11</v>
      </c>
      <c r="O7">
        <v>1</v>
      </c>
      <c r="P7">
        <v>26</v>
      </c>
      <c r="Q7">
        <v>1</v>
      </c>
      <c r="R7">
        <f>Q7/P7</f>
        <v>3.8461538461538464E-2</v>
      </c>
    </row>
    <row r="8" spans="1:18" x14ac:dyDescent="0.25">
      <c r="B8">
        <v>50</v>
      </c>
      <c r="C8">
        <v>0</v>
      </c>
      <c r="D8">
        <v>8.5000000000000006E-3</v>
      </c>
      <c r="E8">
        <v>0.12094000000000001</v>
      </c>
      <c r="F8">
        <v>0.12223000000000001</v>
      </c>
      <c r="I8">
        <v>1</v>
      </c>
      <c r="J8">
        <v>24</v>
      </c>
      <c r="K8">
        <v>9</v>
      </c>
      <c r="L8">
        <f t="shared" ref="L8:L13" si="0">K8/J8</f>
        <v>0.375</v>
      </c>
      <c r="O8">
        <v>2</v>
      </c>
      <c r="P8">
        <v>29</v>
      </c>
      <c r="Q8">
        <v>1</v>
      </c>
      <c r="R8">
        <f t="shared" ref="R8:R20" si="1">Q8/P8</f>
        <v>3.4482758620689655E-2</v>
      </c>
    </row>
    <row r="9" spans="1:18" x14ac:dyDescent="0.25">
      <c r="B9">
        <v>100</v>
      </c>
      <c r="C9">
        <v>5.4900000000000001E-3</v>
      </c>
      <c r="D9">
        <v>1.704E-2</v>
      </c>
      <c r="E9">
        <v>2.6550000000000001E-2</v>
      </c>
      <c r="F9">
        <v>5.0689999999999999E-2</v>
      </c>
      <c r="I9">
        <v>14</v>
      </c>
      <c r="J9">
        <v>33</v>
      </c>
      <c r="K9">
        <v>16</v>
      </c>
      <c r="L9">
        <f t="shared" si="0"/>
        <v>0.48484848484848486</v>
      </c>
      <c r="O9">
        <v>3</v>
      </c>
      <c r="P9">
        <v>25</v>
      </c>
      <c r="Q9">
        <v>1</v>
      </c>
      <c r="R9">
        <f t="shared" si="1"/>
        <v>0.04</v>
      </c>
    </row>
    <row r="10" spans="1:18" x14ac:dyDescent="0.25">
      <c r="B10">
        <v>150</v>
      </c>
      <c r="C10">
        <v>2.7470000000000001E-2</v>
      </c>
      <c r="D10">
        <v>2.6100000000000002E-2</v>
      </c>
      <c r="E10">
        <v>2.6550000000000001E-2</v>
      </c>
      <c r="F10">
        <v>2.3529999999999999E-2</v>
      </c>
      <c r="I10">
        <v>15</v>
      </c>
      <c r="J10">
        <v>31</v>
      </c>
      <c r="K10">
        <v>13</v>
      </c>
      <c r="L10">
        <f t="shared" si="0"/>
        <v>0.41935483870967744</v>
      </c>
      <c r="O10">
        <v>4</v>
      </c>
      <c r="P10">
        <v>37</v>
      </c>
      <c r="Q10">
        <v>0</v>
      </c>
      <c r="R10">
        <f t="shared" si="1"/>
        <v>0</v>
      </c>
    </row>
    <row r="11" spans="1:18" x14ac:dyDescent="0.25">
      <c r="B11">
        <v>200</v>
      </c>
      <c r="C11">
        <v>1.6480000000000002E-2</v>
      </c>
      <c r="D11">
        <v>3.492E-2</v>
      </c>
      <c r="E11">
        <v>8.8500000000000002E-3</v>
      </c>
      <c r="F11">
        <v>1.108E-2</v>
      </c>
      <c r="I11">
        <v>16</v>
      </c>
      <c r="J11">
        <v>35</v>
      </c>
      <c r="K11">
        <v>15</v>
      </c>
      <c r="L11">
        <f t="shared" si="0"/>
        <v>0.42857142857142855</v>
      </c>
      <c r="O11">
        <v>6</v>
      </c>
      <c r="P11">
        <v>13</v>
      </c>
      <c r="Q11">
        <v>4</v>
      </c>
      <c r="R11">
        <f t="shared" si="1"/>
        <v>0.30769230769230771</v>
      </c>
    </row>
    <row r="12" spans="1:18" x14ac:dyDescent="0.25">
      <c r="B12">
        <v>250</v>
      </c>
      <c r="C12">
        <v>3.8460000000000001E-2</v>
      </c>
      <c r="D12">
        <v>4.301E-2</v>
      </c>
      <c r="E12">
        <v>2.9499999999999999E-3</v>
      </c>
      <c r="F12">
        <v>5.0600000000000003E-3</v>
      </c>
      <c r="I12">
        <v>17</v>
      </c>
      <c r="J12">
        <v>28</v>
      </c>
      <c r="K12">
        <v>10</v>
      </c>
      <c r="L12">
        <f t="shared" si="0"/>
        <v>0.35714285714285715</v>
      </c>
      <c r="O12">
        <v>7</v>
      </c>
      <c r="P12">
        <v>25</v>
      </c>
      <c r="Q12">
        <v>0</v>
      </c>
      <c r="R12">
        <f t="shared" si="1"/>
        <v>0</v>
      </c>
    </row>
    <row r="13" spans="1:18" x14ac:dyDescent="0.25">
      <c r="B13">
        <v>300</v>
      </c>
      <c r="C13">
        <v>4.9450000000000001E-2</v>
      </c>
      <c r="D13">
        <v>5.0029999999999998E-2</v>
      </c>
      <c r="E13">
        <v>8.8500000000000002E-3</v>
      </c>
      <c r="F13">
        <v>2.16E-3</v>
      </c>
      <c r="I13">
        <v>25</v>
      </c>
      <c r="J13">
        <v>32</v>
      </c>
      <c r="K13">
        <v>12</v>
      </c>
      <c r="L13">
        <f t="shared" si="0"/>
        <v>0.375</v>
      </c>
      <c r="O13">
        <v>8</v>
      </c>
      <c r="P13">
        <v>23</v>
      </c>
      <c r="Q13">
        <v>2</v>
      </c>
      <c r="R13">
        <f t="shared" si="1"/>
        <v>8.6956521739130432E-2</v>
      </c>
    </row>
    <row r="14" spans="1:18" x14ac:dyDescent="0.25">
      <c r="B14">
        <v>350</v>
      </c>
      <c r="C14">
        <v>4.9450000000000001E-2</v>
      </c>
      <c r="D14">
        <v>5.5800000000000002E-2</v>
      </c>
      <c r="E14">
        <v>5.8999999999999999E-3</v>
      </c>
      <c r="F14" s="1">
        <v>8.2412800000000004E-4</v>
      </c>
      <c r="O14">
        <v>9</v>
      </c>
      <c r="P14">
        <v>38</v>
      </c>
      <c r="Q14">
        <v>1</v>
      </c>
      <c r="R14">
        <f t="shared" si="1"/>
        <v>2.6315789473684209E-2</v>
      </c>
    </row>
    <row r="15" spans="1:18" x14ac:dyDescent="0.25">
      <c r="B15">
        <v>400</v>
      </c>
      <c r="C15">
        <v>0.10440000000000001</v>
      </c>
      <c r="D15">
        <v>6.019E-2</v>
      </c>
      <c r="E15">
        <v>0</v>
      </c>
      <c r="F15" s="1">
        <v>2.6527300000000001E-4</v>
      </c>
      <c r="O15">
        <v>10</v>
      </c>
      <c r="P15">
        <v>30</v>
      </c>
      <c r="Q15">
        <v>0</v>
      </c>
      <c r="R15">
        <f t="shared" si="1"/>
        <v>0</v>
      </c>
    </row>
    <row r="16" spans="1:18" x14ac:dyDescent="0.25">
      <c r="B16">
        <v>450</v>
      </c>
      <c r="C16">
        <v>7.1429999999999993E-2</v>
      </c>
      <c r="D16">
        <v>6.3170000000000004E-2</v>
      </c>
      <c r="E16">
        <v>0</v>
      </c>
      <c r="F16" s="1">
        <v>6.5324600000000001E-5</v>
      </c>
      <c r="O16">
        <v>11</v>
      </c>
      <c r="P16">
        <v>27</v>
      </c>
      <c r="Q16">
        <v>1</v>
      </c>
      <c r="R16">
        <f t="shared" si="1"/>
        <v>3.7037037037037035E-2</v>
      </c>
    </row>
    <row r="17" spans="2:18" x14ac:dyDescent="0.25">
      <c r="B17">
        <v>500</v>
      </c>
      <c r="C17">
        <v>6.0440000000000001E-2</v>
      </c>
      <c r="D17">
        <v>6.4740000000000006E-2</v>
      </c>
      <c r="E17">
        <v>8.8500000000000002E-3</v>
      </c>
      <c r="F17" s="1">
        <v>1.0348300000000001E-5</v>
      </c>
      <c r="O17">
        <v>12</v>
      </c>
      <c r="P17">
        <v>12</v>
      </c>
      <c r="Q17">
        <v>1</v>
      </c>
      <c r="R17">
        <f t="shared" si="1"/>
        <v>8.3333333333333329E-2</v>
      </c>
    </row>
    <row r="18" spans="2:18" x14ac:dyDescent="0.25">
      <c r="B18">
        <v>550</v>
      </c>
      <c r="C18">
        <v>3.2969999999999999E-2</v>
      </c>
      <c r="D18">
        <v>6.4960000000000004E-2</v>
      </c>
      <c r="E18">
        <v>0</v>
      </c>
      <c r="F18" s="1">
        <v>7.6848100000000004E-7</v>
      </c>
      <c r="L18">
        <f>AVERAGE(L7:L13)</f>
        <v>0.41033572024355436</v>
      </c>
      <c r="O18">
        <v>13</v>
      </c>
      <c r="P18">
        <v>15</v>
      </c>
      <c r="Q18">
        <v>0</v>
      </c>
      <c r="R18">
        <f t="shared" si="1"/>
        <v>0</v>
      </c>
    </row>
    <row r="19" spans="2:18" x14ac:dyDescent="0.25">
      <c r="B19">
        <v>600</v>
      </c>
      <c r="C19">
        <v>6.0440000000000001E-2</v>
      </c>
      <c r="D19">
        <v>6.3930000000000001E-2</v>
      </c>
      <c r="E19">
        <v>0</v>
      </c>
      <c r="F19" s="1">
        <v>1.5894399999999998E-8</v>
      </c>
      <c r="L19">
        <f>STDEV(L7:L13)/SQRT(7)</f>
        <v>1.6748140813566476E-2</v>
      </c>
      <c r="O19">
        <v>15</v>
      </c>
      <c r="P19">
        <v>18</v>
      </c>
      <c r="Q19">
        <v>0</v>
      </c>
      <c r="R19">
        <f t="shared" si="1"/>
        <v>0</v>
      </c>
    </row>
    <row r="20" spans="2:18" x14ac:dyDescent="0.25">
      <c r="B20">
        <v>650</v>
      </c>
      <c r="C20">
        <v>5.4949999999999999E-2</v>
      </c>
      <c r="D20">
        <v>6.1760000000000002E-2</v>
      </c>
      <c r="E20">
        <v>0</v>
      </c>
      <c r="F20" s="1">
        <v>4.7366800000000001E-11</v>
      </c>
      <c r="O20">
        <v>16</v>
      </c>
      <c r="P20">
        <v>21</v>
      </c>
      <c r="Q20">
        <v>0</v>
      </c>
      <c r="R20">
        <f t="shared" si="1"/>
        <v>0</v>
      </c>
    </row>
    <row r="21" spans="2:18" x14ac:dyDescent="0.25">
      <c r="B21">
        <v>700</v>
      </c>
      <c r="C21">
        <v>6.5930000000000002E-2</v>
      </c>
      <c r="D21">
        <v>5.858E-2</v>
      </c>
      <c r="E21">
        <v>5.8999999999999999E-3</v>
      </c>
      <c r="F21" s="1">
        <v>1.1733700000000001E-14</v>
      </c>
    </row>
    <row r="22" spans="2:18" x14ac:dyDescent="0.25">
      <c r="B22">
        <v>750</v>
      </c>
      <c r="C22">
        <v>4.3959999999999999E-2</v>
      </c>
      <c r="D22">
        <v>5.457E-2</v>
      </c>
      <c r="E22">
        <v>0</v>
      </c>
      <c r="F22" s="1">
        <v>1.82198E-19</v>
      </c>
    </row>
    <row r="23" spans="2:18" x14ac:dyDescent="0.25">
      <c r="B23">
        <v>800</v>
      </c>
      <c r="C23">
        <v>4.9450000000000001E-2</v>
      </c>
      <c r="D23">
        <v>4.99E-2</v>
      </c>
      <c r="E23">
        <v>0</v>
      </c>
      <c r="F23" s="1">
        <v>1.6499999999999999E-25</v>
      </c>
    </row>
    <row r="24" spans="2:18" x14ac:dyDescent="0.25">
      <c r="B24">
        <v>850</v>
      </c>
      <c r="C24">
        <v>1.6480000000000002E-2</v>
      </c>
      <c r="D24">
        <v>4.4729999999999999E-2</v>
      </c>
      <c r="E24">
        <v>2.9499999999999999E-3</v>
      </c>
      <c r="F24" s="1">
        <v>9.0437299999999996E-33</v>
      </c>
      <c r="P24">
        <f>SUM(P7:P20)</f>
        <v>339</v>
      </c>
      <c r="Q24">
        <f>SUM(Q7:Q20)</f>
        <v>12</v>
      </c>
      <c r="R24">
        <f>Q24/P24</f>
        <v>3.5398230088495575E-2</v>
      </c>
    </row>
    <row r="25" spans="2:18" x14ac:dyDescent="0.25">
      <c r="B25">
        <v>900</v>
      </c>
      <c r="C25">
        <v>5.4949999999999999E-2</v>
      </c>
      <c r="D25">
        <v>3.925E-2</v>
      </c>
      <c r="E25">
        <v>0</v>
      </c>
      <c r="F25" s="1">
        <v>3.2651999999999998E-41</v>
      </c>
    </row>
    <row r="26" spans="2:18" x14ac:dyDescent="0.25">
      <c r="B26">
        <v>950</v>
      </c>
      <c r="C26">
        <v>1.6480000000000002E-2</v>
      </c>
      <c r="D26">
        <v>3.3640000000000003E-2</v>
      </c>
      <c r="E26">
        <v>0</v>
      </c>
      <c r="F26">
        <v>0</v>
      </c>
    </row>
    <row r="27" spans="2:18" x14ac:dyDescent="0.25">
      <c r="B27">
        <v>1000</v>
      </c>
      <c r="C27">
        <v>2.198E-2</v>
      </c>
      <c r="D27">
        <v>2.8070000000000001E-2</v>
      </c>
      <c r="E27">
        <v>0</v>
      </c>
      <c r="F27">
        <v>0</v>
      </c>
      <c r="R27">
        <f>AVERAGE(R7:R20)</f>
        <v>4.6734234739837198E-2</v>
      </c>
    </row>
    <row r="28" spans="2:18" x14ac:dyDescent="0.25">
      <c r="B28">
        <v>1050</v>
      </c>
      <c r="C28">
        <v>5.4900000000000001E-3</v>
      </c>
      <c r="D28">
        <v>2.2710000000000001E-2</v>
      </c>
      <c r="E28">
        <v>0</v>
      </c>
      <c r="F28">
        <v>0</v>
      </c>
      <c r="R28">
        <f>STDEV(R7:R20)/SQRT(14)</f>
        <v>2.1602783836608241E-2</v>
      </c>
    </row>
    <row r="29" spans="2:18" x14ac:dyDescent="0.25">
      <c r="B29">
        <v>1100</v>
      </c>
      <c r="C29">
        <v>2.7470000000000001E-2</v>
      </c>
      <c r="D29">
        <v>1.77E-2</v>
      </c>
      <c r="E29">
        <v>2.9499999999999999E-3</v>
      </c>
      <c r="F29">
        <v>0</v>
      </c>
    </row>
    <row r="30" spans="2:18" x14ac:dyDescent="0.25">
      <c r="B30">
        <v>1150</v>
      </c>
      <c r="C30">
        <v>2.198E-2</v>
      </c>
      <c r="D30">
        <v>1.319E-2</v>
      </c>
      <c r="E30">
        <v>0</v>
      </c>
      <c r="F30">
        <v>0</v>
      </c>
    </row>
    <row r="31" spans="2:18" x14ac:dyDescent="0.25">
      <c r="B31">
        <v>1200</v>
      </c>
      <c r="C31">
        <v>1.6480000000000002E-2</v>
      </c>
      <c r="D31">
        <v>9.2800000000000001E-3</v>
      </c>
      <c r="E31">
        <v>0</v>
      </c>
      <c r="F31">
        <v>0</v>
      </c>
    </row>
    <row r="32" spans="2:18" x14ac:dyDescent="0.25">
      <c r="B32">
        <v>1250</v>
      </c>
      <c r="C32">
        <v>1.099E-2</v>
      </c>
      <c r="D32">
        <v>6.0499999999999998E-3</v>
      </c>
      <c r="E32">
        <v>0</v>
      </c>
      <c r="F32">
        <v>0</v>
      </c>
    </row>
    <row r="33" spans="2:6" x14ac:dyDescent="0.25">
      <c r="B33">
        <v>1300</v>
      </c>
      <c r="C33">
        <v>1.099E-2</v>
      </c>
      <c r="D33">
        <v>3.5500000000000002E-3</v>
      </c>
      <c r="E33">
        <v>0</v>
      </c>
      <c r="F33">
        <v>0</v>
      </c>
    </row>
    <row r="34" spans="2:6" x14ac:dyDescent="0.25">
      <c r="B34">
        <v>1350</v>
      </c>
      <c r="C34">
        <v>5.4900000000000001E-3</v>
      </c>
      <c r="D34">
        <v>1.7899999999999999E-3</v>
      </c>
      <c r="E34">
        <v>0</v>
      </c>
      <c r="F34">
        <v>0</v>
      </c>
    </row>
    <row r="35" spans="2:6" x14ac:dyDescent="0.25">
      <c r="B35">
        <v>1400</v>
      </c>
      <c r="C35">
        <v>5.4900000000000001E-3</v>
      </c>
      <c r="D35" s="1">
        <v>7.1066300000000005E-4</v>
      </c>
      <c r="E35">
        <v>0</v>
      </c>
      <c r="F35">
        <v>0</v>
      </c>
    </row>
    <row r="36" spans="2:6" x14ac:dyDescent="0.25">
      <c r="B36">
        <v>1450</v>
      </c>
      <c r="C36">
        <v>5.4900000000000001E-3</v>
      </c>
      <c r="D36" s="1">
        <v>1.9309199999999999E-4</v>
      </c>
    </row>
    <row r="37" spans="2:6" x14ac:dyDescent="0.25">
      <c r="B37">
        <v>1500</v>
      </c>
      <c r="C37">
        <v>1.6480000000000002E-2</v>
      </c>
      <c r="D37" s="1">
        <v>2.9313099999999999E-5</v>
      </c>
    </row>
    <row r="38" spans="2:6" x14ac:dyDescent="0.25">
      <c r="B38">
        <v>1550</v>
      </c>
      <c r="C38">
        <v>0</v>
      </c>
      <c r="D38" s="1">
        <v>1.9847799999999999E-6</v>
      </c>
    </row>
    <row r="39" spans="2:6" x14ac:dyDescent="0.25">
      <c r="B39">
        <v>1600</v>
      </c>
      <c r="C39">
        <v>5.4900000000000001E-3</v>
      </c>
      <c r="D39" s="1">
        <v>4.9339399999999998E-8</v>
      </c>
    </row>
    <row r="40" spans="2:6" x14ac:dyDescent="0.25">
      <c r="B40">
        <v>1650</v>
      </c>
      <c r="C40">
        <v>5.4900000000000001E-3</v>
      </c>
      <c r="D40" s="1">
        <v>3.9237399999999999E-10</v>
      </c>
    </row>
    <row r="41" spans="2:6" x14ac:dyDescent="0.25">
      <c r="B41">
        <v>1700</v>
      </c>
      <c r="C41">
        <v>0</v>
      </c>
      <c r="D41" s="1">
        <v>9.1893999999999992E-13</v>
      </c>
    </row>
    <row r="42" spans="2:6" x14ac:dyDescent="0.25">
      <c r="B42">
        <v>1750</v>
      </c>
      <c r="C42">
        <v>5.4900000000000001E-3</v>
      </c>
      <c r="D42" s="1">
        <v>6.0797700000000002E-16</v>
      </c>
    </row>
    <row r="43" spans="2:6" x14ac:dyDescent="0.25">
      <c r="B43">
        <v>1800</v>
      </c>
      <c r="C43">
        <v>0</v>
      </c>
      <c r="D43" s="1">
        <v>1.11983E-19</v>
      </c>
    </row>
    <row r="44" spans="2:6" x14ac:dyDescent="0.25">
      <c r="B44">
        <v>1850</v>
      </c>
      <c r="C44">
        <v>0</v>
      </c>
      <c r="D44" s="1">
        <v>5.7531499999999996E-24</v>
      </c>
    </row>
    <row r="45" spans="2:6" x14ac:dyDescent="0.25">
      <c r="B45">
        <v>1900</v>
      </c>
      <c r="C45">
        <v>0</v>
      </c>
      <c r="D45" s="1">
        <v>8.3410900000000002E-29</v>
      </c>
    </row>
    <row r="46" spans="2:6" x14ac:dyDescent="0.25">
      <c r="B46">
        <v>1950</v>
      </c>
      <c r="C46">
        <v>0</v>
      </c>
      <c r="D46" s="1">
        <v>3.4724599999999998E-34</v>
      </c>
    </row>
    <row r="47" spans="2:6" x14ac:dyDescent="0.25">
      <c r="B47">
        <v>2000</v>
      </c>
      <c r="C47">
        <v>5.4900000000000001E-3</v>
      </c>
      <c r="D47">
        <v>0</v>
      </c>
    </row>
    <row r="48" spans="2:6" x14ac:dyDescent="0.25">
      <c r="B48">
        <v>2050</v>
      </c>
      <c r="C48">
        <v>5.4900000000000001E-3</v>
      </c>
      <c r="D48">
        <v>0</v>
      </c>
    </row>
    <row r="49" spans="1:7" x14ac:dyDescent="0.25">
      <c r="B49">
        <v>2100</v>
      </c>
      <c r="C49">
        <v>0</v>
      </c>
      <c r="D49">
        <v>0</v>
      </c>
    </row>
    <row r="50" spans="1:7" x14ac:dyDescent="0.25">
      <c r="B50">
        <v>2150</v>
      </c>
      <c r="C50">
        <v>0</v>
      </c>
      <c r="D50">
        <v>0</v>
      </c>
    </row>
    <row r="51" spans="1:7" x14ac:dyDescent="0.25">
      <c r="B51">
        <v>2200</v>
      </c>
      <c r="C51">
        <v>5.4900000000000001E-3</v>
      </c>
      <c r="D51">
        <v>0</v>
      </c>
    </row>
    <row r="52" spans="1:7" x14ac:dyDescent="0.25">
      <c r="B52">
        <v>2250</v>
      </c>
      <c r="C52">
        <v>0</v>
      </c>
      <c r="D52">
        <v>0</v>
      </c>
    </row>
    <row r="53" spans="1:7" x14ac:dyDescent="0.25">
      <c r="B53">
        <v>2300</v>
      </c>
      <c r="C53">
        <v>0</v>
      </c>
      <c r="D53">
        <v>0</v>
      </c>
    </row>
    <row r="54" spans="1:7" x14ac:dyDescent="0.25">
      <c r="B54">
        <v>2350</v>
      </c>
      <c r="C54">
        <v>0</v>
      </c>
      <c r="D54">
        <v>0</v>
      </c>
    </row>
    <row r="55" spans="1:7" x14ac:dyDescent="0.25">
      <c r="B55">
        <v>2400</v>
      </c>
      <c r="C55">
        <v>0</v>
      </c>
      <c r="D55">
        <v>0</v>
      </c>
    </row>
    <row r="56" spans="1:7" x14ac:dyDescent="0.25">
      <c r="B56">
        <v>2450</v>
      </c>
      <c r="C56">
        <v>0</v>
      </c>
      <c r="D56">
        <v>0</v>
      </c>
    </row>
    <row r="62" spans="1:7" x14ac:dyDescent="0.25">
      <c r="A62" t="s">
        <v>30</v>
      </c>
    </row>
    <row r="63" spans="1:7" x14ac:dyDescent="0.25">
      <c r="B63" t="s">
        <v>31</v>
      </c>
      <c r="C63" t="s">
        <v>32</v>
      </c>
      <c r="D63" t="s">
        <v>33</v>
      </c>
      <c r="E63" t="s">
        <v>34</v>
      </c>
      <c r="F63" t="s">
        <v>35</v>
      </c>
      <c r="G63" t="s">
        <v>36</v>
      </c>
    </row>
    <row r="64" spans="1:7" x14ac:dyDescent="0.25">
      <c r="B64">
        <v>0.66666999999999998</v>
      </c>
      <c r="C64">
        <v>1.0243899999999999</v>
      </c>
      <c r="D64">
        <v>1</v>
      </c>
      <c r="E64">
        <v>0.13042999999999999</v>
      </c>
      <c r="F64">
        <v>0.18919</v>
      </c>
      <c r="G64">
        <v>0.33333000000000002</v>
      </c>
    </row>
    <row r="65" spans="1:7" x14ac:dyDescent="0.25">
      <c r="B65">
        <v>0.93938999999999995</v>
      </c>
      <c r="C65">
        <v>1</v>
      </c>
      <c r="D65">
        <v>0.97367999999999999</v>
      </c>
      <c r="E65">
        <v>3.2259999999999997E-2</v>
      </c>
      <c r="F65">
        <v>0.125</v>
      </c>
      <c r="G65">
        <v>7.4069999999999997E-2</v>
      </c>
    </row>
    <row r="66" spans="1:7" x14ac:dyDescent="0.25">
      <c r="B66">
        <v>0.86667000000000005</v>
      </c>
      <c r="C66">
        <v>0.96552000000000004</v>
      </c>
      <c r="D66">
        <v>0.88</v>
      </c>
      <c r="E66">
        <v>0.13514000000000001</v>
      </c>
      <c r="F66">
        <v>0.2</v>
      </c>
      <c r="G66">
        <v>0.17646999999999999</v>
      </c>
    </row>
    <row r="67" spans="1:7" x14ac:dyDescent="0.25">
      <c r="B67">
        <v>0.76666999999999996</v>
      </c>
      <c r="C67">
        <v>0.92105000000000004</v>
      </c>
      <c r="D67">
        <v>0.9</v>
      </c>
      <c r="E67">
        <v>0.16128999999999999</v>
      </c>
      <c r="F67">
        <v>0</v>
      </c>
      <c r="G67">
        <v>5.5559999999999998E-2</v>
      </c>
    </row>
    <row r="68" spans="1:7" x14ac:dyDescent="0.25">
      <c r="B68">
        <v>0.8</v>
      </c>
      <c r="C68">
        <v>0.83784000000000003</v>
      </c>
      <c r="E68">
        <v>3.3329999999999999E-2</v>
      </c>
      <c r="F68">
        <v>0</v>
      </c>
      <c r="G68">
        <v>0</v>
      </c>
    </row>
    <row r="69" spans="1:7" x14ac:dyDescent="0.25">
      <c r="B69">
        <v>0.92857000000000001</v>
      </c>
      <c r="C69">
        <v>0.96552000000000004</v>
      </c>
      <c r="E69">
        <v>0.12121</v>
      </c>
      <c r="F69">
        <v>0</v>
      </c>
      <c r="G69">
        <v>6.6669999999999993E-2</v>
      </c>
    </row>
    <row r="70" spans="1:7" x14ac:dyDescent="0.25">
      <c r="B70">
        <v>0.93181999999999998</v>
      </c>
      <c r="C70">
        <v>1.0303</v>
      </c>
      <c r="E70">
        <v>0.125</v>
      </c>
      <c r="F70">
        <v>0</v>
      </c>
      <c r="G70">
        <v>0.59375</v>
      </c>
    </row>
    <row r="71" spans="1:7" x14ac:dyDescent="0.25">
      <c r="C71">
        <v>1.04762</v>
      </c>
    </row>
    <row r="74" spans="1:7" x14ac:dyDescent="0.25">
      <c r="A74" t="s">
        <v>40</v>
      </c>
    </row>
    <row r="75" spans="1:7" x14ac:dyDescent="0.25">
      <c r="A75" t="s">
        <v>7</v>
      </c>
    </row>
    <row r="76" spans="1:7" x14ac:dyDescent="0.25">
      <c r="A76">
        <v>731.15517999999997</v>
      </c>
    </row>
    <row r="77" spans="1:7" x14ac:dyDescent="0.25">
      <c r="A77">
        <v>527.93713000000002</v>
      </c>
    </row>
    <row r="78" spans="1:7" x14ac:dyDescent="0.25">
      <c r="A78">
        <v>486.90192999999999</v>
      </c>
    </row>
    <row r="79" spans="1:7" x14ac:dyDescent="0.25">
      <c r="A79">
        <v>484.08085</v>
      </c>
    </row>
    <row r="80" spans="1:7" x14ac:dyDescent="0.25">
      <c r="A80">
        <v>460.82821999999999</v>
      </c>
    </row>
    <row r="81" spans="1:1" x14ac:dyDescent="0.25">
      <c r="A81">
        <v>381.02296000000001</v>
      </c>
    </row>
    <row r="82" spans="1:1" x14ac:dyDescent="0.25">
      <c r="A82">
        <v>258.02030999999999</v>
      </c>
    </row>
    <row r="83" spans="1:1" x14ac:dyDescent="0.25">
      <c r="A83">
        <v>230.16480000000001</v>
      </c>
    </row>
    <row r="84" spans="1:1" x14ac:dyDescent="0.25">
      <c r="A84">
        <v>179.09559999999999</v>
      </c>
    </row>
    <row r="85" spans="1:1" x14ac:dyDescent="0.25">
      <c r="A85">
        <v>171.22695999999999</v>
      </c>
    </row>
    <row r="86" spans="1:1" x14ac:dyDescent="0.25">
      <c r="A86">
        <v>168.48409000000001</v>
      </c>
    </row>
    <row r="87" spans="1:1" x14ac:dyDescent="0.25">
      <c r="A87">
        <v>165.02805000000001</v>
      </c>
    </row>
    <row r="88" spans="1:1" x14ac:dyDescent="0.25">
      <c r="A88">
        <v>163.05036000000001</v>
      </c>
    </row>
    <row r="89" spans="1:1" x14ac:dyDescent="0.25">
      <c r="A89">
        <v>153.39975999999999</v>
      </c>
    </row>
    <row r="90" spans="1:1" x14ac:dyDescent="0.25">
      <c r="A90">
        <v>150.27164999999999</v>
      </c>
    </row>
    <row r="91" spans="1:1" x14ac:dyDescent="0.25">
      <c r="A91">
        <v>149.65434999999999</v>
      </c>
    </row>
    <row r="92" spans="1:1" x14ac:dyDescent="0.25">
      <c r="A92">
        <v>137.67930999999999</v>
      </c>
    </row>
    <row r="93" spans="1:1" x14ac:dyDescent="0.25">
      <c r="A93">
        <v>136.98418000000001</v>
      </c>
    </row>
    <row r="94" spans="1:1" x14ac:dyDescent="0.25">
      <c r="A94">
        <v>133.56408999999999</v>
      </c>
    </row>
    <row r="95" spans="1:1" x14ac:dyDescent="0.25">
      <c r="A95">
        <v>126.70607</v>
      </c>
    </row>
    <row r="96" spans="1:1" x14ac:dyDescent="0.25">
      <c r="A96">
        <v>99.493219999999994</v>
      </c>
    </row>
    <row r="97" spans="1:26" x14ac:dyDescent="0.25">
      <c r="A97">
        <v>92.791449999999998</v>
      </c>
    </row>
    <row r="98" spans="1:26" x14ac:dyDescent="0.25">
      <c r="A98">
        <v>81.59796</v>
      </c>
    </row>
    <row r="99" spans="1:26" x14ac:dyDescent="0.25">
      <c r="A99">
        <v>77.632760000000005</v>
      </c>
    </row>
    <row r="100" spans="1:26" x14ac:dyDescent="0.25">
      <c r="A100">
        <v>74.892750000000007</v>
      </c>
    </row>
    <row r="101" spans="1:26" x14ac:dyDescent="0.25">
      <c r="A101">
        <v>42.999290000000002</v>
      </c>
    </row>
    <row r="102" spans="1:26" x14ac:dyDescent="0.25">
      <c r="A102">
        <v>30.346489999999999</v>
      </c>
    </row>
    <row r="103" spans="1:26" x14ac:dyDescent="0.25">
      <c r="A103">
        <v>25.007930000000002</v>
      </c>
    </row>
    <row r="104" spans="1:26" x14ac:dyDescent="0.25">
      <c r="A104">
        <v>20.965150000000001</v>
      </c>
    </row>
    <row r="105" spans="1:26" x14ac:dyDescent="0.25">
      <c r="A105">
        <v>10.699780000000001</v>
      </c>
    </row>
    <row r="106" spans="1:26" x14ac:dyDescent="0.25">
      <c r="A106">
        <v>1.99604</v>
      </c>
    </row>
    <row r="109" spans="1:26" x14ac:dyDescent="0.25">
      <c r="A109" t="s">
        <v>28</v>
      </c>
    </row>
    <row r="110" spans="1:26" x14ac:dyDescent="0.25">
      <c r="A110" t="s">
        <v>24</v>
      </c>
      <c r="B110" t="s">
        <v>29</v>
      </c>
    </row>
    <row r="111" spans="1:26" x14ac:dyDescent="0.25">
      <c r="A111" s="13" t="s">
        <v>41</v>
      </c>
      <c r="B111" s="13"/>
      <c r="C111" s="13"/>
      <c r="D111" s="13"/>
      <c r="E111" s="13"/>
      <c r="F111" s="15" t="s">
        <v>42</v>
      </c>
      <c r="G111" s="15"/>
      <c r="H111" s="14"/>
      <c r="I111" s="13"/>
      <c r="J111" s="15" t="s">
        <v>43</v>
      </c>
      <c r="K111" s="15"/>
      <c r="L111" s="14"/>
      <c r="M111" s="14"/>
      <c r="N111" s="14" t="s">
        <v>44</v>
      </c>
      <c r="O111" s="14"/>
      <c r="P111" s="14"/>
      <c r="Q111" s="14"/>
      <c r="R111" s="14"/>
      <c r="S111" s="13"/>
      <c r="T111" s="15" t="s">
        <v>45</v>
      </c>
      <c r="U111" s="15"/>
      <c r="V111" s="14"/>
      <c r="W111" s="13"/>
      <c r="X111" s="15" t="s">
        <v>46</v>
      </c>
      <c r="Y111" s="15"/>
      <c r="Z111" s="14"/>
    </row>
    <row r="112" spans="1:26" x14ac:dyDescent="0.25">
      <c r="A112" s="13" t="s">
        <v>47</v>
      </c>
      <c r="B112" s="13" t="s">
        <v>48</v>
      </c>
      <c r="C112" s="13"/>
      <c r="D112" s="13"/>
      <c r="E112" s="13"/>
      <c r="F112" s="13" t="s">
        <v>47</v>
      </c>
      <c r="G112" s="13" t="s">
        <v>48</v>
      </c>
      <c r="H112" s="13"/>
      <c r="I112" s="13"/>
      <c r="J112" s="13" t="s">
        <v>47</v>
      </c>
      <c r="K112" s="13" t="s">
        <v>48</v>
      </c>
      <c r="L112" s="13"/>
      <c r="M112" s="13"/>
      <c r="N112" s="13" t="s">
        <v>47</v>
      </c>
      <c r="O112" s="13" t="s">
        <v>48</v>
      </c>
      <c r="P112" s="13"/>
      <c r="Q112" s="13"/>
      <c r="R112" s="13"/>
      <c r="S112" s="13"/>
      <c r="T112" s="13" t="s">
        <v>47</v>
      </c>
      <c r="U112" s="13" t="s">
        <v>48</v>
      </c>
      <c r="V112" s="13"/>
      <c r="W112" s="13"/>
      <c r="X112" s="13" t="s">
        <v>47</v>
      </c>
      <c r="Y112" s="13" t="s">
        <v>48</v>
      </c>
      <c r="Z112" s="13"/>
    </row>
    <row r="113" spans="1:26" x14ac:dyDescent="0.25">
      <c r="A113" s="13">
        <v>45</v>
      </c>
      <c r="B113" s="13">
        <v>30</v>
      </c>
      <c r="C113" s="13">
        <f>B113/A113</f>
        <v>0.66666666666666663</v>
      </c>
      <c r="D113" s="13"/>
      <c r="E113" s="13"/>
      <c r="F113" s="13">
        <v>41</v>
      </c>
      <c r="G113" s="13">
        <v>42</v>
      </c>
      <c r="H113" s="13">
        <f>G113/F113</f>
        <v>1.024390243902439</v>
      </c>
      <c r="I113" s="13"/>
      <c r="J113" s="13">
        <v>37</v>
      </c>
      <c r="K113" s="13">
        <v>37</v>
      </c>
      <c r="L113" s="13">
        <f>K113/J113</f>
        <v>1</v>
      </c>
      <c r="M113" s="13"/>
      <c r="N113" s="13">
        <v>23</v>
      </c>
      <c r="O113" s="13">
        <v>3</v>
      </c>
      <c r="P113" s="13">
        <f>O113/N113</f>
        <v>0.13043478260869565</v>
      </c>
      <c r="Q113" s="13"/>
      <c r="R113" s="13"/>
      <c r="S113" s="13"/>
      <c r="T113" s="13">
        <v>37</v>
      </c>
      <c r="U113" s="13">
        <v>7</v>
      </c>
      <c r="V113" s="13">
        <f>U113/T113</f>
        <v>0.1891891891891892</v>
      </c>
      <c r="W113" s="13"/>
      <c r="X113" s="13">
        <v>39</v>
      </c>
      <c r="Y113" s="13">
        <v>13</v>
      </c>
      <c r="Z113" s="13">
        <f>Y113/X113</f>
        <v>0.33333333333333331</v>
      </c>
    </row>
    <row r="114" spans="1:26" x14ac:dyDescent="0.25">
      <c r="A114" s="13">
        <v>33</v>
      </c>
      <c r="B114" s="13">
        <v>31</v>
      </c>
      <c r="C114" s="13">
        <f t="shared" ref="C114:C119" si="2">B114/A114</f>
        <v>0.93939393939393945</v>
      </c>
      <c r="D114" s="13"/>
      <c r="E114" s="13"/>
      <c r="F114" s="13">
        <v>44</v>
      </c>
      <c r="G114" s="13">
        <v>44</v>
      </c>
      <c r="H114" s="13">
        <f t="shared" ref="H114:H120" si="3">G114/F114</f>
        <v>1</v>
      </c>
      <c r="I114" s="13"/>
      <c r="J114" s="13">
        <v>38</v>
      </c>
      <c r="K114" s="13">
        <v>37</v>
      </c>
      <c r="L114" s="13">
        <f t="shared" ref="L114:L116" si="4">K114/J114</f>
        <v>0.97368421052631582</v>
      </c>
      <c r="M114" s="13"/>
      <c r="N114" s="13">
        <v>31</v>
      </c>
      <c r="O114" s="13">
        <v>1</v>
      </c>
      <c r="P114" s="13">
        <f t="shared" ref="P114:P119" si="5">O114/N114</f>
        <v>3.2258064516129031E-2</v>
      </c>
      <c r="Q114" s="13"/>
      <c r="R114" s="13"/>
      <c r="S114" s="13"/>
      <c r="T114" s="13">
        <v>16</v>
      </c>
      <c r="U114" s="13">
        <v>2</v>
      </c>
      <c r="V114" s="13">
        <f t="shared" ref="V114:V119" si="6">U114/T114</f>
        <v>0.125</v>
      </c>
      <c r="W114" s="13"/>
      <c r="X114" s="13">
        <v>27</v>
      </c>
      <c r="Y114" s="13">
        <v>2</v>
      </c>
      <c r="Z114" s="13">
        <f t="shared" ref="Z114:Z119" si="7">Y114/X114</f>
        <v>7.407407407407407E-2</v>
      </c>
    </row>
    <row r="115" spans="1:26" x14ac:dyDescent="0.25">
      <c r="A115" s="13">
        <v>30</v>
      </c>
      <c r="B115" s="13">
        <v>26</v>
      </c>
      <c r="C115" s="13">
        <f t="shared" si="2"/>
        <v>0.8666666666666667</v>
      </c>
      <c r="D115" s="13"/>
      <c r="E115" s="13"/>
      <c r="F115" s="13">
        <v>29</v>
      </c>
      <c r="G115" s="13">
        <v>28</v>
      </c>
      <c r="H115" s="13">
        <f t="shared" si="3"/>
        <v>0.96551724137931039</v>
      </c>
      <c r="I115" s="13"/>
      <c r="J115" s="13">
        <v>25</v>
      </c>
      <c r="K115" s="13">
        <v>22</v>
      </c>
      <c r="L115" s="13">
        <f t="shared" si="4"/>
        <v>0.88</v>
      </c>
      <c r="M115" s="13"/>
      <c r="N115" s="13">
        <v>37</v>
      </c>
      <c r="O115" s="13">
        <v>5</v>
      </c>
      <c r="P115" s="13">
        <f t="shared" si="5"/>
        <v>0.13513513513513514</v>
      </c>
      <c r="Q115" s="13" t="s">
        <v>49</v>
      </c>
      <c r="R115" s="13"/>
      <c r="S115" s="13"/>
      <c r="T115" s="13">
        <v>20</v>
      </c>
      <c r="U115" s="13">
        <v>4</v>
      </c>
      <c r="V115" s="13">
        <f t="shared" si="6"/>
        <v>0.2</v>
      </c>
      <c r="W115" s="13"/>
      <c r="X115" s="13">
        <v>17</v>
      </c>
      <c r="Y115" s="13">
        <v>3</v>
      </c>
      <c r="Z115" s="13">
        <f t="shared" si="7"/>
        <v>0.17647058823529413</v>
      </c>
    </row>
    <row r="116" spans="1:26" x14ac:dyDescent="0.25">
      <c r="A116" s="13">
        <v>30</v>
      </c>
      <c r="B116" s="13">
        <v>23</v>
      </c>
      <c r="C116" s="13">
        <f t="shared" si="2"/>
        <v>0.76666666666666672</v>
      </c>
      <c r="D116" s="13"/>
      <c r="E116" s="13"/>
      <c r="F116" s="13">
        <v>38</v>
      </c>
      <c r="G116" s="13">
        <v>35</v>
      </c>
      <c r="H116" s="13">
        <f t="shared" si="3"/>
        <v>0.92105263157894735</v>
      </c>
      <c r="I116" s="13"/>
      <c r="J116" s="13">
        <v>30</v>
      </c>
      <c r="K116" s="13">
        <v>27</v>
      </c>
      <c r="L116" s="13">
        <f t="shared" si="4"/>
        <v>0.9</v>
      </c>
      <c r="M116" s="13"/>
      <c r="N116" s="13">
        <v>31</v>
      </c>
      <c r="O116" s="13">
        <v>5</v>
      </c>
      <c r="P116" s="13">
        <f t="shared" si="5"/>
        <v>0.16129032258064516</v>
      </c>
      <c r="Q116" s="13"/>
      <c r="R116" s="13"/>
      <c r="S116" s="13"/>
      <c r="T116" s="13">
        <v>23</v>
      </c>
      <c r="U116" s="13">
        <v>0</v>
      </c>
      <c r="V116" s="13">
        <f t="shared" si="6"/>
        <v>0</v>
      </c>
      <c r="W116" s="13"/>
      <c r="X116" s="13">
        <v>18</v>
      </c>
      <c r="Y116" s="13">
        <v>1</v>
      </c>
      <c r="Z116" s="13">
        <f t="shared" si="7"/>
        <v>5.5555555555555552E-2</v>
      </c>
    </row>
    <row r="117" spans="1:26" x14ac:dyDescent="0.25">
      <c r="A117" s="13">
        <v>40</v>
      </c>
      <c r="B117" s="13">
        <v>32</v>
      </c>
      <c r="C117" s="13">
        <f t="shared" si="2"/>
        <v>0.8</v>
      </c>
      <c r="D117" s="13"/>
      <c r="E117" s="13"/>
      <c r="F117" s="13">
        <v>37</v>
      </c>
      <c r="G117" s="13">
        <v>31</v>
      </c>
      <c r="H117" s="13">
        <f t="shared" si="3"/>
        <v>0.83783783783783783</v>
      </c>
      <c r="I117" s="13"/>
      <c r="J117" s="13"/>
      <c r="K117" s="13"/>
      <c r="L117" s="13"/>
      <c r="M117" s="13"/>
      <c r="N117" s="13">
        <v>30</v>
      </c>
      <c r="O117" s="13">
        <v>1</v>
      </c>
      <c r="P117" s="13">
        <f t="shared" si="5"/>
        <v>3.3333333333333333E-2</v>
      </c>
      <c r="Q117" s="13"/>
      <c r="R117" s="13"/>
      <c r="S117" s="13"/>
      <c r="T117" s="13">
        <v>25</v>
      </c>
      <c r="U117" s="13">
        <v>0</v>
      </c>
      <c r="V117" s="13">
        <f t="shared" si="6"/>
        <v>0</v>
      </c>
      <c r="W117" s="13"/>
      <c r="X117" s="13">
        <v>5</v>
      </c>
      <c r="Y117" s="13">
        <v>0</v>
      </c>
      <c r="Z117" s="13">
        <f t="shared" si="7"/>
        <v>0</v>
      </c>
    </row>
    <row r="118" spans="1:26" x14ac:dyDescent="0.25">
      <c r="A118" s="13">
        <v>28</v>
      </c>
      <c r="B118" s="13">
        <v>26</v>
      </c>
      <c r="C118" s="13">
        <f t="shared" si="2"/>
        <v>0.9285714285714286</v>
      </c>
      <c r="D118" s="13"/>
      <c r="E118" s="13"/>
      <c r="F118" s="13">
        <v>29</v>
      </c>
      <c r="G118" s="13">
        <v>28</v>
      </c>
      <c r="H118" s="13">
        <f t="shared" si="3"/>
        <v>0.96551724137931039</v>
      </c>
      <c r="I118" s="13"/>
      <c r="J118" s="13"/>
      <c r="K118" s="13"/>
      <c r="L118" s="13"/>
      <c r="M118" s="13"/>
      <c r="N118" s="13">
        <v>33</v>
      </c>
      <c r="O118" s="13">
        <v>4</v>
      </c>
      <c r="P118" s="13">
        <f t="shared" si="5"/>
        <v>0.12121212121212122</v>
      </c>
      <c r="Q118" s="13"/>
      <c r="R118" s="13"/>
      <c r="S118" s="13"/>
      <c r="T118" s="13">
        <v>22</v>
      </c>
      <c r="U118" s="13">
        <v>0</v>
      </c>
      <c r="V118" s="13">
        <f t="shared" si="6"/>
        <v>0</v>
      </c>
      <c r="W118" s="13"/>
      <c r="X118" s="13">
        <v>30</v>
      </c>
      <c r="Y118" s="13">
        <v>2</v>
      </c>
      <c r="Z118" s="13">
        <f t="shared" si="7"/>
        <v>6.6666666666666666E-2</v>
      </c>
    </row>
    <row r="119" spans="1:26" x14ac:dyDescent="0.25">
      <c r="A119" s="13">
        <v>44</v>
      </c>
      <c r="B119" s="13">
        <v>41</v>
      </c>
      <c r="C119" s="13">
        <f t="shared" si="2"/>
        <v>0.93181818181818177</v>
      </c>
      <c r="D119" s="13"/>
      <c r="E119" s="13"/>
      <c r="F119" s="13">
        <v>33</v>
      </c>
      <c r="G119" s="13">
        <v>34</v>
      </c>
      <c r="H119" s="13">
        <f t="shared" si="3"/>
        <v>1.0303030303030303</v>
      </c>
      <c r="I119" s="13"/>
      <c r="J119" s="13"/>
      <c r="K119" s="13"/>
      <c r="L119" s="13"/>
      <c r="M119" s="13"/>
      <c r="N119" s="13">
        <v>32</v>
      </c>
      <c r="O119" s="13">
        <v>4</v>
      </c>
      <c r="P119" s="13">
        <f t="shared" si="5"/>
        <v>0.125</v>
      </c>
      <c r="Q119" s="13"/>
      <c r="R119" s="13"/>
      <c r="S119" s="13"/>
      <c r="T119" s="13">
        <v>26</v>
      </c>
      <c r="U119" s="13">
        <v>0</v>
      </c>
      <c r="V119" s="13">
        <f t="shared" si="6"/>
        <v>0</v>
      </c>
      <c r="W119" s="13"/>
      <c r="X119" s="13">
        <v>32</v>
      </c>
      <c r="Y119" s="13">
        <v>19</v>
      </c>
      <c r="Z119" s="13">
        <f t="shared" si="7"/>
        <v>0.59375</v>
      </c>
    </row>
    <row r="120" spans="1:26" x14ac:dyDescent="0.25">
      <c r="A120" s="13"/>
      <c r="B120" s="13"/>
      <c r="C120" s="13"/>
      <c r="D120" s="13"/>
      <c r="E120" s="13"/>
      <c r="F120" s="13">
        <v>21</v>
      </c>
      <c r="G120" s="13">
        <v>22</v>
      </c>
      <c r="H120" s="13">
        <f t="shared" si="3"/>
        <v>1.0476190476190477</v>
      </c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x14ac:dyDescent="0.25">
      <c r="A124" s="13"/>
      <c r="B124" s="13"/>
      <c r="C124" s="13">
        <f>AVERAGE(C113:C120)</f>
        <v>0.84282622139764996</v>
      </c>
      <c r="D124" s="13"/>
      <c r="E124" s="13"/>
      <c r="F124" s="13"/>
      <c r="G124" s="13"/>
      <c r="H124" s="13">
        <f>AVERAGE(H113:H120)</f>
        <v>0.97402965924999041</v>
      </c>
      <c r="I124" s="13"/>
      <c r="J124" s="13"/>
      <c r="K124" s="13"/>
      <c r="L124" s="13">
        <f>AVERAGE(L113:L120)</f>
        <v>0.93842105263157893</v>
      </c>
      <c r="M124" s="13"/>
      <c r="N124" s="13"/>
      <c r="O124" s="13"/>
      <c r="P124" s="13">
        <f>AVERAGE(P113:P120)</f>
        <v>0.1055233941980085</v>
      </c>
      <c r="Q124" s="13"/>
      <c r="R124" s="13"/>
      <c r="S124" s="13"/>
      <c r="T124" s="13"/>
      <c r="U124" s="13"/>
      <c r="V124" s="13">
        <f>AVERAGE(V113:V120)</f>
        <v>7.3455598455598459E-2</v>
      </c>
      <c r="W124" s="13"/>
      <c r="X124" s="13"/>
      <c r="Y124" s="13"/>
      <c r="Z124" s="13">
        <f>AVERAGE(Z113:Z120)</f>
        <v>0.18569288826641767</v>
      </c>
    </row>
    <row r="125" spans="1:26" x14ac:dyDescent="0.25">
      <c r="A125" s="13"/>
      <c r="B125" s="13"/>
      <c r="C125" s="13">
        <f>STDEV(C113:C121)/SQRT(COUNT(C113:C121))</f>
        <v>3.8984750468380694E-2</v>
      </c>
      <c r="D125" s="13"/>
      <c r="E125" s="13"/>
      <c r="F125" s="13"/>
      <c r="G125" s="13"/>
      <c r="H125" s="13">
        <f>STDEV(H113:H121)/SQRT(COUNT(H113:H121))</f>
        <v>2.4382530943514721E-2</v>
      </c>
      <c r="I125" s="13"/>
      <c r="J125" s="13"/>
      <c r="K125" s="13"/>
      <c r="L125" s="13">
        <f>STDEV(L113:L121)/SQRT(COUNT(L113:L121))</f>
        <v>2.875855487156849E-2</v>
      </c>
      <c r="M125" s="13"/>
      <c r="N125" s="13"/>
      <c r="O125" s="13"/>
      <c r="P125" s="13">
        <f>STDEV(P113:P121)/SQRT(COUNT(P113:P121))</f>
        <v>1.9403037639601481E-2</v>
      </c>
      <c r="Q125" s="13"/>
      <c r="R125" s="13"/>
      <c r="S125" s="13"/>
      <c r="T125" s="13"/>
      <c r="U125" s="13"/>
      <c r="V125" s="13">
        <f>STDEV(V113:V121)/SQRT(COUNT(V113:V121))</f>
        <v>3.5739625432648282E-2</v>
      </c>
      <c r="W125" s="13"/>
      <c r="X125" s="13"/>
      <c r="Y125" s="13"/>
      <c r="Z125" s="13">
        <f>STDEV(Z113:Z121)/SQRT(COUNT(Z113:Z121))</f>
        <v>7.9647576937049339E-2</v>
      </c>
    </row>
    <row r="126" spans="1:26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x14ac:dyDescent="0.25">
      <c r="A129" s="13">
        <f>AVERAGE(A113:A120)</f>
        <v>35.714285714285715</v>
      </c>
      <c r="B129" s="13">
        <f>AVERAGE(B113:B120)</f>
        <v>29.857142857142858</v>
      </c>
      <c r="C129" s="13"/>
      <c r="D129" s="13"/>
      <c r="E129" s="13"/>
      <c r="F129" s="13">
        <f>AVERAGE(F113:F120)</f>
        <v>34</v>
      </c>
      <c r="G129" s="13">
        <f>AVERAGE(G113:G120)</f>
        <v>33</v>
      </c>
      <c r="H129" s="13"/>
      <c r="I129" s="13"/>
      <c r="J129" s="13">
        <f>AVERAGE(J113:J120)</f>
        <v>32.5</v>
      </c>
      <c r="K129" s="13">
        <f>AVERAGE(K113:K120)</f>
        <v>30.75</v>
      </c>
      <c r="L129" s="13"/>
      <c r="M129" s="13"/>
      <c r="N129" s="13">
        <f>AVERAGE(N113:N120)</f>
        <v>31</v>
      </c>
      <c r="O129" s="13">
        <f>AVERAGE(O113:O120)</f>
        <v>3.2857142857142856</v>
      </c>
      <c r="P129" s="13"/>
      <c r="Q129" s="13"/>
      <c r="R129" s="13"/>
      <c r="S129" s="13"/>
      <c r="T129" s="13">
        <f>AVERAGE(T113:T120)</f>
        <v>24.142857142857142</v>
      </c>
      <c r="U129" s="13">
        <f>AVERAGE(U113:U120)</f>
        <v>1.8571428571428572</v>
      </c>
      <c r="V129" s="13"/>
      <c r="W129" s="13"/>
      <c r="X129" s="13">
        <f>AVERAGE(X113:X120)</f>
        <v>24</v>
      </c>
      <c r="Y129" s="13">
        <f>AVERAGE(Y113:Y120)</f>
        <v>5.7142857142857144</v>
      </c>
      <c r="Z129" s="13"/>
    </row>
    <row r="130" spans="1:26" x14ac:dyDescent="0.25">
      <c r="A130" s="13">
        <f>STDEV(A113:A122)/SQRT(COUNT(A113:A122))</f>
        <v>2.6966847875748097</v>
      </c>
      <c r="B130" s="13">
        <f>STDEV(B113:B122)/SQRT(COUNT(B113:B122))</f>
        <v>2.219272418615438</v>
      </c>
      <c r="C130" s="13"/>
      <c r="D130" s="13"/>
      <c r="E130" s="13"/>
      <c r="F130" s="13">
        <f>STDEV(F113:F122)/SQRT(COUNT(F113:F122))</f>
        <v>2.65249208966102</v>
      </c>
      <c r="G130" s="13">
        <f>STDEV(G113:G122)/SQRT(COUNT(G113:G122))</f>
        <v>2.6117864712546028</v>
      </c>
      <c r="H130" s="13"/>
      <c r="I130" s="13"/>
      <c r="J130" s="13">
        <f>STDEV(J113:J122)/SQRT(COUNT(J113:J122))</f>
        <v>3.0686587732536612</v>
      </c>
      <c r="K130" s="13">
        <f>STDEV(K113:K122)/SQRT(COUNT(K113:K122))</f>
        <v>3.75</v>
      </c>
      <c r="L130" s="13"/>
      <c r="M130" s="13"/>
      <c r="N130" s="13">
        <f>STDEV(N113:N122)/SQRT(COUNT(N113:N122))</f>
        <v>1.5886502207249789</v>
      </c>
      <c r="O130" s="13">
        <f>STDEV(O113:O122)/SQRT(COUNT(O113:O122))</f>
        <v>0.64417853611755638</v>
      </c>
      <c r="P130" s="13"/>
      <c r="Q130" s="13"/>
      <c r="R130" s="13"/>
      <c r="S130" s="13"/>
      <c r="T130" s="13">
        <f>STDEV(T113:T122)/SQRT(COUNT(T113:T122))</f>
        <v>2.4825924567118229</v>
      </c>
      <c r="U130" s="13">
        <f>STDEV(U113:U122)/SQRT(COUNT(U113:U122))</f>
        <v>1.0334540197243192</v>
      </c>
      <c r="V130" s="13"/>
      <c r="W130" s="13"/>
      <c r="X130" s="13">
        <f>STDEV(X113:X122)/SQRT(COUNT(X113:X122))</f>
        <v>4.3094580368566726</v>
      </c>
      <c r="Y130" s="13">
        <f>STDEV(Y113:Y122)/SQRT(COUNT(Y113:Y122))</f>
        <v>2.757796616299097</v>
      </c>
      <c r="Z130" s="13"/>
    </row>
    <row r="131" spans="1:26" x14ac:dyDescent="0.2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</sheetData>
  <mergeCells count="4">
    <mergeCell ref="F111:G111"/>
    <mergeCell ref="J111:K111"/>
    <mergeCell ref="T111:U111"/>
    <mergeCell ref="X111:Y1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96826-B124-411F-AE11-93DD1416FFE4}">
  <dimension ref="A1:K17"/>
  <sheetViews>
    <sheetView tabSelected="1" workbookViewId="0">
      <selection activeCell="S5" sqref="S5"/>
    </sheetView>
  </sheetViews>
  <sheetFormatPr defaultRowHeight="15" x14ac:dyDescent="0.25"/>
  <cols>
    <col min="1" max="1" width="36.85546875" customWidth="1"/>
    <col min="2" max="2" width="14.7109375" bestFit="1" customWidth="1"/>
    <col min="3" max="3" width="9" bestFit="1" customWidth="1"/>
  </cols>
  <sheetData>
    <row r="1" spans="1:11" x14ac:dyDescent="0.25">
      <c r="A1" t="s">
        <v>13</v>
      </c>
      <c r="J1" t="s">
        <v>24</v>
      </c>
      <c r="K1" t="s">
        <v>25</v>
      </c>
    </row>
    <row r="2" spans="1:11" ht="15.75" thickBot="1" x14ac:dyDescent="0.3">
      <c r="J2" t="s">
        <v>26</v>
      </c>
      <c r="K2" t="s">
        <v>27</v>
      </c>
    </row>
    <row r="3" spans="1:11" ht="47.25" thickBot="1" x14ac:dyDescent="0.3">
      <c r="A3" s="2"/>
      <c r="B3" s="3" t="s">
        <v>5</v>
      </c>
      <c r="C3" s="3" t="s">
        <v>14</v>
      </c>
    </row>
    <row r="4" spans="1:11" ht="54" thickTop="1" thickBot="1" x14ac:dyDescent="0.3">
      <c r="A4" s="4" t="s">
        <v>15</v>
      </c>
      <c r="B4" s="5">
        <v>3.5</v>
      </c>
      <c r="C4" s="5">
        <v>0.3</v>
      </c>
    </row>
    <row r="5" spans="1:11" ht="53.25" thickBot="1" x14ac:dyDescent="0.3">
      <c r="A5" s="6" t="s">
        <v>16</v>
      </c>
      <c r="B5" s="7">
        <v>3.22</v>
      </c>
      <c r="C5" s="7">
        <v>6.6</v>
      </c>
    </row>
    <row r="6" spans="1:11" ht="53.25" thickBot="1" x14ac:dyDescent="0.3">
      <c r="A6" s="8" t="s">
        <v>17</v>
      </c>
      <c r="B6" s="9">
        <v>720</v>
      </c>
      <c r="C6" s="9">
        <v>240</v>
      </c>
    </row>
    <row r="7" spans="1:11" ht="105.75" thickBot="1" x14ac:dyDescent="0.3">
      <c r="A7" s="10" t="s">
        <v>18</v>
      </c>
      <c r="B7" s="7">
        <v>222</v>
      </c>
      <c r="C7" s="7">
        <v>37</v>
      </c>
    </row>
    <row r="9" spans="1:11" x14ac:dyDescent="0.25">
      <c r="A9" t="s">
        <v>19</v>
      </c>
    </row>
    <row r="10" spans="1:11" x14ac:dyDescent="0.25">
      <c r="A10" t="s">
        <v>23</v>
      </c>
    </row>
    <row r="12" spans="1:11" x14ac:dyDescent="0.25">
      <c r="B12" s="12" t="s">
        <v>5</v>
      </c>
      <c r="C12" s="12" t="s">
        <v>14</v>
      </c>
    </row>
    <row r="13" spans="1:11" ht="23.25" x14ac:dyDescent="0.25">
      <c r="A13" s="11" t="s">
        <v>20</v>
      </c>
      <c r="B13">
        <v>1.47E-2</v>
      </c>
      <c r="C13">
        <v>1.2600000000000001E-3</v>
      </c>
    </row>
    <row r="14" spans="1:11" ht="23.25" x14ac:dyDescent="0.25">
      <c r="A14" s="11" t="s">
        <v>21</v>
      </c>
      <c r="B14">
        <v>1.3524E-2</v>
      </c>
      <c r="C14">
        <v>2.7720000000000002E-2</v>
      </c>
    </row>
    <row r="15" spans="1:11" ht="23.25" x14ac:dyDescent="0.25">
      <c r="A15" s="11" t="s">
        <v>22</v>
      </c>
      <c r="B15">
        <v>3.024</v>
      </c>
      <c r="C15">
        <v>1.008</v>
      </c>
    </row>
    <row r="16" spans="1:11" ht="23.25" x14ac:dyDescent="0.25">
      <c r="A16" s="11" t="s">
        <v>18</v>
      </c>
      <c r="B16">
        <f>B15/B14</f>
        <v>223.6024844720497</v>
      </c>
      <c r="C16">
        <f>C15/C14</f>
        <v>36.36363636363636</v>
      </c>
    </row>
    <row r="17" spans="1:3" ht="23.25" x14ac:dyDescent="0.25">
      <c r="A17" s="11" t="s">
        <v>50</v>
      </c>
      <c r="B17">
        <f>1/B13</f>
        <v>68.02721088435375</v>
      </c>
      <c r="C17">
        <f>1/C13</f>
        <v>793.65079365079362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6BC21-08B9-46B6-B5AB-3B2EC3113105}">
  <dimension ref="A1:B2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24</v>
      </c>
      <c r="B1" t="s">
        <v>37</v>
      </c>
    </row>
    <row r="2" spans="1:2" x14ac:dyDescent="0.25">
      <c r="A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SIMULATIONS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Lange, Jeffrey</dc:creator>
  <cp:lastModifiedBy>Lange, Jeffrey</cp:lastModifiedBy>
  <dcterms:created xsi:type="dcterms:W3CDTF">2022-02-04T18:18:13Z</dcterms:created>
  <dcterms:modified xsi:type="dcterms:W3CDTF">2022-02-07T20:07:55Z</dcterms:modified>
</cp:coreProperties>
</file>