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ckup\Research\Final Accepted Paper\Final Code Files\EBD-2\HPC Results\without parity constraints\Normal\"/>
    </mc:Choice>
  </mc:AlternateContent>
  <xr:revisionPtr revIDLastSave="0" documentId="13_ncr:1_{4AD4F843-2892-4637-B703-F13C7AD30E51}" xr6:coauthVersionLast="47" xr6:coauthVersionMax="47" xr10:uidLastSave="{00000000-0000-0000-0000-000000000000}"/>
  <bookViews>
    <workbookView xWindow="7545" yWindow="4560" windowWidth="21600" windowHeight="11385" activeTab="4" xr2:uid="{F87DF8D1-1D9A-4CB5-A951-79661BA76A57}"/>
  </bookViews>
  <sheets>
    <sheet name="Results" sheetId="1" r:id="rId1"/>
    <sheet name="Summary" sheetId="2" r:id="rId2"/>
    <sheet name="Deviation Statistics" sheetId="5" r:id="rId3"/>
    <sheet name="Statistics on No. of Iterations" sheetId="3" r:id="rId4"/>
    <sheet name="Sensitivity Analysis" sheetId="4" r:id="rId5"/>
  </sheets>
  <definedNames>
    <definedName name="_xlnm._FilterDatabase" localSheetId="0" hidden="1">Results!$A$1:$AE$286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7" i="1" l="1"/>
  <c r="AD289" i="1" s="1"/>
  <c r="AB287" i="1"/>
  <c r="AB289" i="1" s="1"/>
  <c r="Z287" i="1"/>
  <c r="Z289" i="1" s="1"/>
  <c r="G50" i="4"/>
  <c r="G49" i="4"/>
  <c r="F50" i="4"/>
  <c r="F49" i="4"/>
  <c r="K47" i="4"/>
  <c r="I47" i="4"/>
  <c r="H47" i="4"/>
  <c r="J47" i="4"/>
  <c r="K46" i="4"/>
  <c r="J46" i="4"/>
  <c r="I46" i="4"/>
  <c r="H46" i="4"/>
  <c r="K11" i="4"/>
  <c r="J11" i="4"/>
  <c r="I11" i="4"/>
  <c r="H11" i="4"/>
  <c r="V39" i="4"/>
  <c r="U39" i="4"/>
  <c r="T39" i="4"/>
  <c r="O39" i="4"/>
  <c r="N39" i="4"/>
  <c r="M39" i="4"/>
  <c r="V38" i="4"/>
  <c r="U38" i="4"/>
  <c r="T38" i="4"/>
  <c r="O38" i="4"/>
  <c r="N38" i="4"/>
  <c r="M38" i="4"/>
  <c r="V37" i="4"/>
  <c r="U37" i="4"/>
  <c r="T37" i="4"/>
  <c r="O37" i="4"/>
  <c r="N37" i="4"/>
  <c r="M37" i="4"/>
  <c r="K45" i="4"/>
  <c r="J45" i="4"/>
  <c r="I45" i="4"/>
  <c r="H45" i="4"/>
  <c r="L39" i="4"/>
  <c r="G39" i="4"/>
  <c r="L38" i="4"/>
  <c r="G38" i="4"/>
  <c r="L37" i="4"/>
  <c r="G37" i="4"/>
  <c r="K10" i="4"/>
  <c r="J10" i="4"/>
  <c r="I10" i="4"/>
  <c r="H10" i="4"/>
  <c r="V4" i="4"/>
  <c r="U4" i="4"/>
  <c r="T4" i="4"/>
  <c r="O4" i="4"/>
  <c r="N4" i="4"/>
  <c r="M4" i="4"/>
  <c r="V3" i="4"/>
  <c r="U3" i="4"/>
  <c r="T3" i="4"/>
  <c r="O3" i="4"/>
  <c r="N3" i="4"/>
  <c r="M3" i="4"/>
  <c r="V2" i="4"/>
  <c r="U2" i="4"/>
  <c r="T2" i="4"/>
  <c r="O2" i="4"/>
  <c r="N2" i="4"/>
  <c r="M2" i="4"/>
  <c r="L4" i="4"/>
  <c r="G4" i="4"/>
  <c r="L3" i="4"/>
  <c r="G3" i="4"/>
  <c r="L2" i="4"/>
  <c r="G2" i="4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X287" i="1"/>
  <c r="M291" i="1"/>
  <c r="M290" i="1"/>
  <c r="M289" i="1"/>
  <c r="P290" i="1"/>
  <c r="P288" i="1"/>
  <c r="G17" i="3"/>
  <c r="G33" i="3"/>
  <c r="G4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AE285" i="1"/>
  <c r="AD285" i="1"/>
  <c r="AC285" i="1"/>
  <c r="AB285" i="1"/>
  <c r="AA285" i="1"/>
  <c r="Z285" i="1"/>
  <c r="Y285" i="1"/>
  <c r="X285" i="1"/>
  <c r="I66" i="3"/>
  <c r="I65" i="3"/>
  <c r="I64" i="3"/>
  <c r="I48" i="3"/>
  <c r="I47" i="3"/>
  <c r="I46" i="3"/>
  <c r="I32" i="3"/>
  <c r="I31" i="3"/>
  <c r="I30" i="3"/>
  <c r="I16" i="3"/>
  <c r="I15" i="3"/>
  <c r="I14" i="3"/>
  <c r="F66" i="3"/>
  <c r="E66" i="3"/>
  <c r="D66" i="3"/>
  <c r="C66" i="3"/>
  <c r="F65" i="3"/>
  <c r="E65" i="3"/>
  <c r="D65" i="3"/>
  <c r="C65" i="3"/>
  <c r="F64" i="3"/>
  <c r="E64" i="3"/>
  <c r="D64" i="3"/>
  <c r="C64" i="3"/>
  <c r="F48" i="3"/>
  <c r="E48" i="3"/>
  <c r="D48" i="3"/>
  <c r="C48" i="3"/>
  <c r="F47" i="3"/>
  <c r="E47" i="3"/>
  <c r="D47" i="3"/>
  <c r="C47" i="3"/>
  <c r="F46" i="3"/>
  <c r="E46" i="3"/>
  <c r="D46" i="3"/>
  <c r="C46" i="3"/>
  <c r="F32" i="3"/>
  <c r="E32" i="3"/>
  <c r="D32" i="3"/>
  <c r="C32" i="3"/>
  <c r="F31" i="3"/>
  <c r="E31" i="3"/>
  <c r="D31" i="3"/>
  <c r="C31" i="3"/>
  <c r="F30" i="3"/>
  <c r="E30" i="3"/>
  <c r="D30" i="3"/>
  <c r="C30" i="3"/>
  <c r="F16" i="3"/>
  <c r="E16" i="3"/>
  <c r="D16" i="3"/>
  <c r="C16" i="3"/>
  <c r="F15" i="3"/>
  <c r="E15" i="3"/>
  <c r="D15" i="3"/>
  <c r="C15" i="3"/>
  <c r="F14" i="3"/>
  <c r="E14" i="3"/>
  <c r="D14" i="3"/>
  <c r="C1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F57" i="3"/>
  <c r="E57" i="3"/>
  <c r="D57" i="3"/>
  <c r="C57" i="3"/>
  <c r="F56" i="3"/>
  <c r="E56" i="3"/>
  <c r="D56" i="3"/>
  <c r="C56" i="3"/>
  <c r="F55" i="3"/>
  <c r="E55" i="3"/>
  <c r="D55" i="3"/>
  <c r="C55" i="3"/>
  <c r="F54" i="3"/>
  <c r="E54" i="3"/>
  <c r="D54" i="3"/>
  <c r="C54" i="3"/>
  <c r="F45" i="3"/>
  <c r="E45" i="3"/>
  <c r="D45" i="3"/>
  <c r="C45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C36" i="3"/>
  <c r="D36" i="3"/>
  <c r="F36" i="3"/>
  <c r="E36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3" i="3"/>
  <c r="F12" i="3"/>
  <c r="F11" i="3"/>
  <c r="F10" i="3"/>
  <c r="F9" i="3"/>
  <c r="F8" i="3"/>
  <c r="F7" i="3"/>
  <c r="F6" i="3"/>
  <c r="F5" i="3"/>
  <c r="F4" i="3"/>
  <c r="D4" i="3"/>
  <c r="E13" i="3"/>
  <c r="E12" i="3"/>
  <c r="E11" i="3"/>
  <c r="E10" i="3"/>
  <c r="E9" i="3"/>
  <c r="E8" i="3"/>
  <c r="E7" i="3"/>
  <c r="E6" i="3"/>
  <c r="E5" i="3"/>
  <c r="E4" i="3"/>
  <c r="C4" i="3"/>
  <c r="D13" i="3"/>
  <c r="D12" i="3"/>
  <c r="D11" i="3"/>
  <c r="D10" i="3"/>
  <c r="D9" i="3"/>
  <c r="D8" i="3"/>
  <c r="D7" i="3"/>
  <c r="D6" i="3"/>
  <c r="D5" i="3"/>
  <c r="C13" i="3"/>
  <c r="C12" i="3"/>
  <c r="C11" i="3"/>
  <c r="C10" i="3"/>
  <c r="C9" i="3"/>
  <c r="C8" i="3"/>
  <c r="C7" i="3"/>
  <c r="C6" i="3"/>
  <c r="C5" i="3"/>
  <c r="X286" i="1"/>
  <c r="Z286" i="1" s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84" i="1" l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W284" i="1"/>
  <c r="V284" i="1"/>
  <c r="U284" i="1"/>
  <c r="W283" i="1"/>
  <c r="V283" i="1"/>
  <c r="U283" i="1"/>
  <c r="W282" i="1"/>
  <c r="V282" i="1"/>
  <c r="U282" i="1"/>
  <c r="W281" i="1"/>
  <c r="V281" i="1"/>
  <c r="U281" i="1"/>
  <c r="W280" i="1"/>
  <c r="V280" i="1"/>
  <c r="U280" i="1"/>
  <c r="W279" i="1"/>
  <c r="V279" i="1"/>
  <c r="U279" i="1"/>
  <c r="W278" i="1"/>
  <c r="V278" i="1"/>
  <c r="U278" i="1"/>
  <c r="W277" i="1"/>
  <c r="V277" i="1"/>
  <c r="U277" i="1"/>
  <c r="W276" i="1"/>
  <c r="V276" i="1"/>
  <c r="U276" i="1"/>
  <c r="W275" i="1"/>
  <c r="V275" i="1"/>
  <c r="U275" i="1"/>
  <c r="W274" i="1"/>
  <c r="V274" i="1"/>
  <c r="U274" i="1"/>
  <c r="W273" i="1"/>
  <c r="V273" i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V268" i="1"/>
  <c r="U268" i="1"/>
  <c r="W267" i="1"/>
  <c r="V267" i="1"/>
  <c r="U267" i="1"/>
  <c r="W266" i="1"/>
  <c r="V266" i="1"/>
  <c r="U266" i="1"/>
  <c r="W265" i="1"/>
  <c r="V265" i="1"/>
  <c r="U265" i="1"/>
  <c r="W264" i="1"/>
  <c r="V264" i="1"/>
  <c r="U264" i="1"/>
  <c r="W263" i="1"/>
  <c r="V263" i="1"/>
  <c r="U263" i="1"/>
  <c r="W262" i="1"/>
  <c r="V262" i="1"/>
  <c r="U262" i="1"/>
  <c r="W261" i="1"/>
  <c r="V261" i="1"/>
  <c r="U261" i="1"/>
  <c r="W260" i="1"/>
  <c r="V260" i="1"/>
  <c r="U260" i="1"/>
  <c r="W259" i="1"/>
  <c r="V259" i="1"/>
  <c r="U259" i="1"/>
  <c r="W258" i="1"/>
  <c r="V258" i="1"/>
  <c r="U258" i="1"/>
  <c r="W257" i="1"/>
  <c r="V257" i="1"/>
  <c r="U257" i="1"/>
  <c r="W256" i="1"/>
  <c r="V256" i="1"/>
  <c r="U256" i="1"/>
  <c r="W255" i="1"/>
  <c r="V255" i="1"/>
  <c r="U255" i="1"/>
  <c r="W254" i="1"/>
  <c r="V254" i="1"/>
  <c r="U254" i="1"/>
  <c r="W253" i="1"/>
  <c r="V253" i="1"/>
  <c r="U253" i="1"/>
  <c r="W252" i="1"/>
  <c r="V252" i="1"/>
  <c r="U252" i="1"/>
  <c r="W251" i="1"/>
  <c r="V251" i="1"/>
  <c r="U251" i="1"/>
  <c r="W250" i="1"/>
  <c r="V250" i="1"/>
  <c r="U250" i="1"/>
  <c r="W249" i="1"/>
  <c r="V249" i="1"/>
  <c r="U249" i="1"/>
  <c r="W248" i="1"/>
  <c r="V248" i="1"/>
  <c r="U248" i="1"/>
  <c r="W247" i="1"/>
  <c r="V247" i="1"/>
  <c r="U247" i="1"/>
  <c r="W246" i="1"/>
  <c r="V246" i="1"/>
  <c r="U246" i="1"/>
  <c r="W245" i="1"/>
  <c r="V245" i="1"/>
  <c r="U245" i="1"/>
  <c r="W244" i="1"/>
  <c r="V244" i="1"/>
  <c r="U244" i="1"/>
  <c r="W243" i="1"/>
  <c r="V243" i="1"/>
  <c r="U243" i="1"/>
  <c r="W242" i="1"/>
  <c r="V242" i="1"/>
  <c r="U242" i="1"/>
  <c r="W241" i="1"/>
  <c r="V241" i="1"/>
  <c r="U241" i="1"/>
  <c r="W240" i="1"/>
  <c r="V240" i="1"/>
  <c r="U240" i="1"/>
  <c r="W239" i="1"/>
  <c r="V239" i="1"/>
  <c r="U239" i="1"/>
  <c r="W238" i="1"/>
  <c r="V238" i="1"/>
  <c r="U238" i="1"/>
  <c r="W237" i="1"/>
  <c r="V237" i="1"/>
  <c r="U237" i="1"/>
  <c r="W236" i="1"/>
  <c r="V236" i="1"/>
  <c r="U236" i="1"/>
  <c r="W235" i="1"/>
  <c r="V235" i="1"/>
  <c r="U235" i="1"/>
  <c r="W234" i="1"/>
  <c r="V234" i="1"/>
  <c r="U234" i="1"/>
  <c r="W233" i="1"/>
  <c r="V233" i="1"/>
  <c r="U233" i="1"/>
  <c r="W232" i="1"/>
  <c r="V232" i="1"/>
  <c r="U232" i="1"/>
  <c r="W231" i="1"/>
  <c r="V231" i="1"/>
  <c r="U231" i="1"/>
  <c r="W230" i="1"/>
  <c r="V230" i="1"/>
  <c r="U230" i="1"/>
  <c r="W229" i="1"/>
  <c r="V229" i="1"/>
  <c r="U229" i="1"/>
  <c r="W228" i="1"/>
  <c r="V228" i="1"/>
  <c r="U228" i="1"/>
  <c r="W227" i="1"/>
  <c r="V227" i="1"/>
  <c r="U227" i="1"/>
  <c r="W226" i="1"/>
  <c r="V226" i="1"/>
  <c r="U226" i="1"/>
  <c r="W225" i="1"/>
  <c r="V225" i="1"/>
  <c r="U225" i="1"/>
  <c r="W224" i="1"/>
  <c r="V224" i="1"/>
  <c r="U224" i="1"/>
  <c r="W223" i="1"/>
  <c r="V223" i="1"/>
  <c r="U223" i="1"/>
  <c r="W222" i="1"/>
  <c r="V222" i="1"/>
  <c r="U222" i="1"/>
  <c r="W221" i="1"/>
  <c r="V221" i="1"/>
  <c r="U221" i="1"/>
  <c r="W220" i="1"/>
  <c r="V220" i="1"/>
  <c r="U220" i="1"/>
  <c r="W219" i="1"/>
  <c r="V219" i="1"/>
  <c r="U219" i="1"/>
  <c r="W218" i="1"/>
  <c r="V218" i="1"/>
  <c r="U218" i="1"/>
  <c r="W217" i="1"/>
  <c r="V217" i="1"/>
  <c r="U217" i="1"/>
  <c r="W216" i="1"/>
  <c r="V216" i="1"/>
  <c r="U216" i="1"/>
  <c r="W215" i="1"/>
  <c r="V215" i="1"/>
  <c r="U215" i="1"/>
  <c r="W214" i="1"/>
  <c r="V214" i="1"/>
  <c r="U214" i="1"/>
  <c r="W213" i="1"/>
  <c r="V213" i="1"/>
  <c r="U213" i="1"/>
  <c r="W212" i="1"/>
  <c r="V212" i="1"/>
  <c r="U212" i="1"/>
  <c r="W211" i="1"/>
  <c r="V211" i="1"/>
  <c r="U211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V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V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V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2" i="1"/>
  <c r="V2" i="1"/>
  <c r="U2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16" i="5" l="1"/>
  <c r="C16" i="5"/>
  <c r="B16" i="5"/>
  <c r="B14" i="5"/>
  <c r="C14" i="5"/>
  <c r="D14" i="5"/>
  <c r="D15" i="5"/>
  <c r="C15" i="5"/>
  <c r="B15" i="5"/>
  <c r="D5" i="5"/>
  <c r="B5" i="5"/>
  <c r="C5" i="5"/>
  <c r="D8" i="5"/>
  <c r="C8" i="5"/>
  <c r="B8" i="5"/>
  <c r="D11" i="5"/>
  <c r="C11" i="5"/>
  <c r="B11" i="5"/>
  <c r="D9" i="5"/>
  <c r="C9" i="5"/>
  <c r="B9" i="5"/>
  <c r="D4" i="5"/>
  <c r="C4" i="5"/>
  <c r="B4" i="5"/>
  <c r="D12" i="5"/>
  <c r="C12" i="5"/>
  <c r="B12" i="5"/>
  <c r="D13" i="5"/>
  <c r="B13" i="5"/>
  <c r="C13" i="5"/>
  <c r="D6" i="5"/>
  <c r="C6" i="5"/>
  <c r="B6" i="5"/>
  <c r="C7" i="5"/>
  <c r="B7" i="5"/>
  <c r="D7" i="5"/>
  <c r="B10" i="5"/>
  <c r="D10" i="5"/>
  <c r="C10" i="5"/>
  <c r="N285" i="1"/>
  <c r="P285" i="1"/>
  <c r="O286" i="1"/>
  <c r="P286" i="1"/>
  <c r="O285" i="1"/>
  <c r="N286" i="1"/>
</calcChain>
</file>

<file path=xl/sharedStrings.xml><?xml version="1.0" encoding="utf-8"?>
<sst xmlns="http://schemas.openxmlformats.org/spreadsheetml/2006/main" count="148" uniqueCount="60">
  <si>
    <t>Dataset</t>
  </si>
  <si>
    <t>No. of Nodes</t>
  </si>
  <si>
    <t>No. of Edges</t>
  </si>
  <si>
    <t>No. of Districts</t>
  </si>
  <si>
    <t>Tolerance</t>
  </si>
  <si>
    <t>Road Network</t>
  </si>
  <si>
    <t>Time (empty)</t>
  </si>
  <si>
    <t>Time 1</t>
  </si>
  <si>
    <t>Time 1,2a</t>
  </si>
  <si>
    <t>Time 1,2b</t>
  </si>
  <si>
    <t>Min Time</t>
  </si>
  <si>
    <t xml:space="preserve">Improvement Ratio (1) </t>
  </si>
  <si>
    <t xml:space="preserve">Improvement Ratio (1,2a) </t>
  </si>
  <si>
    <t xml:space="preserve">Improvement Ratio (1,2b) </t>
  </si>
  <si>
    <t>Objective Function (empty)</t>
  </si>
  <si>
    <t>Objective 1</t>
  </si>
  <si>
    <t>Objective 1,2a</t>
  </si>
  <si>
    <t>Objective 1,2b</t>
  </si>
  <si>
    <t>Gap 1</t>
  </si>
  <si>
    <t>Gap 1,2a</t>
  </si>
  <si>
    <t>Gap 1,2b</t>
  </si>
  <si>
    <t>Instance</t>
  </si>
  <si>
    <t>No_Iterations_wo_logic</t>
  </si>
  <si>
    <t>No_Cuts_wo_logic</t>
  </si>
  <si>
    <t>No_Iterations_w_1</t>
  </si>
  <si>
    <t>No_Cuts_w_1</t>
  </si>
  <si>
    <t>No_Iterations_w_1,2a</t>
  </si>
  <si>
    <t>No_Cuts_w_1,2a</t>
  </si>
  <si>
    <t>No_Iterations_w_1,2b</t>
  </si>
  <si>
    <t>No_Cuts_w_1,2b</t>
  </si>
  <si>
    <t xml:space="preserve">Road Network </t>
  </si>
  <si>
    <t>Solved at 1st Iteration (%)</t>
  </si>
  <si>
    <t>Average</t>
  </si>
  <si>
    <t xml:space="preserve">Max </t>
  </si>
  <si>
    <t>Cuts/instance</t>
  </si>
  <si>
    <t>Max</t>
  </si>
  <si>
    <t>Without Cuts</t>
  </si>
  <si>
    <t>Cut 1</t>
  </si>
  <si>
    <t>Cut 1,2a</t>
  </si>
  <si>
    <t xml:space="preserve">Number of Iterations </t>
  </si>
  <si>
    <t>RN_4_2_0.08</t>
  </si>
  <si>
    <t>RN_4_2_0.1</t>
  </si>
  <si>
    <t>RN_4_2_0.2</t>
  </si>
  <si>
    <t>RN_4_2_0.3</t>
  </si>
  <si>
    <t>RN_4_2_1</t>
  </si>
  <si>
    <t xml:space="preserve">Min </t>
  </si>
  <si>
    <t xml:space="preserve">Average </t>
  </si>
  <si>
    <t>RN_6_4_0.08</t>
  </si>
  <si>
    <t>RN_6_4_0.1</t>
  </si>
  <si>
    <t>RN_6_4_0.2</t>
  </si>
  <si>
    <t>RN_6_4_0.3</t>
  </si>
  <si>
    <t>RN_6_4_1</t>
  </si>
  <si>
    <t>Best Alg</t>
  </si>
  <si>
    <t>Average Computational Time</t>
  </si>
  <si>
    <t xml:space="preserve">Empty </t>
  </si>
  <si>
    <t>1,2a</t>
  </si>
  <si>
    <t>1,2b</t>
  </si>
  <si>
    <t>Deviation(%)</t>
  </si>
  <si>
    <t>Cut 1,2</t>
  </si>
  <si>
    <t>Cut 1,2b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</si>
</sst>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%"/>
    <numFmt numFmtId="166" formatCode="0.000000000000000%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10" fontId="0" fillId="0" borderId="1" xfId="1" applyNumberFormat="1" applyFont="1" applyBorder="1"/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1" applyNumberFormat="1" applyFont="1"/>
    <xf numFmtId="10" fontId="0" fillId="0" borderId="1" xfId="1" applyNumberFormat="1" applyFont="1" applyBorder="1" applyAlignment="1">
      <alignment horizontal="center"/>
    </xf>
    <xf numFmtId="10" fontId="0" fillId="0" borderId="0" xfId="0" applyNumberFormat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43" fontId="0" fillId="0" borderId="1" xfId="2" applyFont="1" applyBorder="1"/>
    <xf numFmtId="166" fontId="0" fillId="0" borderId="0" xfId="0" applyNumberFormat="1"/>
    <xf numFmtId="0" fontId="0" fillId="0" borderId="1" xfId="0" applyBorder="1" applyAlignment="1">
      <alignment horizontal="center"/>
    </xf>
    <xf numFmtId="167" fontId="0" fillId="0" borderId="1" xfId="2" applyNumberFormat="1" applyFont="1" applyBorder="1"/>
    <xf numFmtId="43" fontId="0" fillId="0" borderId="1" xfId="2" applyFont="1" applyBorder="1" applyAlignment="1">
      <alignment horizontal="center"/>
    </xf>
    <xf numFmtId="43" fontId="0" fillId="0" borderId="1" xfId="2" applyNumberFormat="1" applyFont="1" applyBorder="1"/>
    <xf numFmtId="167" fontId="0" fillId="0" borderId="1" xfId="0" applyNumberFormat="1" applyBorder="1"/>
    <xf numFmtId="167" fontId="0" fillId="0" borderId="0" xfId="0" applyNumberForma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66115431620673E-2"/>
          <c:y val="3.1641283426626421E-2"/>
          <c:w val="0.7076270954126167"/>
          <c:h val="0.83935355748136287"/>
        </c:manualLayout>
      </c:layout>
      <c:lineChart>
        <c:grouping val="standard"/>
        <c:varyColors val="0"/>
        <c:ser>
          <c:idx val="0"/>
          <c:order val="0"/>
          <c:tx>
            <c:v>RN 4 with p=2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Analysis'!$E$2:$E$9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1</c:v>
                </c:pt>
              </c:numCache>
            </c:numRef>
          </c:cat>
          <c:val>
            <c:numRef>
              <c:f>'Sensitivity Analysis'!$P$2:$P$9</c:f>
              <c:numCache>
                <c:formatCode>General</c:formatCode>
                <c:ptCount val="8"/>
                <c:pt idx="0">
                  <c:v>61250.6</c:v>
                </c:pt>
                <c:pt idx="1">
                  <c:v>61094.11</c:v>
                </c:pt>
                <c:pt idx="2">
                  <c:v>61094.11</c:v>
                </c:pt>
                <c:pt idx="3">
                  <c:v>61094.11</c:v>
                </c:pt>
                <c:pt idx="4">
                  <c:v>61094.11</c:v>
                </c:pt>
                <c:pt idx="5">
                  <c:v>60902.92</c:v>
                </c:pt>
                <c:pt idx="6">
                  <c:v>60786.79</c:v>
                </c:pt>
                <c:pt idx="7">
                  <c:v>60786.79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A48-9FD4-FF4683AEF861}"/>
            </c:ext>
          </c:extLst>
        </c:ser>
        <c:ser>
          <c:idx val="1"/>
          <c:order val="1"/>
          <c:tx>
            <c:v>RN 6 with p=4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Analysis'!$E$2:$E$9</c:f>
              <c:numCache>
                <c:formatCode>General</c:formatCode>
                <c:ptCount val="8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1</c:v>
                </c:pt>
              </c:numCache>
            </c:numRef>
          </c:cat>
          <c:val>
            <c:numRef>
              <c:f>'Sensitivity Analysis'!$P$37:$P$44</c:f>
              <c:numCache>
                <c:formatCode>General</c:formatCode>
                <c:ptCount val="8"/>
                <c:pt idx="0">
                  <c:v>53150.52</c:v>
                </c:pt>
                <c:pt idx="1">
                  <c:v>52976.7</c:v>
                </c:pt>
                <c:pt idx="2">
                  <c:v>52691.6</c:v>
                </c:pt>
                <c:pt idx="3" formatCode="_(* #,##0.00_);_(* \(#,##0.00\);_(* &quot;-&quot;??_);_(@_)">
                  <c:v>52341</c:v>
                </c:pt>
                <c:pt idx="4" formatCode="_(* #,##0.00_);_(* \(#,##0.00\);_(* &quot;-&quot;??_);_(@_)">
                  <c:v>51878.36</c:v>
                </c:pt>
                <c:pt idx="5" formatCode="_(* #,##0.00_);_(* \(#,##0.00\);_(* &quot;-&quot;??_);_(@_)">
                  <c:v>50673.07</c:v>
                </c:pt>
                <c:pt idx="6" formatCode="_(* #,##0.00_);_(* \(#,##0.00\);_(* &quot;-&quot;??_);_(@_)">
                  <c:v>49447.94</c:v>
                </c:pt>
                <c:pt idx="7" formatCode="_(* #,##0.00_);_(* \(#,##0.00\);_(* &quot;-&quot;??_);_(@_)">
                  <c:v>48257.97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69-4126-A014-06E42401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881216"/>
        <c:axId val="855767920"/>
      </c:lineChart>
      <c:catAx>
        <c:axId val="11578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𝜏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7920"/>
        <c:crosses val="autoZero"/>
        <c:auto val="1"/>
        <c:lblAlgn val="ctr"/>
        <c:lblOffset val="100"/>
        <c:noMultiLvlLbl val="0"/>
      </c:catAx>
      <c:valAx>
        <c:axId val="855767920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Function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3775439825116"/>
          <c:y val="0.3521468735376948"/>
          <c:w val="0.19047556389076617"/>
          <c:h val="9.708188999705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Results for RN 4 with </a:t>
            </a:r>
            <a:r>
              <a:rPr lang="en-US" sz="1400" i="0">
                <a:effectLst/>
              </a:rPr>
              <a:t>𝑝=2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C={∅}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Analysis'!$E$5:$E$9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Analysis'!$H$5:$H$9</c:f>
              <c:numCache>
                <c:formatCode>_(* #,##0_);_(* \(#,##0\);_(* "-"??_);_(@_)</c:formatCode>
                <c:ptCount val="5"/>
                <c:pt idx="0">
                  <c:v>126.32</c:v>
                </c:pt>
                <c:pt idx="1">
                  <c:v>138.36000000000001</c:v>
                </c:pt>
                <c:pt idx="2">
                  <c:v>138.9</c:v>
                </c:pt>
                <c:pt idx="3">
                  <c:v>171.12</c:v>
                </c:pt>
                <c:pt idx="4">
                  <c:v>101.83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5C9-BF49-AF68F11287A6}"/>
            </c:ext>
          </c:extLst>
        </c:ser>
        <c:ser>
          <c:idx val="1"/>
          <c:order val="1"/>
          <c:tx>
            <c:v>C={1}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Analysis'!$E$5:$E$9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Analysis'!$I$5:$I$9</c:f>
              <c:numCache>
                <c:formatCode>_(* #,##0_);_(* \(#,##0\);_(* "-"??_);_(@_)</c:formatCode>
                <c:ptCount val="5"/>
                <c:pt idx="0">
                  <c:v>84.49</c:v>
                </c:pt>
                <c:pt idx="1">
                  <c:v>83.09</c:v>
                </c:pt>
                <c:pt idx="2">
                  <c:v>106.27</c:v>
                </c:pt>
                <c:pt idx="3">
                  <c:v>79.83</c:v>
                </c:pt>
                <c:pt idx="4">
                  <c:v>91.89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45C9-BF49-AF68F11287A6}"/>
            </c:ext>
          </c:extLst>
        </c:ser>
        <c:ser>
          <c:idx val="2"/>
          <c:order val="2"/>
          <c:tx>
            <c:v>C={1,2a}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Analysis'!$E$5:$E$9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Analysis'!$J$5:$J$9</c:f>
              <c:numCache>
                <c:formatCode>_(* #,##0_);_(* \(#,##0\);_(* "-"??_);_(@_)</c:formatCode>
                <c:ptCount val="5"/>
                <c:pt idx="0">
                  <c:v>117.81</c:v>
                </c:pt>
                <c:pt idx="1">
                  <c:v>140.97</c:v>
                </c:pt>
                <c:pt idx="2">
                  <c:v>125.78</c:v>
                </c:pt>
                <c:pt idx="3">
                  <c:v>114.91</c:v>
                </c:pt>
                <c:pt idx="4">
                  <c:v>73.099999999999994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A2-45C9-BF49-AF68F11287A6}"/>
            </c:ext>
          </c:extLst>
        </c:ser>
        <c:ser>
          <c:idx val="3"/>
          <c:order val="3"/>
          <c:tx>
            <c:v>C={1,2b}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Analysis'!$E$5:$E$9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Analysis'!$K$5:$K$9</c:f>
              <c:numCache>
                <c:formatCode>_(* #,##0_);_(* \(#,##0\);_(* "-"??_);_(@_)</c:formatCode>
                <c:ptCount val="5"/>
                <c:pt idx="0">
                  <c:v>93.98</c:v>
                </c:pt>
                <c:pt idx="1">
                  <c:v>77.930000000000007</c:v>
                </c:pt>
                <c:pt idx="2">
                  <c:v>114.38</c:v>
                </c:pt>
                <c:pt idx="3">
                  <c:v>93.52</c:v>
                </c:pt>
                <c:pt idx="4">
                  <c:v>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A2-45C9-BF49-AF68F112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712992"/>
        <c:axId val="1308713408"/>
      </c:lineChart>
      <c:catAx>
        <c:axId val="13087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𝜏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3408"/>
        <c:crosses val="autoZero"/>
        <c:auto val="1"/>
        <c:lblAlgn val="ctr"/>
        <c:lblOffset val="100"/>
        <c:noMultiLvlLbl val="0"/>
      </c:catAx>
      <c:valAx>
        <c:axId val="1308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for RN 6 with 𝑝=4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C={∅}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Analysis'!$E$40:$E$44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Analysis'!$H$40:$H$44</c:f>
              <c:numCache>
                <c:formatCode>General</c:formatCode>
                <c:ptCount val="5"/>
                <c:pt idx="0">
                  <c:v>191.89</c:v>
                </c:pt>
                <c:pt idx="1">
                  <c:v>175.54</c:v>
                </c:pt>
                <c:pt idx="2">
                  <c:v>340.01</c:v>
                </c:pt>
                <c:pt idx="3">
                  <c:v>116.25</c:v>
                </c:pt>
                <c:pt idx="4">
                  <c:v>224.52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8-4C08-93CF-55C2C0FAAB44}"/>
            </c:ext>
          </c:extLst>
        </c:ser>
        <c:ser>
          <c:idx val="1"/>
          <c:order val="1"/>
          <c:tx>
            <c:v>C={1}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Analysis'!$E$40:$E$44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Analysis'!$I$40:$I$44</c:f>
              <c:numCache>
                <c:formatCode>General</c:formatCode>
                <c:ptCount val="5"/>
                <c:pt idx="0">
                  <c:v>82.87</c:v>
                </c:pt>
                <c:pt idx="1">
                  <c:v>65.430000000000007</c:v>
                </c:pt>
                <c:pt idx="2">
                  <c:v>295.44</c:v>
                </c:pt>
                <c:pt idx="3">
                  <c:v>50.37</c:v>
                </c:pt>
                <c:pt idx="4">
                  <c:v>80.36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8-4C08-93CF-55C2C0FAAB44}"/>
            </c:ext>
          </c:extLst>
        </c:ser>
        <c:ser>
          <c:idx val="2"/>
          <c:order val="2"/>
          <c:tx>
            <c:v>C={1,2a}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Analysis'!$E$40:$E$44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Analysis'!$J$40:$J$44</c:f>
              <c:numCache>
                <c:formatCode>General</c:formatCode>
                <c:ptCount val="5"/>
                <c:pt idx="0">
                  <c:v>79.06</c:v>
                </c:pt>
                <c:pt idx="1">
                  <c:v>58.48</c:v>
                </c:pt>
                <c:pt idx="2">
                  <c:v>392.99</c:v>
                </c:pt>
                <c:pt idx="3">
                  <c:v>83.45</c:v>
                </c:pt>
                <c:pt idx="4">
                  <c:v>82.35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8-4C08-93CF-55C2C0FAAB44}"/>
            </c:ext>
          </c:extLst>
        </c:ser>
        <c:ser>
          <c:idx val="3"/>
          <c:order val="3"/>
          <c:tx>
            <c:v>C={1,2b}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Analysis'!$E$40:$E$44</c:f>
              <c:numCache>
                <c:formatCode>General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</c:numCache>
            </c:numRef>
          </c:cat>
          <c:val>
            <c:numRef>
              <c:f>'Sensitivity Analysis'!$K$40:$K$44</c:f>
              <c:numCache>
                <c:formatCode>General</c:formatCode>
                <c:ptCount val="5"/>
                <c:pt idx="0">
                  <c:v>81.41</c:v>
                </c:pt>
                <c:pt idx="1">
                  <c:v>65.180000000000007</c:v>
                </c:pt>
                <c:pt idx="2">
                  <c:v>346.17</c:v>
                </c:pt>
                <c:pt idx="3">
                  <c:v>60.94</c:v>
                </c:pt>
                <c:pt idx="4">
                  <c:v>43.28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8-4C08-93CF-55C2C0FA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910480"/>
        <c:axId val="1239912976"/>
      </c:lineChart>
      <c:catAx>
        <c:axId val="12399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𝜏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2976"/>
        <c:crosses val="autoZero"/>
        <c:auto val="1"/>
        <c:lblAlgn val="ctr"/>
        <c:lblOffset val="100"/>
        <c:noMultiLvlLbl val="0"/>
      </c:catAx>
      <c:valAx>
        <c:axId val="1239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Computational Time (s)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17367</xdr:colOff>
      <xdr:row>11</xdr:row>
      <xdr:rowOff>89647</xdr:rowOff>
    </xdr:from>
    <xdr:to>
      <xdr:col>22</xdr:col>
      <xdr:colOff>481853</xdr:colOff>
      <xdr:row>34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E6F85-D7D3-43E9-B5EA-7AC2B8F69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291354</xdr:colOff>
      <xdr:row>12</xdr:row>
      <xdr:rowOff>67236</xdr:rowOff>
    </xdr:from>
    <xdr:to>
      <xdr:col>13</xdr:col>
      <xdr:colOff>1168215</xdr:colOff>
      <xdr:row>32</xdr:row>
      <xdr:rowOff>81804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9DBE39-B5CF-47E1-B311-B29D9F7C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533398</xdr:colOff>
      <xdr:row>45</xdr:row>
      <xdr:rowOff>158841</xdr:rowOff>
    </xdr:from>
    <xdr:to>
      <xdr:col>16</xdr:col>
      <xdr:colOff>324971</xdr:colOff>
      <xdr:row>66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64F9ED-6A3C-4630-8EBD-0E6CAA0C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9E74-E740-4400-A5F2-59765B6FCC8F}">
  <dimension ref="A1:AE291"/>
  <sheetViews>
    <sheetView workbookViewId="0">
      <selection activeCell="I1" sqref="I1"/>
    </sheetView>
  </sheetViews>
  <sheetFormatPr defaultRowHeight="15" x14ac:dyDescent="0.25"/>
  <cols>
    <col min="1" max="1" width="7.7109375" bestFit="1" customWidth="1"/>
    <col min="2" max="2" width="12.5703125" bestFit="1" customWidth="1"/>
    <col min="3" max="3" width="12" bestFit="1" customWidth="1"/>
    <col min="4" max="4" width="14.140625" bestFit="1" customWidth="1"/>
    <col min="5" max="5" width="9.7109375" bestFit="1" customWidth="1"/>
    <col min="6" max="6" width="17.7109375" customWidth="1"/>
    <col min="7" max="7" width="16.85546875" customWidth="1"/>
    <col min="8" max="8" width="17.7109375" customWidth="1"/>
    <col min="9" max="9" width="10.140625" customWidth="1"/>
    <col min="10" max="10" width="12.85546875" customWidth="1"/>
    <col min="11" max="11" width="11.85546875" bestFit="1" customWidth="1"/>
    <col min="12" max="12" width="11.5703125" bestFit="1" customWidth="1"/>
    <col min="13" max="13" width="11.5703125" customWidth="1"/>
    <col min="14" max="14" width="22.7109375" customWidth="1"/>
    <col min="15" max="16" width="25.42578125" customWidth="1"/>
    <col min="17" max="17" width="25.85546875" bestFit="1" customWidth="1"/>
    <col min="18" max="18" width="13.7109375" customWidth="1"/>
    <col min="19" max="19" width="16" customWidth="1"/>
    <col min="20" max="20" width="16.7109375" customWidth="1"/>
    <col min="21" max="21" width="11.42578125" customWidth="1"/>
    <col min="22" max="22" width="11.85546875" customWidth="1"/>
    <col min="23" max="23" width="12.85546875" customWidth="1"/>
    <col min="24" max="24" width="21.85546875" bestFit="1" customWidth="1"/>
    <col min="25" max="25" width="22" bestFit="1" customWidth="1"/>
    <col min="26" max="26" width="21.140625" bestFit="1" customWidth="1"/>
    <col min="27" max="27" width="16.28515625" bestFit="1" customWidth="1"/>
    <col min="28" max="28" width="25.7109375" customWidth="1"/>
    <col min="29" max="29" width="19" customWidth="1"/>
    <col min="30" max="30" width="25.28515625" customWidth="1"/>
    <col min="31" max="31" width="19.140625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52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1</v>
      </c>
      <c r="B2" s="1">
        <v>87</v>
      </c>
      <c r="C2" s="1">
        <v>113</v>
      </c>
      <c r="D2" s="1">
        <v>2</v>
      </c>
      <c r="E2" s="1">
        <v>0.08</v>
      </c>
      <c r="F2" s="1">
        <v>1</v>
      </c>
      <c r="G2" s="1" t="str">
        <f>"RN" &amp;"_"&amp;F2&amp; "_"&amp;D2&amp;"_"&amp;E2</f>
        <v>RN_1_2_0.08</v>
      </c>
      <c r="H2" s="20">
        <v>44.67</v>
      </c>
      <c r="I2" s="20">
        <v>22.08</v>
      </c>
      <c r="J2" s="20">
        <v>30.7</v>
      </c>
      <c r="K2" s="20">
        <v>38.42</v>
      </c>
      <c r="L2" s="20">
        <f>MIN(H2:K2)</f>
        <v>22.08</v>
      </c>
      <c r="M2" s="1" t="str">
        <f>IF(I2=L2,"1",IF(J2=L2,"1,2a",IF(K2=L2,"1,2b","empty")))</f>
        <v>1</v>
      </c>
      <c r="N2" s="2">
        <f>$H2/I2</f>
        <v>2.0230978260869565</v>
      </c>
      <c r="O2" s="2">
        <f>$H2/J2</f>
        <v>1.4550488599348534</v>
      </c>
      <c r="P2" s="2">
        <f>$H2/K2</f>
        <v>1.1626756897449244</v>
      </c>
      <c r="Q2" s="1">
        <v>39766.76</v>
      </c>
      <c r="R2" s="1">
        <v>39766.76</v>
      </c>
      <c r="S2" s="1">
        <v>39766.76</v>
      </c>
      <c r="T2" s="1">
        <v>39766.76</v>
      </c>
      <c r="U2" s="4">
        <f>ABS($Q2-R2)/$Q2</f>
        <v>0</v>
      </c>
      <c r="V2" s="4">
        <f>ABS($Q2-S2)/$Q2</f>
        <v>0</v>
      </c>
      <c r="W2" s="4">
        <f>ABS($Q2-T2)/$Q2</f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</row>
    <row r="3" spans="1:31" x14ac:dyDescent="0.25">
      <c r="A3" s="1">
        <v>2</v>
      </c>
      <c r="B3" s="1">
        <v>87</v>
      </c>
      <c r="C3" s="1">
        <v>113</v>
      </c>
      <c r="D3" s="1">
        <v>2</v>
      </c>
      <c r="E3" s="1">
        <v>0.1</v>
      </c>
      <c r="F3" s="1">
        <v>1</v>
      </c>
      <c r="G3" s="1" t="str">
        <f t="shared" ref="G3:G66" si="0">"RN" &amp;"_"&amp;F3&amp; "_"&amp;D3&amp;"_"&amp;E3</f>
        <v>RN_1_2_0.1</v>
      </c>
      <c r="H3" s="20">
        <v>21.74</v>
      </c>
      <c r="I3" s="20">
        <v>15.75</v>
      </c>
      <c r="J3" s="20">
        <v>14.34</v>
      </c>
      <c r="K3" s="20">
        <v>18.96</v>
      </c>
      <c r="L3" s="20">
        <f t="shared" ref="L3:L66" si="1">MIN(H3:K3)</f>
        <v>14.34</v>
      </c>
      <c r="M3" s="1" t="str">
        <f t="shared" ref="M3:M66" si="2">IF(I3=L3,"1",IF(J3=L3,"1,2a",IF(K3=L3,"1,2b","empty")))</f>
        <v>1,2a</v>
      </c>
      <c r="N3" s="2">
        <f t="shared" ref="N3:N66" si="3">$H3/I3</f>
        <v>1.3803174603174602</v>
      </c>
      <c r="O3" s="2">
        <f t="shared" ref="O3:O66" si="4">$H3/J3</f>
        <v>1.5160390516039051</v>
      </c>
      <c r="P3" s="2">
        <f t="shared" ref="P3:P66" si="5">$H3/K3</f>
        <v>1.1466244725738395</v>
      </c>
      <c r="Q3" s="1">
        <v>39766.76</v>
      </c>
      <c r="R3" s="1">
        <v>39766.76</v>
      </c>
      <c r="S3" s="1">
        <v>39766.76</v>
      </c>
      <c r="T3" s="1">
        <v>39766.76</v>
      </c>
      <c r="U3" s="4">
        <f t="shared" ref="U3:U66" si="6">ABS($Q3-R3)/$Q3</f>
        <v>0</v>
      </c>
      <c r="V3" s="4">
        <f t="shared" ref="V3:V66" si="7">ABS($Q3-S3)/$Q3</f>
        <v>0</v>
      </c>
      <c r="W3" s="4">
        <f t="shared" ref="W3:W66" si="8">ABS($Q3-T3)/$Q3</f>
        <v>0</v>
      </c>
      <c r="X3" s="1">
        <v>1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1</v>
      </c>
      <c r="AE3" s="1">
        <v>0</v>
      </c>
    </row>
    <row r="4" spans="1:31" x14ac:dyDescent="0.25">
      <c r="A4" s="1">
        <v>3</v>
      </c>
      <c r="B4" s="1">
        <v>87</v>
      </c>
      <c r="C4" s="1">
        <v>113</v>
      </c>
      <c r="D4" s="1">
        <v>2</v>
      </c>
      <c r="E4" s="1">
        <v>0.2</v>
      </c>
      <c r="F4" s="1">
        <v>1</v>
      </c>
      <c r="G4" s="1" t="str">
        <f t="shared" si="0"/>
        <v>RN_1_2_0.2</v>
      </c>
      <c r="H4" s="20">
        <v>40.43</v>
      </c>
      <c r="I4" s="20">
        <v>26.55</v>
      </c>
      <c r="J4" s="20">
        <v>46.37</v>
      </c>
      <c r="K4" s="20">
        <v>20.51</v>
      </c>
      <c r="L4" s="20">
        <f t="shared" si="1"/>
        <v>20.51</v>
      </c>
      <c r="M4" s="1" t="str">
        <f t="shared" si="2"/>
        <v>1,2b</v>
      </c>
      <c r="N4" s="2">
        <f t="shared" si="3"/>
        <v>1.5227871939736346</v>
      </c>
      <c r="O4" s="2">
        <f t="shared" si="4"/>
        <v>0.8718999353029977</v>
      </c>
      <c r="P4" s="2">
        <f t="shared" si="5"/>
        <v>1.9712335446123841</v>
      </c>
      <c r="Q4" s="1">
        <v>39766.76</v>
      </c>
      <c r="R4" s="1">
        <v>39766.76</v>
      </c>
      <c r="S4" s="1">
        <v>39766.76</v>
      </c>
      <c r="T4" s="1">
        <v>39766.76</v>
      </c>
      <c r="U4" s="4">
        <f t="shared" si="6"/>
        <v>0</v>
      </c>
      <c r="V4" s="4">
        <f t="shared" si="7"/>
        <v>0</v>
      </c>
      <c r="W4" s="4">
        <f t="shared" si="8"/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0</v>
      </c>
      <c r="AD4" s="1">
        <v>1</v>
      </c>
      <c r="AE4" s="1">
        <v>0</v>
      </c>
    </row>
    <row r="5" spans="1:31" x14ac:dyDescent="0.25">
      <c r="A5" s="1">
        <v>4</v>
      </c>
      <c r="B5" s="1">
        <v>87</v>
      </c>
      <c r="C5" s="1">
        <v>113</v>
      </c>
      <c r="D5" s="1">
        <v>2</v>
      </c>
      <c r="E5" s="1">
        <v>0.3</v>
      </c>
      <c r="F5" s="1">
        <v>1</v>
      </c>
      <c r="G5" s="1" t="str">
        <f t="shared" si="0"/>
        <v>RN_1_2_0.3</v>
      </c>
      <c r="H5" s="20">
        <v>42.82</v>
      </c>
      <c r="I5" s="20">
        <v>31.51</v>
      </c>
      <c r="J5" s="20">
        <v>27.59</v>
      </c>
      <c r="K5" s="20">
        <v>28.57</v>
      </c>
      <c r="L5" s="20">
        <f t="shared" si="1"/>
        <v>27.59</v>
      </c>
      <c r="M5" s="1" t="str">
        <f t="shared" si="2"/>
        <v>1,2a</v>
      </c>
      <c r="N5" s="2">
        <f t="shared" si="3"/>
        <v>1.3589336718502063</v>
      </c>
      <c r="O5" s="2">
        <f t="shared" si="4"/>
        <v>1.5520115984052194</v>
      </c>
      <c r="P5" s="2">
        <f t="shared" si="5"/>
        <v>1.4987749387469373</v>
      </c>
      <c r="Q5" s="1">
        <v>39766.76</v>
      </c>
      <c r="R5" s="1">
        <v>39766.76</v>
      </c>
      <c r="S5" s="1">
        <v>39766.76</v>
      </c>
      <c r="T5" s="1">
        <v>39766.76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  <c r="AE5" s="1">
        <v>0</v>
      </c>
    </row>
    <row r="6" spans="1:31" x14ac:dyDescent="0.25">
      <c r="A6" s="1">
        <v>5</v>
      </c>
      <c r="B6" s="1">
        <v>87</v>
      </c>
      <c r="C6" s="1">
        <v>113</v>
      </c>
      <c r="D6" s="1">
        <v>2</v>
      </c>
      <c r="E6" s="1">
        <v>1</v>
      </c>
      <c r="F6" s="1">
        <v>1</v>
      </c>
      <c r="G6" s="1" t="str">
        <f t="shared" si="0"/>
        <v>RN_1_2_1</v>
      </c>
      <c r="H6" s="20">
        <v>30.25</v>
      </c>
      <c r="I6" s="20">
        <v>14.75</v>
      </c>
      <c r="J6" s="20">
        <v>12.16</v>
      </c>
      <c r="K6" s="20">
        <v>8.59</v>
      </c>
      <c r="L6" s="20">
        <f t="shared" si="1"/>
        <v>8.59</v>
      </c>
      <c r="M6" s="1" t="str">
        <f t="shared" si="2"/>
        <v>1,2b</v>
      </c>
      <c r="N6" s="2">
        <f t="shared" si="3"/>
        <v>2.0508474576271185</v>
      </c>
      <c r="O6" s="2">
        <f t="shared" si="4"/>
        <v>2.4876644736842106</v>
      </c>
      <c r="P6" s="2">
        <f t="shared" si="5"/>
        <v>3.5215366705471478</v>
      </c>
      <c r="Q6" s="1">
        <v>39766.76</v>
      </c>
      <c r="R6" s="1">
        <v>39766.76</v>
      </c>
      <c r="S6" s="1">
        <v>39766.76</v>
      </c>
      <c r="T6" s="1">
        <v>39766.76</v>
      </c>
      <c r="U6" s="4">
        <f t="shared" si="6"/>
        <v>0</v>
      </c>
      <c r="V6" s="4">
        <f t="shared" si="7"/>
        <v>0</v>
      </c>
      <c r="W6" s="4">
        <f t="shared" si="8"/>
        <v>0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  <c r="AE6" s="1">
        <v>0</v>
      </c>
    </row>
    <row r="7" spans="1:31" x14ac:dyDescent="0.25">
      <c r="A7" s="1">
        <v>6</v>
      </c>
      <c r="B7" s="1">
        <v>87</v>
      </c>
      <c r="C7" s="1">
        <v>113</v>
      </c>
      <c r="D7" s="1">
        <v>4</v>
      </c>
      <c r="E7" s="1">
        <v>0.08</v>
      </c>
      <c r="F7" s="1">
        <v>1</v>
      </c>
      <c r="G7" s="1" t="str">
        <f t="shared" si="0"/>
        <v>RN_1_4_0.08</v>
      </c>
      <c r="H7" s="20">
        <v>19</v>
      </c>
      <c r="I7" s="20">
        <v>8.82</v>
      </c>
      <c r="J7" s="20">
        <v>18.350000000000001</v>
      </c>
      <c r="K7" s="20">
        <v>11.53</v>
      </c>
      <c r="L7" s="20">
        <f t="shared" si="1"/>
        <v>8.82</v>
      </c>
      <c r="M7" s="1" t="str">
        <f t="shared" si="2"/>
        <v>1</v>
      </c>
      <c r="N7" s="2">
        <f t="shared" si="3"/>
        <v>2.1541950113378685</v>
      </c>
      <c r="O7" s="2">
        <f t="shared" si="4"/>
        <v>1.0354223433242506</v>
      </c>
      <c r="P7" s="2">
        <f t="shared" si="5"/>
        <v>1.6478751084128362</v>
      </c>
      <c r="Q7" s="1">
        <v>23892.15</v>
      </c>
      <c r="R7" s="1">
        <v>23892.15</v>
      </c>
      <c r="S7" s="1">
        <v>23892.15</v>
      </c>
      <c r="T7" s="1">
        <v>23892.15</v>
      </c>
      <c r="U7" s="4">
        <f t="shared" si="6"/>
        <v>0</v>
      </c>
      <c r="V7" s="4">
        <f t="shared" si="7"/>
        <v>0</v>
      </c>
      <c r="W7" s="4">
        <f t="shared" si="8"/>
        <v>0</v>
      </c>
      <c r="X7" s="1">
        <v>1</v>
      </c>
      <c r="Y7" s="1">
        <v>0</v>
      </c>
      <c r="Z7" s="1">
        <v>1</v>
      </c>
      <c r="AA7" s="1">
        <v>0</v>
      </c>
      <c r="AB7" s="1">
        <v>1</v>
      </c>
      <c r="AC7" s="1">
        <v>0</v>
      </c>
      <c r="AD7" s="1">
        <v>1</v>
      </c>
      <c r="AE7" s="1">
        <v>0</v>
      </c>
    </row>
    <row r="8" spans="1:31" x14ac:dyDescent="0.25">
      <c r="A8" s="1">
        <v>7</v>
      </c>
      <c r="B8" s="1">
        <v>87</v>
      </c>
      <c r="C8" s="1">
        <v>113</v>
      </c>
      <c r="D8" s="1">
        <v>4</v>
      </c>
      <c r="E8" s="1">
        <v>0.1</v>
      </c>
      <c r="F8" s="1">
        <v>1</v>
      </c>
      <c r="G8" s="1" t="str">
        <f t="shared" si="0"/>
        <v>RN_1_4_0.1</v>
      </c>
      <c r="H8" s="20">
        <v>21.08</v>
      </c>
      <c r="I8" s="20">
        <v>6.42</v>
      </c>
      <c r="J8" s="20">
        <v>19.2</v>
      </c>
      <c r="K8" s="20">
        <v>20.88</v>
      </c>
      <c r="L8" s="20">
        <f t="shared" si="1"/>
        <v>6.42</v>
      </c>
      <c r="M8" s="1" t="str">
        <f t="shared" si="2"/>
        <v>1</v>
      </c>
      <c r="N8" s="2">
        <f t="shared" si="3"/>
        <v>3.2834890965732084</v>
      </c>
      <c r="O8" s="2">
        <f t="shared" si="4"/>
        <v>1.0979166666666667</v>
      </c>
      <c r="P8" s="2">
        <f t="shared" si="5"/>
        <v>1.0095785440613025</v>
      </c>
      <c r="Q8" s="1">
        <v>23752.05</v>
      </c>
      <c r="R8" s="1">
        <v>23752.05</v>
      </c>
      <c r="S8" s="1">
        <v>23752.05</v>
      </c>
      <c r="T8" s="1">
        <v>23752.05</v>
      </c>
      <c r="U8" s="4">
        <f t="shared" si="6"/>
        <v>0</v>
      </c>
      <c r="V8" s="4">
        <f t="shared" si="7"/>
        <v>0</v>
      </c>
      <c r="W8" s="4">
        <f t="shared" si="8"/>
        <v>0</v>
      </c>
      <c r="X8" s="1">
        <v>1</v>
      </c>
      <c r="Y8" s="1">
        <v>0</v>
      </c>
      <c r="Z8" s="1">
        <v>1</v>
      </c>
      <c r="AA8" s="1">
        <v>0</v>
      </c>
      <c r="AB8" s="1">
        <v>1</v>
      </c>
      <c r="AC8" s="1">
        <v>0</v>
      </c>
      <c r="AD8" s="1">
        <v>1</v>
      </c>
      <c r="AE8" s="1">
        <v>0</v>
      </c>
    </row>
    <row r="9" spans="1:31" x14ac:dyDescent="0.25">
      <c r="A9" s="1">
        <v>8</v>
      </c>
      <c r="B9" s="1">
        <v>87</v>
      </c>
      <c r="C9" s="1">
        <v>113</v>
      </c>
      <c r="D9" s="1">
        <v>4</v>
      </c>
      <c r="E9" s="1">
        <v>0.2</v>
      </c>
      <c r="F9" s="1">
        <v>1</v>
      </c>
      <c r="G9" s="1" t="str">
        <f t="shared" si="0"/>
        <v>RN_1_4_0.2</v>
      </c>
      <c r="H9" s="20">
        <v>25.63</v>
      </c>
      <c r="I9" s="20">
        <v>9.84</v>
      </c>
      <c r="J9" s="20">
        <v>15.64</v>
      </c>
      <c r="K9" s="20">
        <v>8.7899999999999991</v>
      </c>
      <c r="L9" s="20">
        <f t="shared" si="1"/>
        <v>8.7899999999999991</v>
      </c>
      <c r="M9" s="1" t="str">
        <f t="shared" si="2"/>
        <v>1,2b</v>
      </c>
      <c r="N9" s="2">
        <f t="shared" si="3"/>
        <v>2.6046747967479673</v>
      </c>
      <c r="O9" s="2">
        <f t="shared" si="4"/>
        <v>1.6387468030690535</v>
      </c>
      <c r="P9" s="2">
        <f t="shared" si="5"/>
        <v>2.9158134243458478</v>
      </c>
      <c r="Q9" s="1">
        <v>23484.41</v>
      </c>
      <c r="R9" s="1">
        <v>23484.41</v>
      </c>
      <c r="S9" s="1">
        <v>23484.41</v>
      </c>
      <c r="T9" s="1">
        <v>23484.41</v>
      </c>
      <c r="U9" s="4">
        <f t="shared" si="6"/>
        <v>0</v>
      </c>
      <c r="V9" s="4">
        <f t="shared" si="7"/>
        <v>0</v>
      </c>
      <c r="W9" s="4">
        <f t="shared" si="8"/>
        <v>0</v>
      </c>
      <c r="X9" s="1">
        <v>1</v>
      </c>
      <c r="Y9" s="1">
        <v>0</v>
      </c>
      <c r="Z9" s="1">
        <v>1</v>
      </c>
      <c r="AA9" s="1">
        <v>0</v>
      </c>
      <c r="AB9" s="1">
        <v>1</v>
      </c>
      <c r="AC9" s="1">
        <v>0</v>
      </c>
      <c r="AD9" s="1">
        <v>1</v>
      </c>
      <c r="AE9" s="1">
        <v>0</v>
      </c>
    </row>
    <row r="10" spans="1:31" x14ac:dyDescent="0.25">
      <c r="A10" s="1">
        <v>9</v>
      </c>
      <c r="B10" s="1">
        <v>87</v>
      </c>
      <c r="C10" s="1">
        <v>113</v>
      </c>
      <c r="D10" s="1">
        <v>4</v>
      </c>
      <c r="E10" s="1">
        <v>0.3</v>
      </c>
      <c r="F10" s="1">
        <v>1</v>
      </c>
      <c r="G10" s="1" t="str">
        <f t="shared" si="0"/>
        <v>RN_1_4_0.3</v>
      </c>
      <c r="H10" s="20">
        <v>29.94</v>
      </c>
      <c r="I10" s="20">
        <v>12.9</v>
      </c>
      <c r="J10" s="20">
        <v>15.78</v>
      </c>
      <c r="K10" s="20">
        <v>10.54</v>
      </c>
      <c r="L10" s="20">
        <f t="shared" si="1"/>
        <v>10.54</v>
      </c>
      <c r="M10" s="1" t="str">
        <f t="shared" si="2"/>
        <v>1,2b</v>
      </c>
      <c r="N10" s="2">
        <f t="shared" si="3"/>
        <v>2.3209302325581396</v>
      </c>
      <c r="O10" s="2">
        <f t="shared" si="4"/>
        <v>1.8973384030418252</v>
      </c>
      <c r="P10" s="2">
        <f t="shared" si="5"/>
        <v>2.8406072106261862</v>
      </c>
      <c r="Q10" s="1">
        <v>23357.98</v>
      </c>
      <c r="R10" s="1">
        <v>23357.98</v>
      </c>
      <c r="S10" s="1">
        <v>23357.98</v>
      </c>
      <c r="T10" s="1">
        <v>23357.98</v>
      </c>
      <c r="U10" s="4">
        <f t="shared" si="6"/>
        <v>0</v>
      </c>
      <c r="V10" s="4">
        <f t="shared" si="7"/>
        <v>0</v>
      </c>
      <c r="W10" s="4">
        <f t="shared" si="8"/>
        <v>0</v>
      </c>
      <c r="X10" s="1">
        <v>1</v>
      </c>
      <c r="Y10" s="1">
        <v>0</v>
      </c>
      <c r="Z10" s="1">
        <v>1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</row>
    <row r="11" spans="1:31" x14ac:dyDescent="0.25">
      <c r="A11" s="1">
        <v>10</v>
      </c>
      <c r="B11" s="1">
        <v>87</v>
      </c>
      <c r="C11" s="1">
        <v>113</v>
      </c>
      <c r="D11" s="1">
        <v>4</v>
      </c>
      <c r="E11" s="1">
        <v>1</v>
      </c>
      <c r="F11" s="1">
        <v>1</v>
      </c>
      <c r="G11" s="1" t="str">
        <f t="shared" si="0"/>
        <v>RN_1_4_1</v>
      </c>
      <c r="H11" s="20">
        <v>30.22</v>
      </c>
      <c r="I11" s="20">
        <v>10.34</v>
      </c>
      <c r="J11" s="20">
        <v>37.299999999999997</v>
      </c>
      <c r="K11" s="20">
        <v>7.5</v>
      </c>
      <c r="L11" s="20">
        <f t="shared" si="1"/>
        <v>7.5</v>
      </c>
      <c r="M11" s="1" t="str">
        <f t="shared" si="2"/>
        <v>1,2b</v>
      </c>
      <c r="N11" s="2">
        <f t="shared" si="3"/>
        <v>2.9226305609284333</v>
      </c>
      <c r="O11" s="2">
        <f t="shared" si="4"/>
        <v>0.81018766756032179</v>
      </c>
      <c r="P11" s="2">
        <f t="shared" si="5"/>
        <v>4.0293333333333328</v>
      </c>
      <c r="Q11" s="1">
        <v>23340.54</v>
      </c>
      <c r="R11" s="1">
        <v>23340.54</v>
      </c>
      <c r="S11" s="1">
        <v>23340.54</v>
      </c>
      <c r="T11" s="1">
        <v>23340.54</v>
      </c>
      <c r="U11" s="4">
        <f t="shared" si="6"/>
        <v>0</v>
      </c>
      <c r="V11" s="4">
        <f t="shared" si="7"/>
        <v>0</v>
      </c>
      <c r="W11" s="4">
        <f t="shared" si="8"/>
        <v>0</v>
      </c>
      <c r="X11" s="1">
        <v>1</v>
      </c>
      <c r="Y11" s="1">
        <v>0</v>
      </c>
      <c r="Z11" s="1">
        <v>1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</row>
    <row r="12" spans="1:31" x14ac:dyDescent="0.25">
      <c r="A12" s="1">
        <v>11</v>
      </c>
      <c r="B12" s="1">
        <v>87</v>
      </c>
      <c r="C12" s="1">
        <v>113</v>
      </c>
      <c r="D12" s="1">
        <v>6</v>
      </c>
      <c r="E12" s="1">
        <v>0.08</v>
      </c>
      <c r="F12" s="1">
        <v>1</v>
      </c>
      <c r="G12" s="1" t="str">
        <f t="shared" si="0"/>
        <v>RN_1_6_0.08</v>
      </c>
      <c r="H12" s="20">
        <v>18.2</v>
      </c>
      <c r="I12" s="20">
        <v>7.52</v>
      </c>
      <c r="J12" s="20">
        <v>14.38</v>
      </c>
      <c r="K12" s="20">
        <v>5.7</v>
      </c>
      <c r="L12" s="20">
        <f t="shared" si="1"/>
        <v>5.7</v>
      </c>
      <c r="M12" s="1" t="str">
        <f t="shared" si="2"/>
        <v>1,2b</v>
      </c>
      <c r="N12" s="2">
        <f t="shared" si="3"/>
        <v>2.4202127659574471</v>
      </c>
      <c r="O12" s="2">
        <f t="shared" si="4"/>
        <v>1.2656467315716271</v>
      </c>
      <c r="P12" s="2">
        <f t="shared" si="5"/>
        <v>3.1929824561403506</v>
      </c>
      <c r="Q12" s="1">
        <v>17265.96</v>
      </c>
      <c r="R12" s="1">
        <v>17265.96</v>
      </c>
      <c r="S12" s="1">
        <v>17265.96</v>
      </c>
      <c r="T12" s="1">
        <v>17265.96</v>
      </c>
      <c r="U12" s="4">
        <f t="shared" si="6"/>
        <v>0</v>
      </c>
      <c r="V12" s="4">
        <f t="shared" si="7"/>
        <v>0</v>
      </c>
      <c r="W12" s="4">
        <f t="shared" si="8"/>
        <v>0</v>
      </c>
      <c r="X12" s="1">
        <v>1</v>
      </c>
      <c r="Y12" s="1">
        <v>0</v>
      </c>
      <c r="Z12" s="1">
        <v>1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</row>
    <row r="13" spans="1:31" x14ac:dyDescent="0.25">
      <c r="A13" s="1">
        <v>12</v>
      </c>
      <c r="B13" s="1">
        <v>87</v>
      </c>
      <c r="C13" s="1">
        <v>113</v>
      </c>
      <c r="D13" s="1">
        <v>6</v>
      </c>
      <c r="E13" s="1">
        <v>0.1</v>
      </c>
      <c r="F13" s="1">
        <v>1</v>
      </c>
      <c r="G13" s="1" t="str">
        <f t="shared" si="0"/>
        <v>RN_1_6_0.1</v>
      </c>
      <c r="H13" s="20">
        <v>19.649999999999999</v>
      </c>
      <c r="I13" s="20">
        <v>3.59</v>
      </c>
      <c r="J13" s="20">
        <v>11.33</v>
      </c>
      <c r="K13" s="20">
        <v>7.42</v>
      </c>
      <c r="L13" s="20">
        <f t="shared" si="1"/>
        <v>3.59</v>
      </c>
      <c r="M13" s="1" t="str">
        <f t="shared" si="2"/>
        <v>1</v>
      </c>
      <c r="N13" s="2">
        <f t="shared" si="3"/>
        <v>5.4735376044568245</v>
      </c>
      <c r="O13" s="2">
        <f t="shared" si="4"/>
        <v>1.734333627537511</v>
      </c>
      <c r="P13" s="2">
        <f t="shared" si="5"/>
        <v>2.6482479784366575</v>
      </c>
      <c r="Q13" s="1">
        <v>17238.5</v>
      </c>
      <c r="R13" s="1">
        <v>17238.5</v>
      </c>
      <c r="S13" s="1">
        <v>17238.5</v>
      </c>
      <c r="T13" s="1">
        <v>17238.5</v>
      </c>
      <c r="U13" s="4">
        <f t="shared" si="6"/>
        <v>0</v>
      </c>
      <c r="V13" s="4">
        <f t="shared" si="7"/>
        <v>0</v>
      </c>
      <c r="W13" s="4">
        <f t="shared" si="8"/>
        <v>0</v>
      </c>
      <c r="X13" s="1">
        <v>1</v>
      </c>
      <c r="Y13" s="1">
        <v>0</v>
      </c>
      <c r="Z13" s="1">
        <v>1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</row>
    <row r="14" spans="1:31" x14ac:dyDescent="0.25">
      <c r="A14" s="1">
        <v>13</v>
      </c>
      <c r="B14" s="1">
        <v>87</v>
      </c>
      <c r="C14" s="1">
        <v>113</v>
      </c>
      <c r="D14" s="1">
        <v>6</v>
      </c>
      <c r="E14" s="1">
        <v>0.2</v>
      </c>
      <c r="F14" s="1">
        <v>1</v>
      </c>
      <c r="G14" s="1" t="str">
        <f t="shared" si="0"/>
        <v>RN_1_6_0.2</v>
      </c>
      <c r="H14" s="20">
        <v>19.57</v>
      </c>
      <c r="I14" s="20">
        <v>5.57</v>
      </c>
      <c r="J14" s="20">
        <v>26.26</v>
      </c>
      <c r="K14" s="20">
        <v>5.39</v>
      </c>
      <c r="L14" s="20">
        <f t="shared" si="1"/>
        <v>5.39</v>
      </c>
      <c r="M14" s="1" t="str">
        <f t="shared" si="2"/>
        <v>1,2b</v>
      </c>
      <c r="N14" s="2">
        <f t="shared" si="3"/>
        <v>3.5134649910233393</v>
      </c>
      <c r="O14" s="2">
        <f t="shared" si="4"/>
        <v>0.74523990860624523</v>
      </c>
      <c r="P14" s="2">
        <f t="shared" si="5"/>
        <v>3.6307977736549168</v>
      </c>
      <c r="Q14" s="1">
        <v>17189.97</v>
      </c>
      <c r="R14" s="1">
        <v>17189.97</v>
      </c>
      <c r="S14" s="1">
        <v>17189.97</v>
      </c>
      <c r="T14" s="1">
        <v>17189.97</v>
      </c>
      <c r="U14" s="4">
        <f t="shared" si="6"/>
        <v>0</v>
      </c>
      <c r="V14" s="4">
        <f t="shared" si="7"/>
        <v>0</v>
      </c>
      <c r="W14" s="4">
        <f t="shared" si="8"/>
        <v>0</v>
      </c>
      <c r="X14" s="1">
        <v>1</v>
      </c>
      <c r="Y14" s="1">
        <v>0</v>
      </c>
      <c r="Z14" s="1">
        <v>1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</row>
    <row r="15" spans="1:31" x14ac:dyDescent="0.25">
      <c r="A15" s="1">
        <v>14</v>
      </c>
      <c r="B15" s="1">
        <v>87</v>
      </c>
      <c r="C15" s="1">
        <v>113</v>
      </c>
      <c r="D15" s="1">
        <v>6</v>
      </c>
      <c r="E15" s="1">
        <v>0.3</v>
      </c>
      <c r="F15" s="1">
        <v>1</v>
      </c>
      <c r="G15" s="1" t="str">
        <f t="shared" si="0"/>
        <v>RN_1_6_0.3</v>
      </c>
      <c r="H15" s="20">
        <v>32.729999999999997</v>
      </c>
      <c r="I15" s="20">
        <v>7.06</v>
      </c>
      <c r="J15" s="20">
        <v>16.010000000000002</v>
      </c>
      <c r="K15" s="20">
        <v>6.24</v>
      </c>
      <c r="L15" s="20">
        <f t="shared" si="1"/>
        <v>6.24</v>
      </c>
      <c r="M15" s="1" t="str">
        <f t="shared" si="2"/>
        <v>1,2b</v>
      </c>
      <c r="N15" s="2">
        <f t="shared" si="3"/>
        <v>4.6359773371104813</v>
      </c>
      <c r="O15" s="2">
        <f t="shared" si="4"/>
        <v>2.044347282948157</v>
      </c>
      <c r="P15" s="2">
        <f t="shared" si="5"/>
        <v>5.2451923076923066</v>
      </c>
      <c r="Q15" s="1">
        <v>17189.97</v>
      </c>
      <c r="R15" s="1">
        <v>17189.97</v>
      </c>
      <c r="S15" s="1">
        <v>17189.97</v>
      </c>
      <c r="T15" s="1">
        <v>17189.97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1">
        <v>1</v>
      </c>
      <c r="Y15" s="1">
        <v>0</v>
      </c>
      <c r="Z15" s="1">
        <v>1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</row>
    <row r="16" spans="1:31" x14ac:dyDescent="0.25">
      <c r="A16" s="1">
        <v>15</v>
      </c>
      <c r="B16" s="1">
        <v>87</v>
      </c>
      <c r="C16" s="1">
        <v>113</v>
      </c>
      <c r="D16" s="1">
        <v>6</v>
      </c>
      <c r="E16" s="1">
        <v>1</v>
      </c>
      <c r="F16" s="1">
        <v>1</v>
      </c>
      <c r="G16" s="1" t="str">
        <f t="shared" si="0"/>
        <v>RN_1_6_1</v>
      </c>
      <c r="H16" s="20">
        <v>28.64</v>
      </c>
      <c r="I16" s="20">
        <v>9.43</v>
      </c>
      <c r="J16" s="20">
        <v>13.14</v>
      </c>
      <c r="K16" s="20">
        <v>9.3699999999999992</v>
      </c>
      <c r="L16" s="20">
        <f t="shared" si="1"/>
        <v>9.3699999999999992</v>
      </c>
      <c r="M16" s="1" t="str">
        <f t="shared" si="2"/>
        <v>1,2b</v>
      </c>
      <c r="N16" s="2">
        <f t="shared" si="3"/>
        <v>3.0371155885471901</v>
      </c>
      <c r="O16" s="2">
        <f t="shared" si="4"/>
        <v>2.1796042617960425</v>
      </c>
      <c r="P16" s="2">
        <f t="shared" si="5"/>
        <v>3.0565635005336182</v>
      </c>
      <c r="Q16" s="1">
        <v>17189.97</v>
      </c>
      <c r="R16" s="1">
        <v>17189.97</v>
      </c>
      <c r="S16" s="1">
        <v>17189.97</v>
      </c>
      <c r="T16" s="1">
        <v>17189.97</v>
      </c>
      <c r="U16" s="4">
        <f t="shared" si="6"/>
        <v>0</v>
      </c>
      <c r="V16" s="4">
        <f t="shared" si="7"/>
        <v>0</v>
      </c>
      <c r="W16" s="4">
        <f t="shared" si="8"/>
        <v>0</v>
      </c>
      <c r="X16" s="1">
        <v>1</v>
      </c>
      <c r="Y16" s="1">
        <v>0</v>
      </c>
      <c r="Z16" s="1">
        <v>1</v>
      </c>
      <c r="AA16" s="1">
        <v>0</v>
      </c>
      <c r="AB16" s="1">
        <v>1</v>
      </c>
      <c r="AC16" s="1">
        <v>0</v>
      </c>
      <c r="AD16" s="1">
        <v>1</v>
      </c>
      <c r="AE16" s="1">
        <v>0</v>
      </c>
    </row>
    <row r="17" spans="1:31" x14ac:dyDescent="0.25">
      <c r="A17" s="1">
        <v>16</v>
      </c>
      <c r="B17" s="1">
        <v>87</v>
      </c>
      <c r="C17" s="1">
        <v>113</v>
      </c>
      <c r="D17" s="1">
        <v>8</v>
      </c>
      <c r="E17" s="1">
        <v>0.08</v>
      </c>
      <c r="F17" s="1">
        <v>1</v>
      </c>
      <c r="G17" s="1" t="str">
        <f t="shared" si="0"/>
        <v>RN_1_8_0.08</v>
      </c>
      <c r="H17" s="20">
        <v>18.809999999999999</v>
      </c>
      <c r="I17" s="20">
        <v>17.309999999999999</v>
      </c>
      <c r="J17" s="20">
        <v>59.33</v>
      </c>
      <c r="K17" s="20">
        <v>11.27</v>
      </c>
      <c r="L17" s="20">
        <f t="shared" si="1"/>
        <v>11.27</v>
      </c>
      <c r="M17" s="1" t="str">
        <f t="shared" si="2"/>
        <v>1,2b</v>
      </c>
      <c r="N17" s="2">
        <f t="shared" si="3"/>
        <v>1.0866551126516464</v>
      </c>
      <c r="O17" s="2">
        <f t="shared" si="4"/>
        <v>0.31704028316197536</v>
      </c>
      <c r="P17" s="2">
        <f t="shared" si="5"/>
        <v>1.6690328305235138</v>
      </c>
      <c r="Q17" s="1">
        <v>13300.2</v>
      </c>
      <c r="R17" s="1">
        <v>13300.2</v>
      </c>
      <c r="S17" s="1">
        <v>13300.2</v>
      </c>
      <c r="T17" s="1">
        <v>13300.2</v>
      </c>
      <c r="U17" s="4">
        <f t="shared" si="6"/>
        <v>0</v>
      </c>
      <c r="V17" s="4">
        <f t="shared" si="7"/>
        <v>0</v>
      </c>
      <c r="W17" s="4">
        <f t="shared" si="8"/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</row>
    <row r="18" spans="1:31" x14ac:dyDescent="0.25">
      <c r="A18" s="1">
        <v>17</v>
      </c>
      <c r="B18" s="1">
        <v>87</v>
      </c>
      <c r="C18" s="1">
        <v>113</v>
      </c>
      <c r="D18" s="1">
        <v>8</v>
      </c>
      <c r="E18" s="1">
        <v>0.1</v>
      </c>
      <c r="F18" s="1">
        <v>1</v>
      </c>
      <c r="G18" s="1" t="str">
        <f t="shared" si="0"/>
        <v>RN_1_8_0.1</v>
      </c>
      <c r="H18" s="20">
        <v>18.670000000000002</v>
      </c>
      <c r="I18" s="20">
        <v>17.8</v>
      </c>
      <c r="J18" s="20">
        <v>57.85</v>
      </c>
      <c r="K18" s="20">
        <v>11.11</v>
      </c>
      <c r="L18" s="20">
        <f t="shared" si="1"/>
        <v>11.11</v>
      </c>
      <c r="M18" s="1" t="str">
        <f t="shared" si="2"/>
        <v>1,2b</v>
      </c>
      <c r="N18" s="2">
        <f t="shared" si="3"/>
        <v>1.0488764044943821</v>
      </c>
      <c r="O18" s="2">
        <f t="shared" si="4"/>
        <v>0.3227312013828868</v>
      </c>
      <c r="P18" s="2">
        <f t="shared" si="5"/>
        <v>1.6804680468046806</v>
      </c>
      <c r="Q18" s="1">
        <v>13300.2</v>
      </c>
      <c r="R18" s="1">
        <v>13300.2</v>
      </c>
      <c r="S18" s="1">
        <v>13300.2</v>
      </c>
      <c r="T18" s="1">
        <v>13300.2</v>
      </c>
      <c r="U18" s="4">
        <f t="shared" si="6"/>
        <v>0</v>
      </c>
      <c r="V18" s="4">
        <f t="shared" si="7"/>
        <v>0</v>
      </c>
      <c r="W18" s="4">
        <f t="shared" si="8"/>
        <v>0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</row>
    <row r="19" spans="1:31" x14ac:dyDescent="0.25">
      <c r="A19" s="1">
        <v>18</v>
      </c>
      <c r="B19" s="1">
        <v>87</v>
      </c>
      <c r="C19" s="1">
        <v>113</v>
      </c>
      <c r="D19" s="1">
        <v>8</v>
      </c>
      <c r="E19" s="1">
        <v>0.2</v>
      </c>
      <c r="F19" s="1">
        <v>1</v>
      </c>
      <c r="G19" s="1" t="str">
        <f t="shared" si="0"/>
        <v>RN_1_8_0.2</v>
      </c>
      <c r="H19" s="20">
        <v>31.1</v>
      </c>
      <c r="I19" s="20">
        <v>9.5500000000000007</v>
      </c>
      <c r="J19" s="20">
        <v>22.99</v>
      </c>
      <c r="K19" s="20">
        <v>8.17</v>
      </c>
      <c r="L19" s="20">
        <f t="shared" si="1"/>
        <v>8.17</v>
      </c>
      <c r="M19" s="1" t="str">
        <f t="shared" si="2"/>
        <v>1,2b</v>
      </c>
      <c r="N19" s="2">
        <f t="shared" si="3"/>
        <v>3.256544502617801</v>
      </c>
      <c r="O19" s="2">
        <f t="shared" si="4"/>
        <v>1.35276207046542</v>
      </c>
      <c r="P19" s="2">
        <f t="shared" si="5"/>
        <v>3.8066095471236232</v>
      </c>
      <c r="Q19" s="1">
        <v>12988.59</v>
      </c>
      <c r="R19" s="1">
        <v>12988.59</v>
      </c>
      <c r="S19" s="1">
        <v>12988.59</v>
      </c>
      <c r="T19" s="1">
        <v>12988.59</v>
      </c>
      <c r="U19" s="4">
        <f t="shared" si="6"/>
        <v>0</v>
      </c>
      <c r="V19" s="4">
        <f t="shared" si="7"/>
        <v>0</v>
      </c>
      <c r="W19" s="4">
        <f t="shared" si="8"/>
        <v>0</v>
      </c>
      <c r="X19" s="1">
        <v>1</v>
      </c>
      <c r="Y19" s="1">
        <v>0</v>
      </c>
      <c r="Z19" s="1">
        <v>1</v>
      </c>
      <c r="AA19" s="1">
        <v>0</v>
      </c>
      <c r="AB19" s="1">
        <v>1</v>
      </c>
      <c r="AC19" s="1">
        <v>0</v>
      </c>
      <c r="AD19" s="1">
        <v>1</v>
      </c>
      <c r="AE19" s="1">
        <v>0</v>
      </c>
    </row>
    <row r="20" spans="1:31" x14ac:dyDescent="0.25">
      <c r="A20" s="1">
        <v>19</v>
      </c>
      <c r="B20" s="1">
        <v>87</v>
      </c>
      <c r="C20" s="1">
        <v>113</v>
      </c>
      <c r="D20" s="1">
        <v>8</v>
      </c>
      <c r="E20" s="1">
        <v>0.3</v>
      </c>
      <c r="F20" s="1">
        <v>1</v>
      </c>
      <c r="G20" s="1" t="str">
        <f t="shared" si="0"/>
        <v>RN_1_8_0.3</v>
      </c>
      <c r="H20" s="20">
        <v>21.93</v>
      </c>
      <c r="I20" s="20">
        <v>10.35</v>
      </c>
      <c r="J20" s="20">
        <v>40.15</v>
      </c>
      <c r="K20" s="20">
        <v>14.79</v>
      </c>
      <c r="L20" s="20">
        <f t="shared" si="1"/>
        <v>10.35</v>
      </c>
      <c r="M20" s="1" t="str">
        <f t="shared" si="2"/>
        <v>1</v>
      </c>
      <c r="N20" s="2">
        <f t="shared" si="3"/>
        <v>2.1188405797101448</v>
      </c>
      <c r="O20" s="2">
        <f t="shared" si="4"/>
        <v>0.54620174346201744</v>
      </c>
      <c r="P20" s="2">
        <f t="shared" si="5"/>
        <v>1.4827586206896552</v>
      </c>
      <c r="Q20" s="1">
        <v>12781.97</v>
      </c>
      <c r="R20" s="1">
        <v>12781.97</v>
      </c>
      <c r="S20" s="1">
        <v>12781.97</v>
      </c>
      <c r="T20" s="1">
        <v>12781.97</v>
      </c>
      <c r="U20" s="4">
        <f t="shared" si="6"/>
        <v>0</v>
      </c>
      <c r="V20" s="4">
        <f t="shared" si="7"/>
        <v>0</v>
      </c>
      <c r="W20" s="4">
        <f t="shared" si="8"/>
        <v>0</v>
      </c>
      <c r="X20" s="1">
        <v>1</v>
      </c>
      <c r="Y20" s="1">
        <v>0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  <c r="AE20" s="1">
        <v>0</v>
      </c>
    </row>
    <row r="21" spans="1:31" x14ac:dyDescent="0.25">
      <c r="A21" s="1">
        <v>20</v>
      </c>
      <c r="B21" s="1">
        <v>87</v>
      </c>
      <c r="C21" s="1">
        <v>113</v>
      </c>
      <c r="D21" s="1">
        <v>8</v>
      </c>
      <c r="E21" s="1">
        <v>1</v>
      </c>
      <c r="F21" s="1">
        <v>1</v>
      </c>
      <c r="G21" s="1" t="str">
        <f t="shared" si="0"/>
        <v>RN_1_8_1</v>
      </c>
      <c r="H21" s="20">
        <v>27.77</v>
      </c>
      <c r="I21" s="20">
        <v>9.9</v>
      </c>
      <c r="J21" s="20">
        <v>42.13</v>
      </c>
      <c r="K21" s="20">
        <v>11.22</v>
      </c>
      <c r="L21" s="20">
        <f t="shared" si="1"/>
        <v>9.9</v>
      </c>
      <c r="M21" s="1" t="str">
        <f t="shared" si="2"/>
        <v>1</v>
      </c>
      <c r="N21" s="2">
        <f t="shared" si="3"/>
        <v>2.805050505050505</v>
      </c>
      <c r="O21" s="2">
        <f t="shared" si="4"/>
        <v>0.65915024922857812</v>
      </c>
      <c r="P21" s="2">
        <f t="shared" si="5"/>
        <v>2.475044563279857</v>
      </c>
      <c r="Q21" s="1">
        <v>12781.97</v>
      </c>
      <c r="R21" s="1">
        <v>12781.97</v>
      </c>
      <c r="S21" s="1">
        <v>12781.97</v>
      </c>
      <c r="T21" s="1">
        <v>12781.97</v>
      </c>
      <c r="U21" s="4">
        <f t="shared" si="6"/>
        <v>0</v>
      </c>
      <c r="V21" s="4">
        <f t="shared" si="7"/>
        <v>0</v>
      </c>
      <c r="W21" s="4">
        <f t="shared" si="8"/>
        <v>0</v>
      </c>
      <c r="X21" s="1">
        <v>1</v>
      </c>
      <c r="Y21" s="1">
        <v>0</v>
      </c>
      <c r="Z21" s="1">
        <v>1</v>
      </c>
      <c r="AA21" s="1">
        <v>0</v>
      </c>
      <c r="AB21" s="1">
        <v>1</v>
      </c>
      <c r="AC21" s="1">
        <v>0</v>
      </c>
      <c r="AD21" s="1">
        <v>1</v>
      </c>
      <c r="AE21" s="1">
        <v>0</v>
      </c>
    </row>
    <row r="22" spans="1:31" x14ac:dyDescent="0.25">
      <c r="A22" s="1">
        <v>21</v>
      </c>
      <c r="B22" s="1">
        <v>87</v>
      </c>
      <c r="C22" s="1">
        <v>113</v>
      </c>
      <c r="D22" s="1">
        <v>10</v>
      </c>
      <c r="E22" s="1">
        <v>0.08</v>
      </c>
      <c r="F22" s="1">
        <v>1</v>
      </c>
      <c r="G22" s="1" t="str">
        <f t="shared" si="0"/>
        <v>RN_1_10_0.08</v>
      </c>
      <c r="H22" s="20">
        <v>17.25</v>
      </c>
      <c r="I22" s="20">
        <v>13.36</v>
      </c>
      <c r="J22" s="20">
        <v>45.23</v>
      </c>
      <c r="K22" s="20">
        <v>13.26</v>
      </c>
      <c r="L22" s="20">
        <f t="shared" si="1"/>
        <v>13.26</v>
      </c>
      <c r="M22" s="1" t="str">
        <f t="shared" si="2"/>
        <v>1,2b</v>
      </c>
      <c r="N22" s="2">
        <f t="shared" si="3"/>
        <v>1.2911676646706587</v>
      </c>
      <c r="O22" s="2">
        <f t="shared" si="4"/>
        <v>0.38138403714348884</v>
      </c>
      <c r="P22" s="2">
        <f t="shared" si="5"/>
        <v>1.3009049773755657</v>
      </c>
      <c r="Q22" s="1">
        <v>10557.47</v>
      </c>
      <c r="R22" s="1">
        <v>10557.47</v>
      </c>
      <c r="S22" s="1">
        <v>10560.94</v>
      </c>
      <c r="T22" s="1">
        <v>10560.94</v>
      </c>
      <c r="U22" s="4">
        <f t="shared" si="6"/>
        <v>0</v>
      </c>
      <c r="V22" s="4">
        <f t="shared" si="7"/>
        <v>3.2867723043505351E-4</v>
      </c>
      <c r="W22" s="4">
        <f t="shared" si="8"/>
        <v>3.2867723043505351E-4</v>
      </c>
      <c r="X22" s="1">
        <v>1</v>
      </c>
      <c r="Y22" s="1">
        <v>0</v>
      </c>
      <c r="Z22" s="1">
        <v>1</v>
      </c>
      <c r="AA22" s="1">
        <v>0</v>
      </c>
      <c r="AB22" s="1">
        <v>1</v>
      </c>
      <c r="AC22" s="1">
        <v>0</v>
      </c>
      <c r="AD22" s="1">
        <v>1</v>
      </c>
      <c r="AE22" s="1">
        <v>0</v>
      </c>
    </row>
    <row r="23" spans="1:31" x14ac:dyDescent="0.25">
      <c r="A23" s="1">
        <v>22</v>
      </c>
      <c r="B23" s="1">
        <v>87</v>
      </c>
      <c r="C23" s="1">
        <v>113</v>
      </c>
      <c r="D23" s="1">
        <v>10</v>
      </c>
      <c r="E23" s="1">
        <v>0.1</v>
      </c>
      <c r="F23" s="1">
        <v>1</v>
      </c>
      <c r="G23" s="1" t="str">
        <f t="shared" si="0"/>
        <v>RN_1_10_0.1</v>
      </c>
      <c r="H23" s="20">
        <v>17.52</v>
      </c>
      <c r="I23" s="20">
        <v>13.36</v>
      </c>
      <c r="J23" s="20">
        <v>47.58</v>
      </c>
      <c r="K23" s="20">
        <v>13.28</v>
      </c>
      <c r="L23" s="20">
        <f t="shared" si="1"/>
        <v>13.28</v>
      </c>
      <c r="M23" s="1" t="str">
        <f t="shared" si="2"/>
        <v>1,2b</v>
      </c>
      <c r="N23" s="2">
        <f t="shared" si="3"/>
        <v>1.311377245508982</v>
      </c>
      <c r="O23" s="2">
        <f t="shared" si="4"/>
        <v>0.3682219419924338</v>
      </c>
      <c r="P23" s="2">
        <f t="shared" si="5"/>
        <v>1.3192771084337349</v>
      </c>
      <c r="Q23" s="1">
        <v>10557.47</v>
      </c>
      <c r="R23" s="1">
        <v>10557.47</v>
      </c>
      <c r="S23" s="1">
        <v>10560.94</v>
      </c>
      <c r="T23" s="1">
        <v>10560.94</v>
      </c>
      <c r="U23" s="4">
        <f t="shared" si="6"/>
        <v>0</v>
      </c>
      <c r="V23" s="4">
        <f t="shared" si="7"/>
        <v>3.2867723043505351E-4</v>
      </c>
      <c r="W23" s="4">
        <f t="shared" si="8"/>
        <v>3.2867723043505351E-4</v>
      </c>
      <c r="X23" s="1">
        <v>1</v>
      </c>
      <c r="Y23" s="1">
        <v>0</v>
      </c>
      <c r="Z23" s="1">
        <v>1</v>
      </c>
      <c r="AA23" s="1">
        <v>0</v>
      </c>
      <c r="AB23" s="1">
        <v>1</v>
      </c>
      <c r="AC23" s="1">
        <v>0</v>
      </c>
      <c r="AD23" s="1">
        <v>1</v>
      </c>
      <c r="AE23" s="1">
        <v>0</v>
      </c>
    </row>
    <row r="24" spans="1:31" x14ac:dyDescent="0.25">
      <c r="A24" s="1">
        <v>23</v>
      </c>
      <c r="B24" s="1">
        <v>87</v>
      </c>
      <c r="C24" s="1">
        <v>113</v>
      </c>
      <c r="D24" s="1">
        <v>10</v>
      </c>
      <c r="E24" s="1">
        <v>0.2</v>
      </c>
      <c r="F24" s="1">
        <v>1</v>
      </c>
      <c r="G24" s="1" t="str">
        <f t="shared" si="0"/>
        <v>RN_1_10_0.2</v>
      </c>
      <c r="H24" s="20">
        <v>9.4600000000000009</v>
      </c>
      <c r="I24" s="20">
        <v>4.25</v>
      </c>
      <c r="J24" s="20">
        <v>24.12</v>
      </c>
      <c r="K24" s="20">
        <v>4.3499999999999996</v>
      </c>
      <c r="L24" s="20">
        <f t="shared" si="1"/>
        <v>4.25</v>
      </c>
      <c r="M24" s="1" t="str">
        <f t="shared" si="2"/>
        <v>1</v>
      </c>
      <c r="N24" s="2">
        <f t="shared" si="3"/>
        <v>2.2258823529411766</v>
      </c>
      <c r="O24" s="2">
        <f t="shared" si="4"/>
        <v>0.39220563847429524</v>
      </c>
      <c r="P24" s="2">
        <f t="shared" si="5"/>
        <v>2.1747126436781614</v>
      </c>
      <c r="Q24" s="1">
        <v>9913.3799999999992</v>
      </c>
      <c r="R24" s="1">
        <v>9913.3799999999992</v>
      </c>
      <c r="S24" s="1">
        <v>9913.3799999999992</v>
      </c>
      <c r="T24" s="1">
        <v>9913.3799999999992</v>
      </c>
      <c r="U24" s="4">
        <f t="shared" si="6"/>
        <v>0</v>
      </c>
      <c r="V24" s="4">
        <f t="shared" si="7"/>
        <v>0</v>
      </c>
      <c r="W24" s="4">
        <f t="shared" si="8"/>
        <v>0</v>
      </c>
      <c r="X24" s="1">
        <v>1</v>
      </c>
      <c r="Y24" s="1">
        <v>0</v>
      </c>
      <c r="Z24" s="1">
        <v>1</v>
      </c>
      <c r="AA24" s="1">
        <v>0</v>
      </c>
      <c r="AB24" s="1">
        <v>1</v>
      </c>
      <c r="AC24" s="1">
        <v>0</v>
      </c>
      <c r="AD24" s="1">
        <v>1</v>
      </c>
      <c r="AE24" s="1">
        <v>0</v>
      </c>
    </row>
    <row r="25" spans="1:31" x14ac:dyDescent="0.25">
      <c r="A25" s="1">
        <v>24</v>
      </c>
      <c r="B25" s="1">
        <v>87</v>
      </c>
      <c r="C25" s="1">
        <v>113</v>
      </c>
      <c r="D25" s="1">
        <v>10</v>
      </c>
      <c r="E25" s="1">
        <v>0.3</v>
      </c>
      <c r="F25" s="1">
        <v>1</v>
      </c>
      <c r="G25" s="1" t="str">
        <f t="shared" si="0"/>
        <v>RN_1_10_0.3</v>
      </c>
      <c r="H25" s="20">
        <v>11.31</v>
      </c>
      <c r="I25" s="20">
        <v>17.170000000000002</v>
      </c>
      <c r="J25" s="20">
        <v>17.43</v>
      </c>
      <c r="K25" s="20">
        <v>10.71</v>
      </c>
      <c r="L25" s="20">
        <f t="shared" si="1"/>
        <v>10.71</v>
      </c>
      <c r="M25" s="1" t="str">
        <f t="shared" si="2"/>
        <v>1,2b</v>
      </c>
      <c r="N25" s="2">
        <f t="shared" si="3"/>
        <v>0.6587070471753057</v>
      </c>
      <c r="O25" s="2">
        <f t="shared" si="4"/>
        <v>0.64888123924268504</v>
      </c>
      <c r="P25" s="2">
        <f t="shared" si="5"/>
        <v>1.0560224089635855</v>
      </c>
      <c r="Q25" s="1">
        <v>9760.9500000000007</v>
      </c>
      <c r="R25" s="1">
        <v>9760.9500000000007</v>
      </c>
      <c r="S25" s="1">
        <v>9761.49</v>
      </c>
      <c r="T25" s="1">
        <v>9760.9500000000007</v>
      </c>
      <c r="U25" s="4">
        <f t="shared" si="6"/>
        <v>0</v>
      </c>
      <c r="V25" s="15">
        <f t="shared" si="7"/>
        <v>5.532248397943377E-5</v>
      </c>
      <c r="W25" s="4">
        <f t="shared" si="8"/>
        <v>0</v>
      </c>
      <c r="X25" s="1">
        <v>1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1</v>
      </c>
      <c r="AE25" s="1">
        <v>0</v>
      </c>
    </row>
    <row r="26" spans="1:31" x14ac:dyDescent="0.25">
      <c r="A26" s="1">
        <v>25</v>
      </c>
      <c r="B26" s="1">
        <v>87</v>
      </c>
      <c r="C26" s="1">
        <v>113</v>
      </c>
      <c r="D26" s="1">
        <v>10</v>
      </c>
      <c r="E26" s="1">
        <v>1</v>
      </c>
      <c r="F26" s="1">
        <v>1</v>
      </c>
      <c r="G26" s="1" t="str">
        <f t="shared" si="0"/>
        <v>RN_1_10_1</v>
      </c>
      <c r="H26" s="20">
        <v>14.5</v>
      </c>
      <c r="I26" s="20">
        <v>6.92</v>
      </c>
      <c r="J26" s="20">
        <v>32.880000000000003</v>
      </c>
      <c r="K26" s="20">
        <v>7.85</v>
      </c>
      <c r="L26" s="20">
        <f t="shared" si="1"/>
        <v>6.92</v>
      </c>
      <c r="M26" s="1" t="str">
        <f t="shared" si="2"/>
        <v>1</v>
      </c>
      <c r="N26" s="2">
        <f t="shared" si="3"/>
        <v>2.0953757225433525</v>
      </c>
      <c r="O26" s="2">
        <f t="shared" si="4"/>
        <v>0.44099756690997566</v>
      </c>
      <c r="P26" s="2">
        <f t="shared" si="5"/>
        <v>1.8471337579617835</v>
      </c>
      <c r="Q26" s="1">
        <v>9746.99</v>
      </c>
      <c r="R26" s="1">
        <v>9746.99</v>
      </c>
      <c r="S26" s="1">
        <v>9746.99</v>
      </c>
      <c r="T26" s="1">
        <v>9746.99</v>
      </c>
      <c r="U26" s="4">
        <f t="shared" si="6"/>
        <v>0</v>
      </c>
      <c r="V26" s="4">
        <f t="shared" si="7"/>
        <v>0</v>
      </c>
      <c r="W26" s="4">
        <f t="shared" si="8"/>
        <v>0</v>
      </c>
      <c r="X26" s="1">
        <v>1</v>
      </c>
      <c r="Y26" s="1">
        <v>0</v>
      </c>
      <c r="Z26" s="1">
        <v>1</v>
      </c>
      <c r="AA26" s="1">
        <v>0</v>
      </c>
      <c r="AB26" s="1">
        <v>1</v>
      </c>
      <c r="AC26" s="1">
        <v>0</v>
      </c>
      <c r="AD26" s="1">
        <v>1</v>
      </c>
      <c r="AE26" s="1">
        <v>0</v>
      </c>
    </row>
    <row r="27" spans="1:31" x14ac:dyDescent="0.25">
      <c r="A27" s="1">
        <v>26</v>
      </c>
      <c r="B27" s="1">
        <v>108</v>
      </c>
      <c r="C27" s="1">
        <v>158</v>
      </c>
      <c r="D27" s="1">
        <v>2</v>
      </c>
      <c r="E27" s="1">
        <v>0.08</v>
      </c>
      <c r="F27" s="1">
        <v>2</v>
      </c>
      <c r="G27" s="1" t="str">
        <f t="shared" si="0"/>
        <v>RN_2_2_0.08</v>
      </c>
      <c r="H27" s="20">
        <v>69.47</v>
      </c>
      <c r="I27" s="20">
        <v>37.840000000000003</v>
      </c>
      <c r="J27" s="20">
        <v>85.07</v>
      </c>
      <c r="K27" s="20">
        <v>43.01</v>
      </c>
      <c r="L27" s="20">
        <f t="shared" si="1"/>
        <v>37.840000000000003</v>
      </c>
      <c r="M27" s="1" t="str">
        <f t="shared" si="2"/>
        <v>1</v>
      </c>
      <c r="N27" s="2">
        <f t="shared" si="3"/>
        <v>1.8358879492600422</v>
      </c>
      <c r="O27" s="2">
        <f t="shared" si="4"/>
        <v>0.81662160573645237</v>
      </c>
      <c r="P27" s="2">
        <f t="shared" si="5"/>
        <v>1.6152057661009067</v>
      </c>
      <c r="Q27" s="1">
        <v>45488.44</v>
      </c>
      <c r="R27" s="1">
        <v>45488.44</v>
      </c>
      <c r="S27" s="1">
        <v>45488.44</v>
      </c>
      <c r="T27" s="1">
        <v>45488.44</v>
      </c>
      <c r="U27" s="4">
        <f t="shared" si="6"/>
        <v>0</v>
      </c>
      <c r="V27" s="4">
        <f t="shared" si="7"/>
        <v>0</v>
      </c>
      <c r="W27" s="4">
        <f t="shared" si="8"/>
        <v>0</v>
      </c>
      <c r="X27" s="1">
        <v>1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</row>
    <row r="28" spans="1:31" x14ac:dyDescent="0.25">
      <c r="A28" s="1">
        <v>27</v>
      </c>
      <c r="B28" s="1">
        <v>108</v>
      </c>
      <c r="C28" s="1">
        <v>158</v>
      </c>
      <c r="D28" s="1">
        <v>2</v>
      </c>
      <c r="E28" s="1">
        <v>0.1</v>
      </c>
      <c r="F28" s="1">
        <v>2</v>
      </c>
      <c r="G28" s="1" t="str">
        <f t="shared" si="0"/>
        <v>RN_2_2_0.1</v>
      </c>
      <c r="H28" s="20">
        <v>68.69</v>
      </c>
      <c r="I28" s="20">
        <v>44.83</v>
      </c>
      <c r="J28" s="20">
        <v>108.79</v>
      </c>
      <c r="K28" s="20">
        <v>42.81</v>
      </c>
      <c r="L28" s="20">
        <f t="shared" si="1"/>
        <v>42.81</v>
      </c>
      <c r="M28" s="1" t="str">
        <f t="shared" si="2"/>
        <v>1,2b</v>
      </c>
      <c r="N28" s="2">
        <f t="shared" si="3"/>
        <v>1.5322328797680125</v>
      </c>
      <c r="O28" s="2">
        <f t="shared" si="4"/>
        <v>0.63139994484787199</v>
      </c>
      <c r="P28" s="2">
        <f t="shared" si="5"/>
        <v>1.6045316514832981</v>
      </c>
      <c r="Q28" s="1">
        <v>45488.44</v>
      </c>
      <c r="R28" s="1">
        <v>45488.44</v>
      </c>
      <c r="S28" s="1">
        <v>45488.44</v>
      </c>
      <c r="T28" s="1">
        <v>45488.44</v>
      </c>
      <c r="U28" s="4">
        <f t="shared" si="6"/>
        <v>0</v>
      </c>
      <c r="V28" s="4">
        <f t="shared" si="7"/>
        <v>0</v>
      </c>
      <c r="W28" s="4">
        <f t="shared" si="8"/>
        <v>0</v>
      </c>
      <c r="X28" s="1">
        <v>1</v>
      </c>
      <c r="Y28" s="1">
        <v>0</v>
      </c>
      <c r="Z28" s="1">
        <v>1</v>
      </c>
      <c r="AA28" s="1">
        <v>0</v>
      </c>
      <c r="AB28" s="1">
        <v>1</v>
      </c>
      <c r="AC28" s="1">
        <v>0</v>
      </c>
      <c r="AD28" s="1">
        <v>1</v>
      </c>
      <c r="AE28" s="1">
        <v>0</v>
      </c>
    </row>
    <row r="29" spans="1:31" x14ac:dyDescent="0.25">
      <c r="A29" s="1">
        <v>28</v>
      </c>
      <c r="B29" s="1">
        <v>108</v>
      </c>
      <c r="C29" s="1">
        <v>158</v>
      </c>
      <c r="D29" s="1">
        <v>2</v>
      </c>
      <c r="E29" s="1">
        <v>0.2</v>
      </c>
      <c r="F29" s="1">
        <v>2</v>
      </c>
      <c r="G29" s="1" t="str">
        <f t="shared" si="0"/>
        <v>RN_2_2_0.2</v>
      </c>
      <c r="H29" s="20">
        <v>106.36</v>
      </c>
      <c r="I29" s="20">
        <v>54.61</v>
      </c>
      <c r="J29" s="20">
        <v>116.38</v>
      </c>
      <c r="K29" s="20">
        <v>58.02</v>
      </c>
      <c r="L29" s="20">
        <f t="shared" si="1"/>
        <v>54.61</v>
      </c>
      <c r="M29" s="1" t="str">
        <f t="shared" si="2"/>
        <v>1</v>
      </c>
      <c r="N29" s="2">
        <f t="shared" si="3"/>
        <v>1.9476286394433253</v>
      </c>
      <c r="O29" s="2">
        <f t="shared" si="4"/>
        <v>0.91390273242825226</v>
      </c>
      <c r="P29" s="2">
        <f t="shared" si="5"/>
        <v>1.8331609789727679</v>
      </c>
      <c r="Q29" s="1">
        <v>45488.44</v>
      </c>
      <c r="R29" s="1">
        <v>45488.44</v>
      </c>
      <c r="S29" s="1">
        <v>45488.44</v>
      </c>
      <c r="T29" s="1">
        <v>45488.44</v>
      </c>
      <c r="U29" s="4">
        <f t="shared" si="6"/>
        <v>0</v>
      </c>
      <c r="V29" s="4">
        <f t="shared" si="7"/>
        <v>0</v>
      </c>
      <c r="W29" s="4">
        <f t="shared" si="8"/>
        <v>0</v>
      </c>
      <c r="X29" s="1">
        <v>1</v>
      </c>
      <c r="Y29" s="1">
        <v>0</v>
      </c>
      <c r="Z29" s="1">
        <v>1</v>
      </c>
      <c r="AA29" s="1">
        <v>0</v>
      </c>
      <c r="AB29" s="1">
        <v>1</v>
      </c>
      <c r="AC29" s="1">
        <v>0</v>
      </c>
      <c r="AD29" s="1">
        <v>1</v>
      </c>
      <c r="AE29" s="1">
        <v>0</v>
      </c>
    </row>
    <row r="30" spans="1:31" x14ac:dyDescent="0.25">
      <c r="A30" s="1">
        <v>29</v>
      </c>
      <c r="B30" s="1">
        <v>108</v>
      </c>
      <c r="C30" s="1">
        <v>158</v>
      </c>
      <c r="D30" s="1">
        <v>2</v>
      </c>
      <c r="E30" s="1">
        <v>0.3</v>
      </c>
      <c r="F30" s="1">
        <v>2</v>
      </c>
      <c r="G30" s="1" t="str">
        <f t="shared" si="0"/>
        <v>RN_2_2_0.3</v>
      </c>
      <c r="H30" s="20">
        <v>106.92</v>
      </c>
      <c r="I30" s="20">
        <v>46.83</v>
      </c>
      <c r="J30" s="20">
        <v>103.24</v>
      </c>
      <c r="K30" s="20">
        <v>60.42</v>
      </c>
      <c r="L30" s="20">
        <f t="shared" si="1"/>
        <v>46.83</v>
      </c>
      <c r="M30" s="1" t="str">
        <f t="shared" si="2"/>
        <v>1</v>
      </c>
      <c r="N30" s="2">
        <f t="shared" si="3"/>
        <v>2.2831518257527228</v>
      </c>
      <c r="O30" s="2">
        <f t="shared" si="4"/>
        <v>1.0356450987989152</v>
      </c>
      <c r="P30" s="2">
        <f t="shared" si="5"/>
        <v>1.7696127110228401</v>
      </c>
      <c r="Q30" s="1">
        <v>45488.44</v>
      </c>
      <c r="R30" s="1">
        <v>45488.44</v>
      </c>
      <c r="S30" s="1">
        <v>45488.44</v>
      </c>
      <c r="T30" s="1">
        <v>45488.44</v>
      </c>
      <c r="U30" s="4">
        <f t="shared" si="6"/>
        <v>0</v>
      </c>
      <c r="V30" s="4">
        <f t="shared" si="7"/>
        <v>0</v>
      </c>
      <c r="W30" s="4">
        <f t="shared" si="8"/>
        <v>0</v>
      </c>
      <c r="X30" s="1">
        <v>1</v>
      </c>
      <c r="Y30" s="1">
        <v>0</v>
      </c>
      <c r="Z30" s="1">
        <v>1</v>
      </c>
      <c r="AA30" s="1">
        <v>0</v>
      </c>
      <c r="AB30" s="1">
        <v>1</v>
      </c>
      <c r="AC30" s="1">
        <v>0</v>
      </c>
      <c r="AD30" s="1">
        <v>1</v>
      </c>
      <c r="AE30" s="1">
        <v>0</v>
      </c>
    </row>
    <row r="31" spans="1:31" x14ac:dyDescent="0.25">
      <c r="A31" s="1">
        <v>30</v>
      </c>
      <c r="B31" s="1">
        <v>108</v>
      </c>
      <c r="C31" s="1">
        <v>158</v>
      </c>
      <c r="D31" s="1">
        <v>2</v>
      </c>
      <c r="E31" s="1">
        <v>1</v>
      </c>
      <c r="F31" s="1">
        <v>2</v>
      </c>
      <c r="G31" s="1" t="str">
        <f t="shared" si="0"/>
        <v>RN_2_2_1</v>
      </c>
      <c r="H31" s="20">
        <v>96.28</v>
      </c>
      <c r="I31" s="20">
        <v>28.86</v>
      </c>
      <c r="J31" s="20">
        <v>34.619999999999997</v>
      </c>
      <c r="K31" s="20">
        <v>34.67</v>
      </c>
      <c r="L31" s="20">
        <f t="shared" si="1"/>
        <v>28.86</v>
      </c>
      <c r="M31" s="1" t="str">
        <f t="shared" si="2"/>
        <v>1</v>
      </c>
      <c r="N31" s="2">
        <f t="shared" si="3"/>
        <v>3.3361053361053363</v>
      </c>
      <c r="O31" s="2">
        <f t="shared" si="4"/>
        <v>2.7810514153668402</v>
      </c>
      <c r="P31" s="2">
        <f t="shared" si="5"/>
        <v>2.7770406691664262</v>
      </c>
      <c r="Q31" s="1">
        <v>45488.44</v>
      </c>
      <c r="R31" s="1">
        <v>45488.44</v>
      </c>
      <c r="S31" s="1">
        <v>45488.44</v>
      </c>
      <c r="T31" s="1">
        <v>45488.44</v>
      </c>
      <c r="U31" s="4">
        <f t="shared" si="6"/>
        <v>0</v>
      </c>
      <c r="V31" s="4">
        <f t="shared" si="7"/>
        <v>0</v>
      </c>
      <c r="W31" s="4">
        <f t="shared" si="8"/>
        <v>0</v>
      </c>
      <c r="X31" s="1">
        <v>1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1</v>
      </c>
      <c r="AE31" s="1">
        <v>0</v>
      </c>
    </row>
    <row r="32" spans="1:31" x14ac:dyDescent="0.25">
      <c r="A32" s="1">
        <v>31</v>
      </c>
      <c r="B32" s="1">
        <v>108</v>
      </c>
      <c r="C32" s="1">
        <v>158</v>
      </c>
      <c r="D32" s="1">
        <v>4</v>
      </c>
      <c r="E32" s="1">
        <v>0.08</v>
      </c>
      <c r="F32" s="1">
        <v>2</v>
      </c>
      <c r="G32" s="1" t="str">
        <f t="shared" si="0"/>
        <v>RN_2_4_0.08</v>
      </c>
      <c r="H32" s="20">
        <v>53.88</v>
      </c>
      <c r="I32" s="20">
        <v>30.92</v>
      </c>
      <c r="J32" s="20">
        <v>39.869999999999997</v>
      </c>
      <c r="K32" s="20">
        <v>29.5</v>
      </c>
      <c r="L32" s="20">
        <f t="shared" si="1"/>
        <v>29.5</v>
      </c>
      <c r="M32" s="1" t="str">
        <f t="shared" si="2"/>
        <v>1,2b</v>
      </c>
      <c r="N32" s="2">
        <f t="shared" si="3"/>
        <v>1.742561448900388</v>
      </c>
      <c r="O32" s="2">
        <f t="shared" si="4"/>
        <v>1.3513920240782544</v>
      </c>
      <c r="P32" s="2">
        <f t="shared" si="5"/>
        <v>1.8264406779661018</v>
      </c>
      <c r="Q32" s="1">
        <v>28328.57</v>
      </c>
      <c r="R32" s="1">
        <v>28328.57</v>
      </c>
      <c r="S32" s="1">
        <v>28328.57</v>
      </c>
      <c r="T32" s="1">
        <v>28328.57</v>
      </c>
      <c r="U32" s="4">
        <f t="shared" si="6"/>
        <v>0</v>
      </c>
      <c r="V32" s="4">
        <f t="shared" si="7"/>
        <v>0</v>
      </c>
      <c r="W32" s="4">
        <f t="shared" si="8"/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</row>
    <row r="33" spans="1:31" x14ac:dyDescent="0.25">
      <c r="A33" s="1">
        <v>32</v>
      </c>
      <c r="B33" s="1">
        <v>108</v>
      </c>
      <c r="C33" s="1">
        <v>158</v>
      </c>
      <c r="D33" s="1">
        <v>4</v>
      </c>
      <c r="E33" s="1">
        <v>0.1</v>
      </c>
      <c r="F33" s="1">
        <v>2</v>
      </c>
      <c r="G33" s="1" t="str">
        <f t="shared" si="0"/>
        <v>RN_2_4_0.1</v>
      </c>
      <c r="H33" s="20">
        <v>50.75</v>
      </c>
      <c r="I33" s="20">
        <v>22.5</v>
      </c>
      <c r="J33" s="20">
        <v>42.28</v>
      </c>
      <c r="K33" s="20">
        <v>20.18</v>
      </c>
      <c r="L33" s="20">
        <f t="shared" si="1"/>
        <v>20.18</v>
      </c>
      <c r="M33" s="1" t="str">
        <f t="shared" si="2"/>
        <v>1,2b</v>
      </c>
      <c r="N33" s="2">
        <f t="shared" si="3"/>
        <v>2.2555555555555555</v>
      </c>
      <c r="O33" s="2">
        <f t="shared" si="4"/>
        <v>1.2003311258278144</v>
      </c>
      <c r="P33" s="2">
        <f t="shared" si="5"/>
        <v>2.5148662041625371</v>
      </c>
      <c r="Q33" s="1">
        <v>28152.78</v>
      </c>
      <c r="R33" s="1">
        <v>28152.78</v>
      </c>
      <c r="S33" s="1">
        <v>28152.78</v>
      </c>
      <c r="T33" s="1">
        <v>28152.78</v>
      </c>
      <c r="U33" s="4">
        <f t="shared" si="6"/>
        <v>0</v>
      </c>
      <c r="V33" s="4">
        <f t="shared" si="7"/>
        <v>0</v>
      </c>
      <c r="W33" s="4">
        <f t="shared" si="8"/>
        <v>0</v>
      </c>
      <c r="X33" s="1">
        <v>1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0</v>
      </c>
    </row>
    <row r="34" spans="1:31" x14ac:dyDescent="0.25">
      <c r="A34" s="1">
        <v>33</v>
      </c>
      <c r="B34" s="1">
        <v>108</v>
      </c>
      <c r="C34" s="1">
        <v>158</v>
      </c>
      <c r="D34" s="1">
        <v>4</v>
      </c>
      <c r="E34" s="1">
        <v>0.2</v>
      </c>
      <c r="F34" s="1">
        <v>2</v>
      </c>
      <c r="G34" s="1" t="str">
        <f t="shared" si="0"/>
        <v>RN_2_4_0.2</v>
      </c>
      <c r="H34" s="20">
        <v>78.63</v>
      </c>
      <c r="I34" s="20">
        <v>34.270000000000003</v>
      </c>
      <c r="J34" s="20">
        <v>73.89</v>
      </c>
      <c r="K34" s="20">
        <v>38.840000000000003</v>
      </c>
      <c r="L34" s="20">
        <f t="shared" si="1"/>
        <v>34.270000000000003</v>
      </c>
      <c r="M34" s="1" t="str">
        <f t="shared" si="2"/>
        <v>1</v>
      </c>
      <c r="N34" s="2">
        <f t="shared" si="3"/>
        <v>2.2944266121972565</v>
      </c>
      <c r="O34" s="2">
        <f t="shared" si="4"/>
        <v>1.0641494112870482</v>
      </c>
      <c r="P34" s="2">
        <f t="shared" si="5"/>
        <v>2.0244593202883623</v>
      </c>
      <c r="Q34" s="1">
        <v>27984.69</v>
      </c>
      <c r="R34" s="1">
        <v>27984.69</v>
      </c>
      <c r="S34" s="1">
        <v>27984.69</v>
      </c>
      <c r="T34" s="1">
        <v>27984.69</v>
      </c>
      <c r="U34" s="4">
        <f t="shared" si="6"/>
        <v>0</v>
      </c>
      <c r="V34" s="4">
        <f t="shared" si="7"/>
        <v>0</v>
      </c>
      <c r="W34" s="4">
        <f t="shared" si="8"/>
        <v>0</v>
      </c>
      <c r="X34" s="1">
        <v>1</v>
      </c>
      <c r="Y34" s="1">
        <v>0</v>
      </c>
      <c r="Z34" s="1">
        <v>1</v>
      </c>
      <c r="AA34" s="1">
        <v>0</v>
      </c>
      <c r="AB34" s="1">
        <v>1</v>
      </c>
      <c r="AC34" s="1">
        <v>0</v>
      </c>
      <c r="AD34" s="1">
        <v>1</v>
      </c>
      <c r="AE34" s="1">
        <v>0</v>
      </c>
    </row>
    <row r="35" spans="1:31" x14ac:dyDescent="0.25">
      <c r="A35" s="1">
        <v>34</v>
      </c>
      <c r="B35" s="1">
        <v>108</v>
      </c>
      <c r="C35" s="1">
        <v>158</v>
      </c>
      <c r="D35" s="1">
        <v>4</v>
      </c>
      <c r="E35" s="1">
        <v>0.3</v>
      </c>
      <c r="F35" s="1">
        <v>2</v>
      </c>
      <c r="G35" s="1" t="str">
        <f t="shared" si="0"/>
        <v>RN_2_4_0.3</v>
      </c>
      <c r="H35" s="20">
        <v>60.83</v>
      </c>
      <c r="I35" s="20">
        <v>18.21</v>
      </c>
      <c r="J35" s="20">
        <v>50.7</v>
      </c>
      <c r="K35" s="20">
        <v>27.11</v>
      </c>
      <c r="L35" s="20">
        <f t="shared" si="1"/>
        <v>18.21</v>
      </c>
      <c r="M35" s="1" t="str">
        <f t="shared" si="2"/>
        <v>1</v>
      </c>
      <c r="N35" s="2">
        <f t="shared" si="3"/>
        <v>3.3404722679846235</v>
      </c>
      <c r="O35" s="2">
        <f t="shared" si="4"/>
        <v>1.1998027613412228</v>
      </c>
      <c r="P35" s="2">
        <f t="shared" si="5"/>
        <v>2.2438214680929547</v>
      </c>
      <c r="Q35" s="1">
        <v>27693.11</v>
      </c>
      <c r="R35" s="1">
        <v>27693.11</v>
      </c>
      <c r="S35" s="1">
        <v>27693.11</v>
      </c>
      <c r="T35" s="1">
        <v>27693.11</v>
      </c>
      <c r="U35" s="4">
        <f t="shared" si="6"/>
        <v>0</v>
      </c>
      <c r="V35" s="4">
        <f t="shared" si="7"/>
        <v>0</v>
      </c>
      <c r="W35" s="4">
        <f t="shared" si="8"/>
        <v>0</v>
      </c>
      <c r="X35" s="1">
        <v>1</v>
      </c>
      <c r="Y35" s="1">
        <v>0</v>
      </c>
      <c r="Z35" s="1">
        <v>1</v>
      </c>
      <c r="AA35" s="1">
        <v>0</v>
      </c>
      <c r="AB35" s="1">
        <v>1</v>
      </c>
      <c r="AC35" s="1">
        <v>0</v>
      </c>
      <c r="AD35" s="1">
        <v>1</v>
      </c>
      <c r="AE35" s="1">
        <v>0</v>
      </c>
    </row>
    <row r="36" spans="1:31" x14ac:dyDescent="0.25">
      <c r="A36" s="1">
        <v>35</v>
      </c>
      <c r="B36" s="1">
        <v>108</v>
      </c>
      <c r="C36" s="1">
        <v>158</v>
      </c>
      <c r="D36" s="1">
        <v>4</v>
      </c>
      <c r="E36" s="1">
        <v>1</v>
      </c>
      <c r="F36" s="1">
        <v>2</v>
      </c>
      <c r="G36" s="1" t="str">
        <f t="shared" si="0"/>
        <v>RN_2_4_1</v>
      </c>
      <c r="H36" s="20">
        <v>65.72</v>
      </c>
      <c r="I36" s="20">
        <v>23.88</v>
      </c>
      <c r="J36" s="20">
        <v>34.909999999999997</v>
      </c>
      <c r="K36" s="20">
        <v>22.78</v>
      </c>
      <c r="L36" s="20">
        <f t="shared" si="1"/>
        <v>22.78</v>
      </c>
      <c r="M36" s="1" t="str">
        <f t="shared" si="2"/>
        <v>1,2b</v>
      </c>
      <c r="N36" s="2">
        <f t="shared" si="3"/>
        <v>2.7520938023450587</v>
      </c>
      <c r="O36" s="2">
        <f t="shared" si="4"/>
        <v>1.8825551417931827</v>
      </c>
      <c r="P36" s="2">
        <f t="shared" si="5"/>
        <v>2.8849868305531166</v>
      </c>
      <c r="Q36" s="1">
        <v>27662.65</v>
      </c>
      <c r="R36" s="1">
        <v>27662.65</v>
      </c>
      <c r="S36" s="1">
        <v>27662.65</v>
      </c>
      <c r="T36" s="1">
        <v>27662.65</v>
      </c>
      <c r="U36" s="4">
        <f t="shared" si="6"/>
        <v>0</v>
      </c>
      <c r="V36" s="4">
        <f t="shared" si="7"/>
        <v>0</v>
      </c>
      <c r="W36" s="4">
        <f t="shared" si="8"/>
        <v>0</v>
      </c>
      <c r="X36" s="1">
        <v>1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1</v>
      </c>
      <c r="AE36" s="1">
        <v>0</v>
      </c>
    </row>
    <row r="37" spans="1:31" x14ac:dyDescent="0.25">
      <c r="A37" s="1">
        <v>36</v>
      </c>
      <c r="B37" s="1">
        <v>108</v>
      </c>
      <c r="C37" s="1">
        <v>158</v>
      </c>
      <c r="D37" s="1">
        <v>6</v>
      </c>
      <c r="E37" s="1">
        <v>0.08</v>
      </c>
      <c r="F37" s="1">
        <v>2</v>
      </c>
      <c r="G37" s="1" t="str">
        <f t="shared" si="0"/>
        <v>RN_2_6_0.08</v>
      </c>
      <c r="H37" s="20">
        <v>90.1</v>
      </c>
      <c r="I37" s="20">
        <v>38.880000000000003</v>
      </c>
      <c r="J37" s="20">
        <v>45.15</v>
      </c>
      <c r="K37" s="20">
        <v>28.65</v>
      </c>
      <c r="L37" s="20">
        <f t="shared" si="1"/>
        <v>28.65</v>
      </c>
      <c r="M37" s="1" t="str">
        <f t="shared" si="2"/>
        <v>1,2b</v>
      </c>
      <c r="N37" s="2">
        <f t="shared" si="3"/>
        <v>2.3173868312757198</v>
      </c>
      <c r="O37" s="2">
        <f t="shared" si="4"/>
        <v>1.9955703211517164</v>
      </c>
      <c r="P37" s="2">
        <f t="shared" si="5"/>
        <v>3.1448516579406633</v>
      </c>
      <c r="Q37" s="1">
        <v>20788.11</v>
      </c>
      <c r="R37" s="1">
        <v>20788.11</v>
      </c>
      <c r="S37" s="1">
        <v>20788.11</v>
      </c>
      <c r="T37" s="1">
        <v>20788.11</v>
      </c>
      <c r="U37" s="4">
        <f t="shared" si="6"/>
        <v>0</v>
      </c>
      <c r="V37" s="4">
        <f t="shared" si="7"/>
        <v>0</v>
      </c>
      <c r="W37" s="4">
        <f t="shared" si="8"/>
        <v>0</v>
      </c>
      <c r="X37" s="1">
        <v>1</v>
      </c>
      <c r="Y37" s="1">
        <v>0</v>
      </c>
      <c r="Z37" s="1">
        <v>1</v>
      </c>
      <c r="AA37" s="1">
        <v>0</v>
      </c>
      <c r="AB37" s="1">
        <v>1</v>
      </c>
      <c r="AC37" s="1">
        <v>0</v>
      </c>
      <c r="AD37" s="1">
        <v>1</v>
      </c>
      <c r="AE37" s="1">
        <v>0</v>
      </c>
    </row>
    <row r="38" spans="1:31" x14ac:dyDescent="0.25">
      <c r="A38" s="1">
        <v>37</v>
      </c>
      <c r="B38" s="1">
        <v>108</v>
      </c>
      <c r="C38" s="1">
        <v>158</v>
      </c>
      <c r="D38" s="1">
        <v>6</v>
      </c>
      <c r="E38" s="1">
        <v>0.1</v>
      </c>
      <c r="F38" s="1">
        <v>2</v>
      </c>
      <c r="G38" s="1" t="str">
        <f t="shared" si="0"/>
        <v>RN_2_6_0.1</v>
      </c>
      <c r="H38" s="20">
        <v>72.819999999999993</v>
      </c>
      <c r="I38" s="20">
        <v>48.23</v>
      </c>
      <c r="J38" s="20">
        <v>76.5</v>
      </c>
      <c r="K38" s="20">
        <v>20.8</v>
      </c>
      <c r="L38" s="20">
        <f t="shared" si="1"/>
        <v>20.8</v>
      </c>
      <c r="M38" s="1" t="str">
        <f t="shared" si="2"/>
        <v>1,2b</v>
      </c>
      <c r="N38" s="2">
        <f t="shared" si="3"/>
        <v>1.5098486419241135</v>
      </c>
      <c r="O38" s="2">
        <f t="shared" si="4"/>
        <v>0.95189542483660117</v>
      </c>
      <c r="P38" s="2">
        <f t="shared" si="5"/>
        <v>3.5009615384615378</v>
      </c>
      <c r="Q38" s="1">
        <v>20673.759999999998</v>
      </c>
      <c r="R38" s="1">
        <v>20673.759999999998</v>
      </c>
      <c r="S38" s="1">
        <v>20673.759999999998</v>
      </c>
      <c r="T38" s="1">
        <v>20673.759999999998</v>
      </c>
      <c r="U38" s="4">
        <f t="shared" si="6"/>
        <v>0</v>
      </c>
      <c r="V38" s="4">
        <f t="shared" si="7"/>
        <v>0</v>
      </c>
      <c r="W38" s="4">
        <f t="shared" si="8"/>
        <v>0</v>
      </c>
      <c r="X38" s="1">
        <v>1</v>
      </c>
      <c r="Y38" s="1">
        <v>0</v>
      </c>
      <c r="Z38" s="1">
        <v>1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</row>
    <row r="39" spans="1:31" x14ac:dyDescent="0.25">
      <c r="A39" s="1">
        <v>38</v>
      </c>
      <c r="B39" s="1">
        <v>108</v>
      </c>
      <c r="C39" s="1">
        <v>158</v>
      </c>
      <c r="D39" s="1">
        <v>6</v>
      </c>
      <c r="E39" s="1">
        <v>0.2</v>
      </c>
      <c r="F39" s="1">
        <v>2</v>
      </c>
      <c r="G39" s="1" t="str">
        <f t="shared" si="0"/>
        <v>RN_2_6_0.2</v>
      </c>
      <c r="H39" s="20">
        <v>81.47</v>
      </c>
      <c r="I39" s="20">
        <v>19.48</v>
      </c>
      <c r="J39" s="20">
        <v>57.03</v>
      </c>
      <c r="K39" s="20">
        <v>25.18</v>
      </c>
      <c r="L39" s="20">
        <f t="shared" si="1"/>
        <v>19.48</v>
      </c>
      <c r="M39" s="1" t="str">
        <f t="shared" si="2"/>
        <v>1</v>
      </c>
      <c r="N39" s="2">
        <f t="shared" si="3"/>
        <v>4.1822381930184802</v>
      </c>
      <c r="O39" s="2">
        <f t="shared" si="4"/>
        <v>1.4285463790987198</v>
      </c>
      <c r="P39" s="2">
        <f t="shared" si="5"/>
        <v>3.2355043685464655</v>
      </c>
      <c r="Q39" s="1">
        <v>20277.02</v>
      </c>
      <c r="R39" s="1">
        <v>20277.02</v>
      </c>
      <c r="S39" s="1">
        <v>20277.02</v>
      </c>
      <c r="T39" s="1">
        <v>20277.02</v>
      </c>
      <c r="U39" s="4">
        <f t="shared" si="6"/>
        <v>0</v>
      </c>
      <c r="V39" s="4">
        <f t="shared" si="7"/>
        <v>0</v>
      </c>
      <c r="W39" s="4">
        <f t="shared" si="8"/>
        <v>0</v>
      </c>
      <c r="X39" s="1">
        <v>1</v>
      </c>
      <c r="Y39" s="1">
        <v>0</v>
      </c>
      <c r="Z39" s="1">
        <v>1</v>
      </c>
      <c r="AA39" s="1">
        <v>0</v>
      </c>
      <c r="AB39" s="1">
        <v>1</v>
      </c>
      <c r="AC39" s="1">
        <v>0</v>
      </c>
      <c r="AD39" s="1">
        <v>1</v>
      </c>
      <c r="AE39" s="1">
        <v>0</v>
      </c>
    </row>
    <row r="40" spans="1:31" x14ac:dyDescent="0.25">
      <c r="A40" s="1">
        <v>39</v>
      </c>
      <c r="B40" s="1">
        <v>108</v>
      </c>
      <c r="C40" s="1">
        <v>158</v>
      </c>
      <c r="D40" s="1">
        <v>6</v>
      </c>
      <c r="E40" s="1">
        <v>0.3</v>
      </c>
      <c r="F40" s="1">
        <v>2</v>
      </c>
      <c r="G40" s="1" t="str">
        <f t="shared" si="0"/>
        <v>RN_2_6_0.3</v>
      </c>
      <c r="H40" s="20">
        <v>132.27000000000001</v>
      </c>
      <c r="I40" s="20">
        <v>64.13</v>
      </c>
      <c r="J40" s="20">
        <v>121.93</v>
      </c>
      <c r="K40" s="20">
        <v>46.5</v>
      </c>
      <c r="L40" s="20">
        <f t="shared" si="1"/>
        <v>46.5</v>
      </c>
      <c r="M40" s="1" t="str">
        <f t="shared" si="2"/>
        <v>1,2b</v>
      </c>
      <c r="N40" s="2">
        <f t="shared" si="3"/>
        <v>2.062529237486356</v>
      </c>
      <c r="O40" s="2">
        <f t="shared" si="4"/>
        <v>1.0848027556794884</v>
      </c>
      <c r="P40" s="2">
        <f t="shared" si="5"/>
        <v>2.8445161290322583</v>
      </c>
      <c r="Q40" s="1">
        <v>19778.490000000002</v>
      </c>
      <c r="R40" s="1">
        <v>19778.490000000002</v>
      </c>
      <c r="S40" s="1">
        <v>19778.490000000002</v>
      </c>
      <c r="T40" s="1">
        <v>19778.490000000002</v>
      </c>
      <c r="U40" s="4">
        <f t="shared" si="6"/>
        <v>0</v>
      </c>
      <c r="V40" s="4">
        <f t="shared" si="7"/>
        <v>0</v>
      </c>
      <c r="W40" s="4">
        <f t="shared" si="8"/>
        <v>0</v>
      </c>
      <c r="X40" s="1">
        <v>2</v>
      </c>
      <c r="Y40" s="1">
        <v>4</v>
      </c>
      <c r="Z40" s="1">
        <v>2</v>
      </c>
      <c r="AA40" s="1">
        <v>2</v>
      </c>
      <c r="AB40" s="1">
        <v>2</v>
      </c>
      <c r="AC40" s="1">
        <v>4</v>
      </c>
      <c r="AD40" s="1">
        <v>2</v>
      </c>
      <c r="AE40" s="1">
        <v>2</v>
      </c>
    </row>
    <row r="41" spans="1:31" x14ac:dyDescent="0.25">
      <c r="A41" s="1">
        <v>40</v>
      </c>
      <c r="B41" s="1">
        <v>108</v>
      </c>
      <c r="C41" s="1">
        <v>158</v>
      </c>
      <c r="D41" s="1">
        <v>6</v>
      </c>
      <c r="E41" s="1">
        <v>1</v>
      </c>
      <c r="F41" s="1">
        <v>2</v>
      </c>
      <c r="G41" s="1" t="str">
        <f t="shared" si="0"/>
        <v>RN_2_6_1</v>
      </c>
      <c r="H41" s="20">
        <v>45.77</v>
      </c>
      <c r="I41" s="20">
        <v>21.27</v>
      </c>
      <c r="J41" s="20">
        <v>28.06</v>
      </c>
      <c r="K41" s="20">
        <v>15.36</v>
      </c>
      <c r="L41" s="20">
        <f t="shared" si="1"/>
        <v>15.36</v>
      </c>
      <c r="M41" s="1" t="str">
        <f t="shared" si="2"/>
        <v>1,2b</v>
      </c>
      <c r="N41" s="2">
        <f t="shared" si="3"/>
        <v>2.151857075693465</v>
      </c>
      <c r="O41" s="2">
        <f t="shared" si="4"/>
        <v>1.6311475409836067</v>
      </c>
      <c r="P41" s="2">
        <f t="shared" si="5"/>
        <v>2.9798177083333335</v>
      </c>
      <c r="Q41" s="1">
        <v>19549.89</v>
      </c>
      <c r="R41" s="1">
        <v>19549.89</v>
      </c>
      <c r="S41" s="1">
        <v>19549.89</v>
      </c>
      <c r="T41" s="1">
        <v>19549.89</v>
      </c>
      <c r="U41" s="4">
        <f t="shared" si="6"/>
        <v>0</v>
      </c>
      <c r="V41" s="4">
        <f t="shared" si="7"/>
        <v>0</v>
      </c>
      <c r="W41" s="4">
        <f t="shared" si="8"/>
        <v>0</v>
      </c>
      <c r="X41" s="1">
        <v>1</v>
      </c>
      <c r="Y41" s="1">
        <v>0</v>
      </c>
      <c r="Z41" s="1">
        <v>1</v>
      </c>
      <c r="AA41" s="1">
        <v>0</v>
      </c>
      <c r="AB41" s="1">
        <v>1</v>
      </c>
      <c r="AC41" s="1">
        <v>0</v>
      </c>
      <c r="AD41" s="1">
        <v>1</v>
      </c>
      <c r="AE41" s="1">
        <v>0</v>
      </c>
    </row>
    <row r="42" spans="1:31" x14ac:dyDescent="0.25">
      <c r="A42" s="1">
        <v>41</v>
      </c>
      <c r="B42" s="1">
        <v>108</v>
      </c>
      <c r="C42" s="1">
        <v>158</v>
      </c>
      <c r="D42" s="1">
        <v>8</v>
      </c>
      <c r="E42" s="1">
        <v>0.08</v>
      </c>
      <c r="F42" s="1">
        <v>2</v>
      </c>
      <c r="G42" s="1" t="str">
        <f t="shared" si="0"/>
        <v>RN_2_8_0.08</v>
      </c>
      <c r="H42" s="20">
        <v>77.239999999999995</v>
      </c>
      <c r="I42" s="20">
        <v>61.71</v>
      </c>
      <c r="J42" s="20">
        <v>96.11</v>
      </c>
      <c r="K42" s="20">
        <v>54</v>
      </c>
      <c r="L42" s="20">
        <f t="shared" si="1"/>
        <v>54</v>
      </c>
      <c r="M42" s="1" t="str">
        <f t="shared" si="2"/>
        <v>1,2b</v>
      </c>
      <c r="N42" s="2">
        <f t="shared" si="3"/>
        <v>1.251660994976503</v>
      </c>
      <c r="O42" s="2">
        <f t="shared" si="4"/>
        <v>0.80366247008635938</v>
      </c>
      <c r="P42" s="2">
        <f t="shared" si="5"/>
        <v>1.4303703703703703</v>
      </c>
      <c r="Q42" s="1">
        <v>16481.509999999998</v>
      </c>
      <c r="R42" s="1">
        <v>16481.509999999998</v>
      </c>
      <c r="S42" s="1">
        <v>16481.509999999998</v>
      </c>
      <c r="T42" s="1">
        <v>16481.509999999998</v>
      </c>
      <c r="U42" s="4">
        <f t="shared" si="6"/>
        <v>0</v>
      </c>
      <c r="V42" s="4">
        <f t="shared" si="7"/>
        <v>0</v>
      </c>
      <c r="W42" s="4">
        <f t="shared" si="8"/>
        <v>0</v>
      </c>
      <c r="X42" s="1">
        <v>1</v>
      </c>
      <c r="Y42" s="1">
        <v>0</v>
      </c>
      <c r="Z42" s="1">
        <v>1</v>
      </c>
      <c r="AA42" s="1">
        <v>0</v>
      </c>
      <c r="AB42" s="1">
        <v>1</v>
      </c>
      <c r="AC42" s="1">
        <v>0</v>
      </c>
      <c r="AD42" s="1">
        <v>1</v>
      </c>
      <c r="AE42" s="1">
        <v>0</v>
      </c>
    </row>
    <row r="43" spans="1:31" x14ac:dyDescent="0.25">
      <c r="A43" s="1">
        <v>42</v>
      </c>
      <c r="B43" s="1">
        <v>108</v>
      </c>
      <c r="C43" s="1">
        <v>158</v>
      </c>
      <c r="D43" s="1">
        <v>8</v>
      </c>
      <c r="E43" s="1">
        <v>0.1</v>
      </c>
      <c r="F43" s="1">
        <v>2</v>
      </c>
      <c r="G43" s="1" t="str">
        <f t="shared" si="0"/>
        <v>RN_2_8_0.1</v>
      </c>
      <c r="H43" s="20">
        <v>79.73</v>
      </c>
      <c r="I43" s="20">
        <v>20.170000000000002</v>
      </c>
      <c r="J43" s="20">
        <v>30.64</v>
      </c>
      <c r="K43" s="20">
        <v>20.93</v>
      </c>
      <c r="L43" s="20">
        <f t="shared" si="1"/>
        <v>20.170000000000002</v>
      </c>
      <c r="M43" s="1" t="str">
        <f t="shared" si="2"/>
        <v>1</v>
      </c>
      <c r="N43" s="2">
        <f t="shared" si="3"/>
        <v>3.9529003470500741</v>
      </c>
      <c r="O43" s="2">
        <f t="shared" si="4"/>
        <v>2.6021540469973892</v>
      </c>
      <c r="P43" s="2">
        <f t="shared" si="5"/>
        <v>3.8093645484949836</v>
      </c>
      <c r="Q43" s="1">
        <v>16272.79</v>
      </c>
      <c r="R43" s="1">
        <v>16272.79</v>
      </c>
      <c r="S43" s="1">
        <v>16272.79</v>
      </c>
      <c r="T43" s="1">
        <v>16272.79</v>
      </c>
      <c r="U43" s="4">
        <f t="shared" si="6"/>
        <v>0</v>
      </c>
      <c r="V43" s="4">
        <f t="shared" si="7"/>
        <v>0</v>
      </c>
      <c r="W43" s="4">
        <f t="shared" si="8"/>
        <v>0</v>
      </c>
      <c r="X43" s="1">
        <v>1</v>
      </c>
      <c r="Y43" s="1">
        <v>0</v>
      </c>
      <c r="Z43" s="1">
        <v>1</v>
      </c>
      <c r="AA43" s="1">
        <v>0</v>
      </c>
      <c r="AB43" s="1">
        <v>1</v>
      </c>
      <c r="AC43" s="1">
        <v>0</v>
      </c>
      <c r="AD43" s="1">
        <v>1</v>
      </c>
      <c r="AE43" s="1">
        <v>0</v>
      </c>
    </row>
    <row r="44" spans="1:31" x14ac:dyDescent="0.25">
      <c r="A44" s="1">
        <v>43</v>
      </c>
      <c r="B44" s="1">
        <v>108</v>
      </c>
      <c r="C44" s="1">
        <v>158</v>
      </c>
      <c r="D44" s="1">
        <v>8</v>
      </c>
      <c r="E44" s="1">
        <v>0.2</v>
      </c>
      <c r="F44" s="1">
        <v>2</v>
      </c>
      <c r="G44" s="1" t="str">
        <f t="shared" si="0"/>
        <v>RN_2_8_0.2</v>
      </c>
      <c r="H44" s="20">
        <v>55.18</v>
      </c>
      <c r="I44" s="20">
        <v>25.79</v>
      </c>
      <c r="J44" s="20">
        <v>77.06</v>
      </c>
      <c r="K44" s="20">
        <v>21.89</v>
      </c>
      <c r="L44" s="20">
        <f t="shared" si="1"/>
        <v>21.89</v>
      </c>
      <c r="M44" s="1" t="str">
        <f t="shared" si="2"/>
        <v>1,2b</v>
      </c>
      <c r="N44" s="2">
        <f t="shared" si="3"/>
        <v>2.1395889879798373</v>
      </c>
      <c r="O44" s="2">
        <f t="shared" si="4"/>
        <v>0.71606540358162474</v>
      </c>
      <c r="P44" s="2">
        <f t="shared" si="5"/>
        <v>2.5207857469163999</v>
      </c>
      <c r="Q44" s="1">
        <v>15927.51</v>
      </c>
      <c r="R44" s="1">
        <v>15927.51</v>
      </c>
      <c r="S44" s="1">
        <v>15927.51</v>
      </c>
      <c r="T44" s="1">
        <v>15927.51</v>
      </c>
      <c r="U44" s="4">
        <f t="shared" si="6"/>
        <v>0</v>
      </c>
      <c r="V44" s="4">
        <f t="shared" si="7"/>
        <v>0</v>
      </c>
      <c r="W44" s="4">
        <f t="shared" si="8"/>
        <v>0</v>
      </c>
      <c r="X44" s="1">
        <v>1</v>
      </c>
      <c r="Y44" s="1">
        <v>0</v>
      </c>
      <c r="Z44" s="1">
        <v>1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</row>
    <row r="45" spans="1:31" x14ac:dyDescent="0.25">
      <c r="A45" s="1">
        <v>44</v>
      </c>
      <c r="B45" s="1">
        <v>108</v>
      </c>
      <c r="C45" s="1">
        <v>158</v>
      </c>
      <c r="D45" s="1">
        <v>8</v>
      </c>
      <c r="E45" s="1">
        <v>0.3</v>
      </c>
      <c r="F45" s="1">
        <v>2</v>
      </c>
      <c r="G45" s="1" t="str">
        <f t="shared" si="0"/>
        <v>RN_2_8_0.3</v>
      </c>
      <c r="H45" s="20">
        <v>58.84</v>
      </c>
      <c r="I45" s="20">
        <v>18.52</v>
      </c>
      <c r="J45" s="20">
        <v>26.42</v>
      </c>
      <c r="K45" s="20">
        <v>17.29</v>
      </c>
      <c r="L45" s="20">
        <f t="shared" si="1"/>
        <v>17.29</v>
      </c>
      <c r="M45" s="1" t="str">
        <f t="shared" si="2"/>
        <v>1,2b</v>
      </c>
      <c r="N45" s="2">
        <f t="shared" si="3"/>
        <v>3.1771058315334777</v>
      </c>
      <c r="O45" s="2">
        <f t="shared" si="4"/>
        <v>2.2271006813020437</v>
      </c>
      <c r="P45" s="2">
        <f t="shared" si="5"/>
        <v>3.403123192596877</v>
      </c>
      <c r="Q45" s="1">
        <v>15760.31</v>
      </c>
      <c r="R45" s="1">
        <v>15760.31</v>
      </c>
      <c r="S45" s="1">
        <v>15760.31</v>
      </c>
      <c r="T45" s="1">
        <v>15760.31</v>
      </c>
      <c r="U45" s="4">
        <f t="shared" si="6"/>
        <v>0</v>
      </c>
      <c r="V45" s="4">
        <f t="shared" si="7"/>
        <v>0</v>
      </c>
      <c r="W45" s="4">
        <f t="shared" si="8"/>
        <v>0</v>
      </c>
      <c r="X45" s="1">
        <v>1</v>
      </c>
      <c r="Y45" s="1">
        <v>0</v>
      </c>
      <c r="Z45" s="1">
        <v>1</v>
      </c>
      <c r="AA45" s="1">
        <v>0</v>
      </c>
      <c r="AB45" s="1">
        <v>1</v>
      </c>
      <c r="AC45" s="1">
        <v>0</v>
      </c>
      <c r="AD45" s="1">
        <v>1</v>
      </c>
      <c r="AE45" s="1">
        <v>0</v>
      </c>
    </row>
    <row r="46" spans="1:31" x14ac:dyDescent="0.25">
      <c r="A46" s="1">
        <v>45</v>
      </c>
      <c r="B46" s="1">
        <v>108</v>
      </c>
      <c r="C46" s="1">
        <v>158</v>
      </c>
      <c r="D46" s="1">
        <v>8</v>
      </c>
      <c r="E46" s="1">
        <v>1</v>
      </c>
      <c r="F46" s="1">
        <v>2</v>
      </c>
      <c r="G46" s="1" t="str">
        <f t="shared" si="0"/>
        <v>RN_2_8_1</v>
      </c>
      <c r="H46" s="20">
        <v>55.99</v>
      </c>
      <c r="I46" s="20">
        <v>18.600000000000001</v>
      </c>
      <c r="J46" s="20">
        <v>27.94</v>
      </c>
      <c r="K46" s="20">
        <v>22.84</v>
      </c>
      <c r="L46" s="20">
        <f t="shared" si="1"/>
        <v>18.600000000000001</v>
      </c>
      <c r="M46" s="1" t="str">
        <f t="shared" si="2"/>
        <v>1</v>
      </c>
      <c r="N46" s="2">
        <f t="shared" si="3"/>
        <v>3.0102150537634409</v>
      </c>
      <c r="O46" s="2">
        <f t="shared" si="4"/>
        <v>2.0039370078740157</v>
      </c>
      <c r="P46" s="2">
        <f t="shared" si="5"/>
        <v>2.4514010507880912</v>
      </c>
      <c r="Q46" s="1">
        <v>15755.64</v>
      </c>
      <c r="R46" s="1">
        <v>15755.64</v>
      </c>
      <c r="S46" s="1">
        <v>15755.64</v>
      </c>
      <c r="T46" s="1">
        <v>15755.64</v>
      </c>
      <c r="U46" s="4">
        <f t="shared" si="6"/>
        <v>0</v>
      </c>
      <c r="V46" s="4">
        <f t="shared" si="7"/>
        <v>0</v>
      </c>
      <c r="W46" s="4">
        <f t="shared" si="8"/>
        <v>0</v>
      </c>
      <c r="X46" s="1">
        <v>1</v>
      </c>
      <c r="Y46" s="1">
        <v>0</v>
      </c>
      <c r="Z46" s="1">
        <v>1</v>
      </c>
      <c r="AA46" s="1">
        <v>0</v>
      </c>
      <c r="AB46" s="1">
        <v>1</v>
      </c>
      <c r="AC46" s="1">
        <v>0</v>
      </c>
      <c r="AD46" s="1">
        <v>1</v>
      </c>
      <c r="AE46" s="1">
        <v>0</v>
      </c>
    </row>
    <row r="47" spans="1:31" x14ac:dyDescent="0.25">
      <c r="A47" s="1">
        <v>46</v>
      </c>
      <c r="B47" s="1">
        <v>108</v>
      </c>
      <c r="C47" s="1">
        <v>158</v>
      </c>
      <c r="D47" s="1">
        <v>10</v>
      </c>
      <c r="E47" s="1">
        <v>0.08</v>
      </c>
      <c r="F47" s="1">
        <v>2</v>
      </c>
      <c r="G47" s="1" t="str">
        <f t="shared" si="0"/>
        <v>RN_2_10_0.08</v>
      </c>
      <c r="H47" s="20">
        <v>31.14</v>
      </c>
      <c r="I47" s="20">
        <v>18.2</v>
      </c>
      <c r="J47" s="20">
        <v>42.98</v>
      </c>
      <c r="K47" s="20">
        <v>12.62</v>
      </c>
      <c r="L47" s="20">
        <f t="shared" si="1"/>
        <v>12.62</v>
      </c>
      <c r="M47" s="1" t="str">
        <f t="shared" si="2"/>
        <v>1,2b</v>
      </c>
      <c r="N47" s="2">
        <f t="shared" si="3"/>
        <v>1.7109890109890111</v>
      </c>
      <c r="O47" s="2">
        <f t="shared" si="4"/>
        <v>0.72452303396928808</v>
      </c>
      <c r="P47" s="2">
        <f t="shared" si="5"/>
        <v>2.4675118858954042</v>
      </c>
      <c r="Q47" s="1">
        <v>12807.3</v>
      </c>
      <c r="R47" s="1">
        <v>12807.3</v>
      </c>
      <c r="S47" s="1">
        <v>12807.3</v>
      </c>
      <c r="T47" s="1">
        <v>12807.3</v>
      </c>
      <c r="U47" s="4">
        <f t="shared" si="6"/>
        <v>0</v>
      </c>
      <c r="V47" s="4">
        <f t="shared" si="7"/>
        <v>0</v>
      </c>
      <c r="W47" s="4">
        <f t="shared" si="8"/>
        <v>0</v>
      </c>
      <c r="X47" s="1">
        <v>1</v>
      </c>
      <c r="Y47" s="1">
        <v>0</v>
      </c>
      <c r="Z47" s="1">
        <v>1</v>
      </c>
      <c r="AA47" s="1">
        <v>0</v>
      </c>
      <c r="AB47" s="1">
        <v>1</v>
      </c>
      <c r="AC47" s="1">
        <v>0</v>
      </c>
      <c r="AD47" s="1">
        <v>1</v>
      </c>
      <c r="AE47" s="1">
        <v>0</v>
      </c>
    </row>
    <row r="48" spans="1:31" x14ac:dyDescent="0.25">
      <c r="A48" s="1">
        <v>47</v>
      </c>
      <c r="B48" s="1">
        <v>108</v>
      </c>
      <c r="C48" s="1">
        <v>158</v>
      </c>
      <c r="D48" s="1">
        <v>10</v>
      </c>
      <c r="E48" s="1">
        <v>0.1</v>
      </c>
      <c r="F48" s="1">
        <v>2</v>
      </c>
      <c r="G48" s="1" t="str">
        <f t="shared" si="0"/>
        <v>RN_2_10_0.1</v>
      </c>
      <c r="H48" s="20">
        <v>37.82</v>
      </c>
      <c r="I48" s="20">
        <v>26.1</v>
      </c>
      <c r="J48" s="20">
        <v>42.99</v>
      </c>
      <c r="K48" s="20">
        <v>12.25</v>
      </c>
      <c r="L48" s="20">
        <f t="shared" si="1"/>
        <v>12.25</v>
      </c>
      <c r="M48" s="1" t="str">
        <f t="shared" si="2"/>
        <v>1,2b</v>
      </c>
      <c r="N48" s="2">
        <f t="shared" si="3"/>
        <v>1.4490421455938696</v>
      </c>
      <c r="O48" s="2">
        <f t="shared" si="4"/>
        <v>0.87973947429634791</v>
      </c>
      <c r="P48" s="2">
        <f t="shared" si="5"/>
        <v>3.0873469387755104</v>
      </c>
      <c r="Q48" s="1">
        <v>12807.3</v>
      </c>
      <c r="R48" s="1">
        <v>12807.3</v>
      </c>
      <c r="S48" s="1">
        <v>12807.3</v>
      </c>
      <c r="T48" s="1">
        <v>12807.3</v>
      </c>
      <c r="U48" s="4">
        <f t="shared" si="6"/>
        <v>0</v>
      </c>
      <c r="V48" s="4">
        <f t="shared" si="7"/>
        <v>0</v>
      </c>
      <c r="W48" s="4">
        <f t="shared" si="8"/>
        <v>0</v>
      </c>
      <c r="X48" s="1">
        <v>1</v>
      </c>
      <c r="Y48" s="1">
        <v>0</v>
      </c>
      <c r="Z48" s="1">
        <v>1</v>
      </c>
      <c r="AA48" s="1">
        <v>0</v>
      </c>
      <c r="AB48" s="1">
        <v>1</v>
      </c>
      <c r="AC48" s="1">
        <v>0</v>
      </c>
      <c r="AD48" s="1">
        <v>1</v>
      </c>
      <c r="AE48" s="1">
        <v>0</v>
      </c>
    </row>
    <row r="49" spans="1:31" x14ac:dyDescent="0.25">
      <c r="A49" s="1">
        <v>48</v>
      </c>
      <c r="B49" s="1">
        <v>108</v>
      </c>
      <c r="C49" s="1">
        <v>158</v>
      </c>
      <c r="D49" s="1">
        <v>10</v>
      </c>
      <c r="E49" s="1">
        <v>0.2</v>
      </c>
      <c r="F49" s="1">
        <v>2</v>
      </c>
      <c r="G49" s="1" t="str">
        <f t="shared" si="0"/>
        <v>RN_2_10_0.2</v>
      </c>
      <c r="H49" s="20">
        <v>42.54</v>
      </c>
      <c r="I49" s="20">
        <v>18.350000000000001</v>
      </c>
      <c r="J49" s="20">
        <v>20.399999999999999</v>
      </c>
      <c r="K49" s="20">
        <v>13.33</v>
      </c>
      <c r="L49" s="20">
        <f t="shared" si="1"/>
        <v>13.33</v>
      </c>
      <c r="M49" s="1" t="str">
        <f t="shared" si="2"/>
        <v>1,2b</v>
      </c>
      <c r="N49" s="2">
        <f t="shared" si="3"/>
        <v>2.3182561307901906</v>
      </c>
      <c r="O49" s="2">
        <f t="shared" si="4"/>
        <v>2.085294117647059</v>
      </c>
      <c r="P49" s="2">
        <f t="shared" si="5"/>
        <v>3.1912978244561141</v>
      </c>
      <c r="Q49" s="1">
        <v>12570.03</v>
      </c>
      <c r="R49" s="1">
        <v>12570.03</v>
      </c>
      <c r="S49" s="1">
        <v>12570.03</v>
      </c>
      <c r="T49" s="1">
        <v>12570.03</v>
      </c>
      <c r="U49" s="4">
        <f t="shared" si="6"/>
        <v>0</v>
      </c>
      <c r="V49" s="4">
        <f t="shared" si="7"/>
        <v>0</v>
      </c>
      <c r="W49" s="4">
        <f t="shared" si="8"/>
        <v>0</v>
      </c>
      <c r="X49" s="1">
        <v>1</v>
      </c>
      <c r="Y49" s="1">
        <v>0</v>
      </c>
      <c r="Z49" s="1">
        <v>1</v>
      </c>
      <c r="AA49" s="1">
        <v>0</v>
      </c>
      <c r="AB49" s="1">
        <v>1</v>
      </c>
      <c r="AC49" s="1">
        <v>0</v>
      </c>
      <c r="AD49" s="1">
        <v>1</v>
      </c>
      <c r="AE49" s="1">
        <v>0</v>
      </c>
    </row>
    <row r="50" spans="1:31" x14ac:dyDescent="0.25">
      <c r="A50" s="1">
        <v>49</v>
      </c>
      <c r="B50" s="1">
        <v>108</v>
      </c>
      <c r="C50" s="1">
        <v>158</v>
      </c>
      <c r="D50" s="1">
        <v>10</v>
      </c>
      <c r="E50" s="1">
        <v>0.3</v>
      </c>
      <c r="F50" s="1">
        <v>2</v>
      </c>
      <c r="G50" s="1" t="str">
        <f t="shared" si="0"/>
        <v>RN_2_10_0.3</v>
      </c>
      <c r="H50" s="20">
        <v>33.6</v>
      </c>
      <c r="I50" s="20">
        <v>25.73</v>
      </c>
      <c r="J50" s="20">
        <v>11.53</v>
      </c>
      <c r="K50" s="20">
        <v>8.6999999999999993</v>
      </c>
      <c r="L50" s="20">
        <f t="shared" si="1"/>
        <v>8.6999999999999993</v>
      </c>
      <c r="M50" s="1" t="str">
        <f t="shared" si="2"/>
        <v>1,2b</v>
      </c>
      <c r="N50" s="2">
        <f t="shared" si="3"/>
        <v>1.3058686358336573</v>
      </c>
      <c r="O50" s="2">
        <f t="shared" si="4"/>
        <v>2.9141370338248049</v>
      </c>
      <c r="P50" s="2">
        <f t="shared" si="5"/>
        <v>3.862068965517242</v>
      </c>
      <c r="Q50" s="1">
        <v>12456.5</v>
      </c>
      <c r="R50" s="1">
        <v>12456.5</v>
      </c>
      <c r="S50" s="1">
        <v>12456.5</v>
      </c>
      <c r="T50" s="1">
        <v>12456.5</v>
      </c>
      <c r="U50" s="4">
        <f t="shared" si="6"/>
        <v>0</v>
      </c>
      <c r="V50" s="4">
        <f t="shared" si="7"/>
        <v>0</v>
      </c>
      <c r="W50" s="4">
        <f t="shared" si="8"/>
        <v>0</v>
      </c>
      <c r="X50" s="1">
        <v>1</v>
      </c>
      <c r="Y50" s="1">
        <v>0</v>
      </c>
      <c r="Z50" s="1">
        <v>1</v>
      </c>
      <c r="AA50" s="1">
        <v>0</v>
      </c>
      <c r="AB50" s="1">
        <v>1</v>
      </c>
      <c r="AC50" s="1">
        <v>0</v>
      </c>
      <c r="AD50" s="1">
        <v>1</v>
      </c>
      <c r="AE50" s="1">
        <v>0</v>
      </c>
    </row>
    <row r="51" spans="1:31" x14ac:dyDescent="0.25">
      <c r="A51" s="1">
        <v>50</v>
      </c>
      <c r="B51" s="1">
        <v>108</v>
      </c>
      <c r="C51" s="1">
        <v>158</v>
      </c>
      <c r="D51" s="1">
        <v>10</v>
      </c>
      <c r="E51" s="1">
        <v>1</v>
      </c>
      <c r="F51" s="1">
        <v>2</v>
      </c>
      <c r="G51" s="1" t="str">
        <f t="shared" si="0"/>
        <v>RN_2_10_1</v>
      </c>
      <c r="H51" s="20">
        <v>50.38</v>
      </c>
      <c r="I51" s="20">
        <v>16.77</v>
      </c>
      <c r="J51" s="20">
        <v>12.23</v>
      </c>
      <c r="K51" s="20">
        <v>7.54</v>
      </c>
      <c r="L51" s="20">
        <f t="shared" si="1"/>
        <v>7.54</v>
      </c>
      <c r="M51" s="1" t="str">
        <f t="shared" si="2"/>
        <v>1,2b</v>
      </c>
      <c r="N51" s="2">
        <f t="shared" si="3"/>
        <v>3.0041741204531904</v>
      </c>
      <c r="O51" s="2">
        <f t="shared" si="4"/>
        <v>4.1193785772690106</v>
      </c>
      <c r="P51" s="2">
        <f t="shared" si="5"/>
        <v>6.6816976127320959</v>
      </c>
      <c r="Q51" s="1">
        <v>12456.5</v>
      </c>
      <c r="R51" s="1">
        <v>12456.5</v>
      </c>
      <c r="S51" s="1">
        <v>12456.5</v>
      </c>
      <c r="T51" s="1">
        <v>12456.5</v>
      </c>
      <c r="U51" s="4">
        <f t="shared" si="6"/>
        <v>0</v>
      </c>
      <c r="V51" s="4">
        <f t="shared" si="7"/>
        <v>0</v>
      </c>
      <c r="W51" s="4">
        <f t="shared" si="8"/>
        <v>0</v>
      </c>
      <c r="X51" s="1">
        <v>1</v>
      </c>
      <c r="Y51" s="1">
        <v>0</v>
      </c>
      <c r="Z51" s="1">
        <v>1</v>
      </c>
      <c r="AA51" s="1">
        <v>0</v>
      </c>
      <c r="AB51" s="1">
        <v>1</v>
      </c>
      <c r="AC51" s="1">
        <v>0</v>
      </c>
      <c r="AD51" s="1">
        <v>1</v>
      </c>
      <c r="AE51" s="1">
        <v>0</v>
      </c>
    </row>
    <row r="52" spans="1:31" x14ac:dyDescent="0.25">
      <c r="A52" s="1">
        <v>51</v>
      </c>
      <c r="B52" s="1">
        <v>113</v>
      </c>
      <c r="C52" s="1">
        <v>153</v>
      </c>
      <c r="D52" s="1">
        <v>2</v>
      </c>
      <c r="E52" s="1">
        <v>0.08</v>
      </c>
      <c r="F52" s="1">
        <v>3</v>
      </c>
      <c r="G52" s="1" t="str">
        <f t="shared" si="0"/>
        <v>RN_3_2_0.08</v>
      </c>
      <c r="H52" s="20">
        <v>45.94</v>
      </c>
      <c r="I52" s="20">
        <v>46.6</v>
      </c>
      <c r="J52" s="20">
        <v>73.17</v>
      </c>
      <c r="K52" s="20">
        <v>39.85</v>
      </c>
      <c r="L52" s="20">
        <f t="shared" si="1"/>
        <v>39.85</v>
      </c>
      <c r="M52" s="1" t="str">
        <f t="shared" si="2"/>
        <v>1,2b</v>
      </c>
      <c r="N52" s="2">
        <f t="shared" si="3"/>
        <v>0.9858369098712445</v>
      </c>
      <c r="O52" s="2">
        <f t="shared" si="4"/>
        <v>0.62785294519611856</v>
      </c>
      <c r="P52" s="2">
        <f t="shared" si="5"/>
        <v>1.1528230865746549</v>
      </c>
      <c r="Q52" s="1">
        <v>61138.47</v>
      </c>
      <c r="R52" s="1">
        <v>61138.47</v>
      </c>
      <c r="S52" s="1">
        <v>61138.47</v>
      </c>
      <c r="T52" s="1">
        <v>61138.47</v>
      </c>
      <c r="U52" s="4">
        <f t="shared" si="6"/>
        <v>0</v>
      </c>
      <c r="V52" s="4">
        <f t="shared" si="7"/>
        <v>0</v>
      </c>
      <c r="W52" s="4">
        <f t="shared" si="8"/>
        <v>0</v>
      </c>
      <c r="X52" s="1">
        <v>1</v>
      </c>
      <c r="Y52" s="1">
        <v>0</v>
      </c>
      <c r="Z52" s="1">
        <v>1</v>
      </c>
      <c r="AA52" s="1">
        <v>0</v>
      </c>
      <c r="AB52" s="1">
        <v>1</v>
      </c>
      <c r="AC52" s="1">
        <v>0</v>
      </c>
      <c r="AD52" s="1">
        <v>1</v>
      </c>
      <c r="AE52" s="1">
        <v>0</v>
      </c>
    </row>
    <row r="53" spans="1:31" x14ac:dyDescent="0.25">
      <c r="A53" s="1">
        <v>52</v>
      </c>
      <c r="B53" s="1">
        <v>113</v>
      </c>
      <c r="C53" s="1">
        <v>153</v>
      </c>
      <c r="D53" s="1">
        <v>2</v>
      </c>
      <c r="E53" s="1">
        <v>0.1</v>
      </c>
      <c r="F53" s="1">
        <v>3</v>
      </c>
      <c r="G53" s="1" t="str">
        <f t="shared" si="0"/>
        <v>RN_3_2_0.1</v>
      </c>
      <c r="H53" s="20">
        <v>68.7</v>
      </c>
      <c r="I53" s="20">
        <v>39.799999999999997</v>
      </c>
      <c r="J53" s="20">
        <v>51.5</v>
      </c>
      <c r="K53" s="20">
        <v>41.28</v>
      </c>
      <c r="L53" s="20">
        <f t="shared" si="1"/>
        <v>39.799999999999997</v>
      </c>
      <c r="M53" s="1" t="str">
        <f t="shared" si="2"/>
        <v>1</v>
      </c>
      <c r="N53" s="2">
        <f t="shared" si="3"/>
        <v>1.7261306532663319</v>
      </c>
      <c r="O53" s="2">
        <f t="shared" si="4"/>
        <v>1.3339805825242719</v>
      </c>
      <c r="P53" s="2">
        <f t="shared" si="5"/>
        <v>1.6642441860465116</v>
      </c>
      <c r="Q53" s="1">
        <v>61138.47</v>
      </c>
      <c r="R53" s="1">
        <v>61138.47</v>
      </c>
      <c r="S53" s="1">
        <v>61138.47</v>
      </c>
      <c r="T53" s="1">
        <v>61138.47</v>
      </c>
      <c r="U53" s="4">
        <f t="shared" si="6"/>
        <v>0</v>
      </c>
      <c r="V53" s="4">
        <f t="shared" si="7"/>
        <v>0</v>
      </c>
      <c r="W53" s="4">
        <f t="shared" si="8"/>
        <v>0</v>
      </c>
      <c r="X53" s="1">
        <v>1</v>
      </c>
      <c r="Y53" s="1">
        <v>0</v>
      </c>
      <c r="Z53" s="1">
        <v>1</v>
      </c>
      <c r="AA53" s="1">
        <v>0</v>
      </c>
      <c r="AB53" s="1">
        <v>1</v>
      </c>
      <c r="AC53" s="1">
        <v>0</v>
      </c>
      <c r="AD53" s="1">
        <v>1</v>
      </c>
      <c r="AE53" s="1">
        <v>0</v>
      </c>
    </row>
    <row r="54" spans="1:31" x14ac:dyDescent="0.25">
      <c r="A54" s="1">
        <v>53</v>
      </c>
      <c r="B54" s="1">
        <v>113</v>
      </c>
      <c r="C54" s="1">
        <v>153</v>
      </c>
      <c r="D54" s="1">
        <v>2</v>
      </c>
      <c r="E54" s="1">
        <v>0.2</v>
      </c>
      <c r="F54" s="1">
        <v>3</v>
      </c>
      <c r="G54" s="1" t="str">
        <f t="shared" si="0"/>
        <v>RN_3_2_0.2</v>
      </c>
      <c r="H54" s="20">
        <v>85.61</v>
      </c>
      <c r="I54" s="20">
        <v>65.59</v>
      </c>
      <c r="J54" s="20">
        <v>119.92</v>
      </c>
      <c r="K54" s="20">
        <v>49.39</v>
      </c>
      <c r="L54" s="20">
        <f t="shared" si="1"/>
        <v>49.39</v>
      </c>
      <c r="M54" s="1" t="str">
        <f t="shared" si="2"/>
        <v>1,2b</v>
      </c>
      <c r="N54" s="2">
        <f t="shared" si="3"/>
        <v>1.3052294557097117</v>
      </c>
      <c r="O54" s="2">
        <f t="shared" si="4"/>
        <v>0.71389259506337555</v>
      </c>
      <c r="P54" s="2">
        <f t="shared" si="5"/>
        <v>1.733346831342377</v>
      </c>
      <c r="Q54" s="1">
        <v>61138.47</v>
      </c>
      <c r="R54" s="1">
        <v>61138.47</v>
      </c>
      <c r="S54" s="1">
        <v>61138.47</v>
      </c>
      <c r="T54" s="1">
        <v>61138.47</v>
      </c>
      <c r="U54" s="4">
        <f t="shared" si="6"/>
        <v>0</v>
      </c>
      <c r="V54" s="4">
        <f t="shared" si="7"/>
        <v>0</v>
      </c>
      <c r="W54" s="4">
        <f t="shared" si="8"/>
        <v>0</v>
      </c>
      <c r="X54" s="1">
        <v>1</v>
      </c>
      <c r="Y54" s="1">
        <v>0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</row>
    <row r="55" spans="1:31" x14ac:dyDescent="0.25">
      <c r="A55" s="1">
        <v>54</v>
      </c>
      <c r="B55" s="1">
        <v>113</v>
      </c>
      <c r="C55" s="1">
        <v>153</v>
      </c>
      <c r="D55" s="1">
        <v>2</v>
      </c>
      <c r="E55" s="1">
        <v>0.3</v>
      </c>
      <c r="F55" s="1">
        <v>3</v>
      </c>
      <c r="G55" s="1" t="str">
        <f t="shared" si="0"/>
        <v>RN_3_2_0.3</v>
      </c>
      <c r="H55" s="20">
        <v>78.680000000000007</v>
      </c>
      <c r="I55" s="20">
        <v>60.24</v>
      </c>
      <c r="J55" s="20">
        <v>121.07</v>
      </c>
      <c r="K55" s="20">
        <v>43.64</v>
      </c>
      <c r="L55" s="20">
        <f t="shared" si="1"/>
        <v>43.64</v>
      </c>
      <c r="M55" s="1" t="str">
        <f t="shared" si="2"/>
        <v>1,2b</v>
      </c>
      <c r="N55" s="2">
        <f t="shared" si="3"/>
        <v>1.3061088977423641</v>
      </c>
      <c r="O55" s="2">
        <f t="shared" si="4"/>
        <v>0.64987197489055926</v>
      </c>
      <c r="P55" s="2">
        <f t="shared" si="5"/>
        <v>1.8029330889092576</v>
      </c>
      <c r="Q55" s="1">
        <v>61138.47</v>
      </c>
      <c r="R55" s="1">
        <v>61138.47</v>
      </c>
      <c r="S55" s="1">
        <v>61138.47</v>
      </c>
      <c r="T55" s="1">
        <v>61138.47</v>
      </c>
      <c r="U55" s="4">
        <f t="shared" si="6"/>
        <v>0</v>
      </c>
      <c r="V55" s="4">
        <f t="shared" si="7"/>
        <v>0</v>
      </c>
      <c r="W55" s="4">
        <f t="shared" si="8"/>
        <v>0</v>
      </c>
      <c r="X55" s="1">
        <v>1</v>
      </c>
      <c r="Y55" s="1">
        <v>0</v>
      </c>
      <c r="Z55" s="1">
        <v>1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</row>
    <row r="56" spans="1:31" x14ac:dyDescent="0.25">
      <c r="A56" s="1">
        <v>55</v>
      </c>
      <c r="B56" s="1">
        <v>113</v>
      </c>
      <c r="C56" s="1">
        <v>153</v>
      </c>
      <c r="D56" s="1">
        <v>2</v>
      </c>
      <c r="E56" s="1">
        <v>1</v>
      </c>
      <c r="F56" s="1">
        <v>3</v>
      </c>
      <c r="G56" s="1" t="str">
        <f t="shared" si="0"/>
        <v>RN_3_2_1</v>
      </c>
      <c r="H56" s="20">
        <v>107.94</v>
      </c>
      <c r="I56" s="20">
        <v>40.409999999999997</v>
      </c>
      <c r="J56" s="20">
        <v>61.77</v>
      </c>
      <c r="K56" s="20">
        <v>34.35</v>
      </c>
      <c r="L56" s="20">
        <f t="shared" si="1"/>
        <v>34.35</v>
      </c>
      <c r="M56" s="1" t="str">
        <f t="shared" si="2"/>
        <v>1,2b</v>
      </c>
      <c r="N56" s="2">
        <f t="shared" si="3"/>
        <v>2.6711210096510767</v>
      </c>
      <c r="O56" s="2">
        <f t="shared" si="4"/>
        <v>1.7474502185526954</v>
      </c>
      <c r="P56" s="2">
        <f t="shared" si="5"/>
        <v>3.1423580786026197</v>
      </c>
      <c r="Q56" s="1">
        <v>61138.47</v>
      </c>
      <c r="R56" s="1">
        <v>61138.47</v>
      </c>
      <c r="S56" s="1">
        <v>61138.47</v>
      </c>
      <c r="T56" s="1">
        <v>61138.47</v>
      </c>
      <c r="U56" s="4">
        <f t="shared" si="6"/>
        <v>0</v>
      </c>
      <c r="V56" s="4">
        <f t="shared" si="7"/>
        <v>0</v>
      </c>
      <c r="W56" s="4">
        <f t="shared" si="8"/>
        <v>0</v>
      </c>
      <c r="X56" s="1">
        <v>1</v>
      </c>
      <c r="Y56" s="1">
        <v>0</v>
      </c>
      <c r="Z56" s="1">
        <v>1</v>
      </c>
      <c r="AA56" s="1">
        <v>0</v>
      </c>
      <c r="AB56" s="1">
        <v>1</v>
      </c>
      <c r="AC56" s="1">
        <v>0</v>
      </c>
      <c r="AD56" s="1">
        <v>1</v>
      </c>
      <c r="AE56" s="1">
        <v>0</v>
      </c>
    </row>
    <row r="57" spans="1:31" x14ac:dyDescent="0.25">
      <c r="A57" s="1">
        <v>56</v>
      </c>
      <c r="B57" s="1">
        <v>113</v>
      </c>
      <c r="C57" s="1">
        <v>153</v>
      </c>
      <c r="D57" s="1">
        <v>4</v>
      </c>
      <c r="E57" s="1">
        <v>0.08</v>
      </c>
      <c r="F57" s="1">
        <v>3</v>
      </c>
      <c r="G57" s="1" t="str">
        <f t="shared" si="0"/>
        <v>RN_3_4_0.08</v>
      </c>
      <c r="H57" s="20">
        <v>122.12</v>
      </c>
      <c r="I57" s="20">
        <v>251.63</v>
      </c>
      <c r="J57" s="20">
        <v>369.54</v>
      </c>
      <c r="K57" s="20">
        <v>177.16</v>
      </c>
      <c r="L57" s="20">
        <f t="shared" si="1"/>
        <v>122.12</v>
      </c>
      <c r="M57" s="1" t="str">
        <f t="shared" si="2"/>
        <v>empty</v>
      </c>
      <c r="N57" s="2">
        <f t="shared" si="3"/>
        <v>0.4853157413662918</v>
      </c>
      <c r="O57" s="2">
        <f t="shared" si="4"/>
        <v>0.33046490231098119</v>
      </c>
      <c r="P57" s="2">
        <f t="shared" si="5"/>
        <v>0.68932038834951459</v>
      </c>
      <c r="Q57" s="1">
        <v>40058.199999999997</v>
      </c>
      <c r="R57" s="1">
        <v>40058.199999999997</v>
      </c>
      <c r="S57" s="1">
        <v>40058.199999999997</v>
      </c>
      <c r="T57" s="1">
        <v>40058.199999999997</v>
      </c>
      <c r="U57" s="4">
        <f t="shared" si="6"/>
        <v>0</v>
      </c>
      <c r="V57" s="4">
        <f t="shared" si="7"/>
        <v>0</v>
      </c>
      <c r="W57" s="4">
        <f t="shared" si="8"/>
        <v>0</v>
      </c>
      <c r="X57" s="9">
        <v>2</v>
      </c>
      <c r="Y57" s="9">
        <v>2</v>
      </c>
      <c r="Z57" s="9">
        <v>5</v>
      </c>
      <c r="AA57" s="9">
        <v>10</v>
      </c>
      <c r="AB57" s="9">
        <v>5</v>
      </c>
      <c r="AC57" s="9">
        <v>8</v>
      </c>
      <c r="AD57" s="9">
        <v>5</v>
      </c>
      <c r="AE57" s="9">
        <v>10</v>
      </c>
    </row>
    <row r="58" spans="1:31" x14ac:dyDescent="0.25">
      <c r="A58" s="1">
        <v>57</v>
      </c>
      <c r="B58" s="1">
        <v>113</v>
      </c>
      <c r="C58" s="1">
        <v>153</v>
      </c>
      <c r="D58" s="1">
        <v>4</v>
      </c>
      <c r="E58" s="1">
        <v>0.1</v>
      </c>
      <c r="F58" s="1">
        <v>3</v>
      </c>
      <c r="G58" s="1" t="str">
        <f t="shared" si="0"/>
        <v>RN_3_4_0.1</v>
      </c>
      <c r="H58" s="20">
        <v>72.12</v>
      </c>
      <c r="I58" s="20">
        <v>36.4</v>
      </c>
      <c r="J58" s="20">
        <v>23.89</v>
      </c>
      <c r="K58" s="20">
        <v>26.52</v>
      </c>
      <c r="L58" s="20">
        <f t="shared" si="1"/>
        <v>23.89</v>
      </c>
      <c r="M58" s="1" t="str">
        <f t="shared" si="2"/>
        <v>1,2a</v>
      </c>
      <c r="N58" s="2">
        <f t="shared" si="3"/>
        <v>1.9813186813186816</v>
      </c>
      <c r="O58" s="2">
        <f t="shared" si="4"/>
        <v>3.0188363331938048</v>
      </c>
      <c r="P58" s="2">
        <f t="shared" si="5"/>
        <v>2.7194570135746607</v>
      </c>
      <c r="Q58" s="1">
        <v>39792.660000000003</v>
      </c>
      <c r="R58" s="1">
        <v>39792.660000000003</v>
      </c>
      <c r="S58" s="1">
        <v>39792.660000000003</v>
      </c>
      <c r="T58" s="1">
        <v>39792.660000000003</v>
      </c>
      <c r="U58" s="4">
        <f t="shared" si="6"/>
        <v>0</v>
      </c>
      <c r="V58" s="4">
        <f t="shared" si="7"/>
        <v>0</v>
      </c>
      <c r="W58" s="4">
        <f t="shared" si="8"/>
        <v>0</v>
      </c>
      <c r="X58" s="1">
        <v>1</v>
      </c>
      <c r="Y58" s="1">
        <v>0</v>
      </c>
      <c r="Z58" s="1">
        <v>1</v>
      </c>
      <c r="AA58" s="1">
        <v>0</v>
      </c>
      <c r="AB58" s="1">
        <v>1</v>
      </c>
      <c r="AC58" s="1">
        <v>0</v>
      </c>
      <c r="AD58" s="1">
        <v>1</v>
      </c>
      <c r="AE58" s="1">
        <v>0</v>
      </c>
    </row>
    <row r="59" spans="1:31" x14ac:dyDescent="0.25">
      <c r="A59" s="1">
        <v>58</v>
      </c>
      <c r="B59" s="1">
        <v>113</v>
      </c>
      <c r="C59" s="1">
        <v>153</v>
      </c>
      <c r="D59" s="1">
        <v>4</v>
      </c>
      <c r="E59" s="1">
        <v>0.2</v>
      </c>
      <c r="F59" s="1">
        <v>3</v>
      </c>
      <c r="G59" s="1" t="str">
        <f t="shared" si="0"/>
        <v>RN_3_4_0.2</v>
      </c>
      <c r="H59" s="20">
        <v>46.63</v>
      </c>
      <c r="I59" s="20">
        <v>18.84</v>
      </c>
      <c r="J59" s="20">
        <v>19.71</v>
      </c>
      <c r="K59" s="20">
        <v>25.32</v>
      </c>
      <c r="L59" s="20">
        <f t="shared" si="1"/>
        <v>18.84</v>
      </c>
      <c r="M59" s="1" t="str">
        <f t="shared" si="2"/>
        <v>1</v>
      </c>
      <c r="N59" s="2">
        <f t="shared" si="3"/>
        <v>2.4750530785562632</v>
      </c>
      <c r="O59" s="2">
        <f t="shared" si="4"/>
        <v>2.3658041603247084</v>
      </c>
      <c r="P59" s="2">
        <f t="shared" si="5"/>
        <v>1.8416271721958926</v>
      </c>
      <c r="Q59" s="1">
        <v>38902.22</v>
      </c>
      <c r="R59" s="1">
        <v>38902.22</v>
      </c>
      <c r="S59" s="1">
        <v>38902.22</v>
      </c>
      <c r="T59" s="1">
        <v>38902.22</v>
      </c>
      <c r="U59" s="4">
        <f t="shared" si="6"/>
        <v>0</v>
      </c>
      <c r="V59" s="4">
        <f t="shared" si="7"/>
        <v>0</v>
      </c>
      <c r="W59" s="4">
        <f t="shared" si="8"/>
        <v>0</v>
      </c>
      <c r="X59" s="1">
        <v>1</v>
      </c>
      <c r="Y59" s="1">
        <v>0</v>
      </c>
      <c r="Z59" s="1">
        <v>1</v>
      </c>
      <c r="AA59" s="1">
        <v>0</v>
      </c>
      <c r="AB59" s="1">
        <v>1</v>
      </c>
      <c r="AC59" s="1">
        <v>0</v>
      </c>
      <c r="AD59" s="1">
        <v>1</v>
      </c>
      <c r="AE59" s="1">
        <v>0</v>
      </c>
    </row>
    <row r="60" spans="1:31" x14ac:dyDescent="0.25">
      <c r="A60" s="1">
        <v>59</v>
      </c>
      <c r="B60" s="1">
        <v>113</v>
      </c>
      <c r="C60" s="1">
        <v>153</v>
      </c>
      <c r="D60" s="1">
        <v>4</v>
      </c>
      <c r="E60" s="1">
        <v>0.3</v>
      </c>
      <c r="F60" s="1">
        <v>3</v>
      </c>
      <c r="G60" s="1" t="str">
        <f t="shared" si="0"/>
        <v>RN_3_4_0.3</v>
      </c>
      <c r="H60" s="20">
        <v>70.489999999999995</v>
      </c>
      <c r="I60" s="20">
        <v>33.11</v>
      </c>
      <c r="J60" s="20">
        <v>70.739999999999995</v>
      </c>
      <c r="K60" s="20">
        <v>23.94</v>
      </c>
      <c r="L60" s="20">
        <f t="shared" si="1"/>
        <v>23.94</v>
      </c>
      <c r="M60" s="1" t="str">
        <f t="shared" si="2"/>
        <v>1,2b</v>
      </c>
      <c r="N60" s="2">
        <f t="shared" si="3"/>
        <v>2.1289640591966172</v>
      </c>
      <c r="O60" s="2">
        <f t="shared" si="4"/>
        <v>0.99646593158043539</v>
      </c>
      <c r="P60" s="2">
        <f t="shared" si="5"/>
        <v>2.9444444444444442</v>
      </c>
      <c r="Q60" s="1">
        <v>38861.339999999997</v>
      </c>
      <c r="R60" s="1">
        <v>38861.339999999997</v>
      </c>
      <c r="S60" s="1">
        <v>38861.339999999997</v>
      </c>
      <c r="T60" s="1">
        <v>38861.339999999997</v>
      </c>
      <c r="U60" s="4">
        <f t="shared" si="6"/>
        <v>0</v>
      </c>
      <c r="V60" s="4">
        <f t="shared" si="7"/>
        <v>0</v>
      </c>
      <c r="W60" s="4">
        <f t="shared" si="8"/>
        <v>0</v>
      </c>
      <c r="X60" s="1">
        <v>1</v>
      </c>
      <c r="Y60" s="1">
        <v>0</v>
      </c>
      <c r="Z60" s="1">
        <v>1</v>
      </c>
      <c r="AA60" s="1">
        <v>0</v>
      </c>
      <c r="AB60" s="1">
        <v>1</v>
      </c>
      <c r="AC60" s="1">
        <v>0</v>
      </c>
      <c r="AD60" s="1">
        <v>1</v>
      </c>
      <c r="AE60" s="1">
        <v>0</v>
      </c>
    </row>
    <row r="61" spans="1:31" x14ac:dyDescent="0.25">
      <c r="A61" s="1">
        <v>60</v>
      </c>
      <c r="B61" s="1">
        <v>113</v>
      </c>
      <c r="C61" s="1">
        <v>153</v>
      </c>
      <c r="D61" s="1">
        <v>4</v>
      </c>
      <c r="E61" s="1">
        <v>1</v>
      </c>
      <c r="F61" s="1">
        <v>3</v>
      </c>
      <c r="G61" s="1" t="str">
        <f t="shared" si="0"/>
        <v>RN_3_4_1</v>
      </c>
      <c r="H61" s="20">
        <v>109.24</v>
      </c>
      <c r="I61" s="20">
        <v>36.86</v>
      </c>
      <c r="J61" s="20">
        <v>50.77</v>
      </c>
      <c r="K61" s="20">
        <v>26.85</v>
      </c>
      <c r="L61" s="20">
        <f t="shared" si="1"/>
        <v>26.85</v>
      </c>
      <c r="M61" s="1" t="str">
        <f t="shared" si="2"/>
        <v>1,2b</v>
      </c>
      <c r="N61" s="2">
        <f t="shared" si="3"/>
        <v>2.9636462289744978</v>
      </c>
      <c r="O61" s="2">
        <f t="shared" si="4"/>
        <v>2.1516643687216859</v>
      </c>
      <c r="P61" s="2">
        <f t="shared" si="5"/>
        <v>4.0685288640595898</v>
      </c>
      <c r="Q61" s="1">
        <v>38846.32</v>
      </c>
      <c r="R61" s="1">
        <v>38846.32</v>
      </c>
      <c r="S61" s="1">
        <v>38846.32</v>
      </c>
      <c r="T61" s="1">
        <v>38846.32</v>
      </c>
      <c r="U61" s="4">
        <f t="shared" si="6"/>
        <v>0</v>
      </c>
      <c r="V61" s="4">
        <f t="shared" si="7"/>
        <v>0</v>
      </c>
      <c r="W61" s="4">
        <f t="shared" si="8"/>
        <v>0</v>
      </c>
      <c r="X61" s="1">
        <v>1</v>
      </c>
      <c r="Y61" s="1">
        <v>0</v>
      </c>
      <c r="Z61" s="1">
        <v>1</v>
      </c>
      <c r="AA61" s="1">
        <v>0</v>
      </c>
      <c r="AB61" s="1">
        <v>1</v>
      </c>
      <c r="AC61" s="1">
        <v>0</v>
      </c>
      <c r="AD61" s="1">
        <v>1</v>
      </c>
      <c r="AE61" s="1">
        <v>0</v>
      </c>
    </row>
    <row r="62" spans="1:31" x14ac:dyDescent="0.25">
      <c r="A62" s="1">
        <v>61</v>
      </c>
      <c r="B62" s="1">
        <v>113</v>
      </c>
      <c r="C62" s="1">
        <v>153</v>
      </c>
      <c r="D62" s="1">
        <v>6</v>
      </c>
      <c r="E62" s="1">
        <v>0.08</v>
      </c>
      <c r="F62" s="1">
        <v>3</v>
      </c>
      <c r="G62" s="1" t="str">
        <f t="shared" si="0"/>
        <v>RN_3_6_0.08</v>
      </c>
      <c r="H62" s="20">
        <v>80.53</v>
      </c>
      <c r="I62" s="20">
        <v>20.16</v>
      </c>
      <c r="J62" s="20">
        <v>46.6</v>
      </c>
      <c r="K62" s="20">
        <v>16.47</v>
      </c>
      <c r="L62" s="20">
        <f t="shared" si="1"/>
        <v>16.47</v>
      </c>
      <c r="M62" s="1" t="str">
        <f t="shared" si="2"/>
        <v>1,2b</v>
      </c>
      <c r="N62" s="2">
        <f t="shared" si="3"/>
        <v>3.9945436507936507</v>
      </c>
      <c r="O62" s="2">
        <f t="shared" si="4"/>
        <v>1.7281115879828326</v>
      </c>
      <c r="P62" s="2">
        <f t="shared" si="5"/>
        <v>4.8894960534304799</v>
      </c>
      <c r="Q62" s="1">
        <v>29064.48</v>
      </c>
      <c r="R62" s="1">
        <v>29064.48</v>
      </c>
      <c r="S62" s="1">
        <v>29064.48</v>
      </c>
      <c r="T62" s="1">
        <v>29064.48</v>
      </c>
      <c r="U62" s="4">
        <f t="shared" si="6"/>
        <v>0</v>
      </c>
      <c r="V62" s="4">
        <f t="shared" si="7"/>
        <v>0</v>
      </c>
      <c r="W62" s="4">
        <f t="shared" si="8"/>
        <v>0</v>
      </c>
      <c r="X62" s="1">
        <v>1</v>
      </c>
      <c r="Y62" s="1">
        <v>0</v>
      </c>
      <c r="Z62" s="1">
        <v>1</v>
      </c>
      <c r="AA62" s="1">
        <v>0</v>
      </c>
      <c r="AB62" s="1">
        <v>1</v>
      </c>
      <c r="AC62" s="1">
        <v>0</v>
      </c>
      <c r="AD62" s="1">
        <v>1</v>
      </c>
      <c r="AE62" s="1">
        <v>0</v>
      </c>
    </row>
    <row r="63" spans="1:31" x14ac:dyDescent="0.25">
      <c r="A63" s="1">
        <v>62</v>
      </c>
      <c r="B63" s="1">
        <v>113</v>
      </c>
      <c r="C63" s="1">
        <v>153</v>
      </c>
      <c r="D63" s="1">
        <v>6</v>
      </c>
      <c r="E63" s="1">
        <v>0.1</v>
      </c>
      <c r="F63" s="1">
        <v>3</v>
      </c>
      <c r="G63" s="1" t="str">
        <f t="shared" si="0"/>
        <v>RN_3_6_0.1</v>
      </c>
      <c r="H63" s="20">
        <v>57.26</v>
      </c>
      <c r="I63" s="20">
        <v>30.65</v>
      </c>
      <c r="J63" s="20">
        <v>60.69</v>
      </c>
      <c r="K63" s="20">
        <v>19.63</v>
      </c>
      <c r="L63" s="20">
        <f t="shared" si="1"/>
        <v>19.63</v>
      </c>
      <c r="M63" s="1" t="str">
        <f t="shared" si="2"/>
        <v>1,2b</v>
      </c>
      <c r="N63" s="2">
        <f t="shared" si="3"/>
        <v>1.868189233278956</v>
      </c>
      <c r="O63" s="2">
        <f t="shared" si="4"/>
        <v>0.94348327566320644</v>
      </c>
      <c r="P63" s="2">
        <f t="shared" si="5"/>
        <v>2.9169638308711159</v>
      </c>
      <c r="Q63" s="1">
        <v>28969.15</v>
      </c>
      <c r="R63" s="1">
        <v>28969.15</v>
      </c>
      <c r="S63" s="1">
        <v>28969.15</v>
      </c>
      <c r="T63" s="1">
        <v>28969.15</v>
      </c>
      <c r="U63" s="4">
        <f t="shared" si="6"/>
        <v>0</v>
      </c>
      <c r="V63" s="4">
        <f t="shared" si="7"/>
        <v>0</v>
      </c>
      <c r="W63" s="4">
        <f t="shared" si="8"/>
        <v>0</v>
      </c>
      <c r="X63" s="1">
        <v>1</v>
      </c>
      <c r="Y63" s="1">
        <v>0</v>
      </c>
      <c r="Z63" s="1">
        <v>1</v>
      </c>
      <c r="AA63" s="1">
        <v>0</v>
      </c>
      <c r="AB63" s="1">
        <v>1</v>
      </c>
      <c r="AC63" s="1">
        <v>0</v>
      </c>
      <c r="AD63" s="1">
        <v>1</v>
      </c>
      <c r="AE63" s="1">
        <v>0</v>
      </c>
    </row>
    <row r="64" spans="1:31" x14ac:dyDescent="0.25">
      <c r="A64" s="1">
        <v>63</v>
      </c>
      <c r="B64" s="1">
        <v>113</v>
      </c>
      <c r="C64" s="1">
        <v>153</v>
      </c>
      <c r="D64" s="1">
        <v>6</v>
      </c>
      <c r="E64" s="1">
        <v>0.2</v>
      </c>
      <c r="F64" s="1">
        <v>3</v>
      </c>
      <c r="G64" s="1" t="str">
        <f t="shared" si="0"/>
        <v>RN_3_6_0.2</v>
      </c>
      <c r="H64" s="20">
        <v>80.22</v>
      </c>
      <c r="I64" s="20">
        <v>36.200000000000003</v>
      </c>
      <c r="J64" s="20">
        <v>53.88</v>
      </c>
      <c r="K64" s="20">
        <v>18.45</v>
      </c>
      <c r="L64" s="20">
        <f t="shared" si="1"/>
        <v>18.45</v>
      </c>
      <c r="M64" s="1" t="str">
        <f t="shared" si="2"/>
        <v>1,2b</v>
      </c>
      <c r="N64" s="2">
        <f t="shared" si="3"/>
        <v>2.2160220994475135</v>
      </c>
      <c r="O64" s="2">
        <f t="shared" si="4"/>
        <v>1.4888641425389755</v>
      </c>
      <c r="P64" s="2">
        <f t="shared" si="5"/>
        <v>4.3479674796747965</v>
      </c>
      <c r="Q64" s="1">
        <v>28778.62</v>
      </c>
      <c r="R64" s="1">
        <v>28778.62</v>
      </c>
      <c r="S64" s="1">
        <v>28778.62</v>
      </c>
      <c r="T64" s="1">
        <v>28778.62</v>
      </c>
      <c r="U64" s="4">
        <f t="shared" si="6"/>
        <v>0</v>
      </c>
      <c r="V64" s="4">
        <f t="shared" si="7"/>
        <v>0</v>
      </c>
      <c r="W64" s="4">
        <f t="shared" si="8"/>
        <v>0</v>
      </c>
      <c r="X64" s="1">
        <v>1</v>
      </c>
      <c r="Y64" s="1">
        <v>0</v>
      </c>
      <c r="Z64" s="1">
        <v>1</v>
      </c>
      <c r="AA64" s="1">
        <v>0</v>
      </c>
      <c r="AB64" s="1">
        <v>1</v>
      </c>
      <c r="AC64" s="1">
        <v>0</v>
      </c>
      <c r="AD64" s="1">
        <v>1</v>
      </c>
      <c r="AE64" s="1">
        <v>0</v>
      </c>
    </row>
    <row r="65" spans="1:31" x14ac:dyDescent="0.25">
      <c r="A65" s="1">
        <v>64</v>
      </c>
      <c r="B65" s="1">
        <v>113</v>
      </c>
      <c r="C65" s="1">
        <v>153</v>
      </c>
      <c r="D65" s="1">
        <v>6</v>
      </c>
      <c r="E65" s="1">
        <v>0.3</v>
      </c>
      <c r="F65" s="1">
        <v>3</v>
      </c>
      <c r="G65" s="1" t="str">
        <f t="shared" si="0"/>
        <v>RN_3_6_0.3</v>
      </c>
      <c r="H65" s="20">
        <v>70.78</v>
      </c>
      <c r="I65" s="20">
        <v>33.6</v>
      </c>
      <c r="J65" s="20">
        <v>24.39</v>
      </c>
      <c r="K65" s="20">
        <v>24.42</v>
      </c>
      <c r="L65" s="20">
        <f t="shared" si="1"/>
        <v>24.39</v>
      </c>
      <c r="M65" s="1" t="str">
        <f t="shared" si="2"/>
        <v>1,2a</v>
      </c>
      <c r="N65" s="2">
        <f t="shared" si="3"/>
        <v>2.1065476190476189</v>
      </c>
      <c r="O65" s="2">
        <f t="shared" si="4"/>
        <v>2.9020090200902007</v>
      </c>
      <c r="P65" s="2">
        <f t="shared" si="5"/>
        <v>2.8984438984438983</v>
      </c>
      <c r="Q65" s="1">
        <v>28512.45</v>
      </c>
      <c r="R65" s="1">
        <v>28512.45</v>
      </c>
      <c r="S65" s="1">
        <v>28512.45</v>
      </c>
      <c r="T65" s="1">
        <v>28512.45</v>
      </c>
      <c r="U65" s="4">
        <f t="shared" si="6"/>
        <v>0</v>
      </c>
      <c r="V65" s="4">
        <f t="shared" si="7"/>
        <v>0</v>
      </c>
      <c r="W65" s="4">
        <f t="shared" si="8"/>
        <v>0</v>
      </c>
      <c r="X65" s="1">
        <v>1</v>
      </c>
      <c r="Y65" s="1">
        <v>0</v>
      </c>
      <c r="Z65" s="1">
        <v>1</v>
      </c>
      <c r="AA65" s="1">
        <v>0</v>
      </c>
      <c r="AB65" s="1">
        <v>1</v>
      </c>
      <c r="AC65" s="1">
        <v>0</v>
      </c>
      <c r="AD65" s="1">
        <v>1</v>
      </c>
      <c r="AE65" s="1">
        <v>0</v>
      </c>
    </row>
    <row r="66" spans="1:31" x14ac:dyDescent="0.25">
      <c r="A66" s="1">
        <v>65</v>
      </c>
      <c r="B66" s="1">
        <v>113</v>
      </c>
      <c r="C66" s="1">
        <v>153</v>
      </c>
      <c r="D66" s="1">
        <v>6</v>
      </c>
      <c r="E66" s="1">
        <v>1</v>
      </c>
      <c r="F66" s="1">
        <v>3</v>
      </c>
      <c r="G66" s="1" t="str">
        <f t="shared" si="0"/>
        <v>RN_3_6_1</v>
      </c>
      <c r="H66" s="20">
        <v>49.46</v>
      </c>
      <c r="I66" s="20">
        <v>20.88</v>
      </c>
      <c r="J66" s="20">
        <v>10.09</v>
      </c>
      <c r="K66" s="20">
        <v>13.39</v>
      </c>
      <c r="L66" s="20">
        <f t="shared" si="1"/>
        <v>10.09</v>
      </c>
      <c r="M66" s="1" t="str">
        <f t="shared" si="2"/>
        <v>1,2a</v>
      </c>
      <c r="N66" s="2">
        <f t="shared" si="3"/>
        <v>2.3687739463601534</v>
      </c>
      <c r="O66" s="2">
        <f t="shared" si="4"/>
        <v>4.9018830525272552</v>
      </c>
      <c r="P66" s="2">
        <f t="shared" si="5"/>
        <v>3.693801344286781</v>
      </c>
      <c r="Q66" s="1">
        <v>28292.13</v>
      </c>
      <c r="R66" s="1">
        <v>28292.13</v>
      </c>
      <c r="S66" s="1">
        <v>28292.13</v>
      </c>
      <c r="T66" s="1">
        <v>28292.13</v>
      </c>
      <c r="U66" s="4">
        <f t="shared" si="6"/>
        <v>0</v>
      </c>
      <c r="V66" s="4">
        <f t="shared" si="7"/>
        <v>0</v>
      </c>
      <c r="W66" s="4">
        <f t="shared" si="8"/>
        <v>0</v>
      </c>
      <c r="X66" s="1">
        <v>1</v>
      </c>
      <c r="Y66" s="1">
        <v>0</v>
      </c>
      <c r="Z66" s="1">
        <v>1</v>
      </c>
      <c r="AA66" s="1">
        <v>0</v>
      </c>
      <c r="AB66" s="1">
        <v>1</v>
      </c>
      <c r="AC66" s="1">
        <v>0</v>
      </c>
      <c r="AD66" s="1">
        <v>1</v>
      </c>
      <c r="AE66" s="1">
        <v>0</v>
      </c>
    </row>
    <row r="67" spans="1:31" x14ac:dyDescent="0.25">
      <c r="A67" s="1">
        <v>66</v>
      </c>
      <c r="B67" s="1">
        <v>113</v>
      </c>
      <c r="C67" s="1">
        <v>153</v>
      </c>
      <c r="D67" s="1">
        <v>8</v>
      </c>
      <c r="E67" s="1">
        <v>0.08</v>
      </c>
      <c r="F67" s="1">
        <v>3</v>
      </c>
      <c r="G67" s="1" t="str">
        <f t="shared" ref="G67:G130" si="9">"RN" &amp;"_"&amp;F67&amp; "_"&amp;D67&amp;"_"&amp;E67</f>
        <v>RN_3_8_0.08</v>
      </c>
      <c r="H67" s="20">
        <v>107.74</v>
      </c>
      <c r="I67" s="20">
        <v>37.93</v>
      </c>
      <c r="J67" s="20">
        <v>57.53</v>
      </c>
      <c r="K67" s="20">
        <v>22.49</v>
      </c>
      <c r="L67" s="20">
        <f t="shared" ref="L67:L130" si="10">MIN(H67:K67)</f>
        <v>22.49</v>
      </c>
      <c r="M67" s="1" t="str">
        <f t="shared" ref="M67:M130" si="11">IF(I67=L67,"1",IF(J67=L67,"1,2a",IF(K67=L67,"1,2b","empty")))</f>
        <v>1,2b</v>
      </c>
      <c r="N67" s="2">
        <f t="shared" ref="N67:N130" si="12">$H67/I67</f>
        <v>2.8404956498813605</v>
      </c>
      <c r="O67" s="2">
        <f t="shared" ref="O67:O130" si="13">$H67/J67</f>
        <v>1.8727620371979836</v>
      </c>
      <c r="P67" s="2">
        <f t="shared" ref="P67:P130" si="14">$H67/K67</f>
        <v>4.7905735882614495</v>
      </c>
      <c r="Q67" s="1">
        <v>22847.06</v>
      </c>
      <c r="R67" s="1">
        <v>22847.06</v>
      </c>
      <c r="S67" s="1">
        <v>22847.06</v>
      </c>
      <c r="T67" s="1">
        <v>22847.06</v>
      </c>
      <c r="U67" s="4">
        <f t="shared" ref="U67:U130" si="15">ABS($Q67-R67)/$Q67</f>
        <v>0</v>
      </c>
      <c r="V67" s="4">
        <f t="shared" ref="V67:V130" si="16">ABS($Q67-S67)/$Q67</f>
        <v>0</v>
      </c>
      <c r="W67" s="4">
        <f t="shared" ref="W67:W130" si="17">ABS($Q67-T67)/$Q67</f>
        <v>0</v>
      </c>
      <c r="X67" s="9">
        <v>2</v>
      </c>
      <c r="Y67" s="9">
        <v>2</v>
      </c>
      <c r="Z67" s="9">
        <v>1</v>
      </c>
      <c r="AA67" s="9">
        <v>0</v>
      </c>
      <c r="AB67" s="9">
        <v>1</v>
      </c>
      <c r="AC67" s="9">
        <v>0</v>
      </c>
      <c r="AD67" s="9">
        <v>1</v>
      </c>
      <c r="AE67" s="9">
        <v>0</v>
      </c>
    </row>
    <row r="68" spans="1:31" x14ac:dyDescent="0.25">
      <c r="A68" s="1">
        <v>67</v>
      </c>
      <c r="B68" s="1">
        <v>113</v>
      </c>
      <c r="C68" s="1">
        <v>153</v>
      </c>
      <c r="D68" s="1">
        <v>8</v>
      </c>
      <c r="E68" s="1">
        <v>0.1</v>
      </c>
      <c r="F68" s="1">
        <v>3</v>
      </c>
      <c r="G68" s="1" t="str">
        <f t="shared" si="9"/>
        <v>RN_3_8_0.1</v>
      </c>
      <c r="H68" s="20">
        <v>41.31</v>
      </c>
      <c r="I68" s="20">
        <v>30.41</v>
      </c>
      <c r="J68" s="20">
        <v>54.81</v>
      </c>
      <c r="K68" s="20">
        <v>17.14</v>
      </c>
      <c r="L68" s="20">
        <f t="shared" si="10"/>
        <v>17.14</v>
      </c>
      <c r="M68" s="1" t="str">
        <f t="shared" si="11"/>
        <v>1,2b</v>
      </c>
      <c r="N68" s="2">
        <f t="shared" si="12"/>
        <v>1.3584347254192701</v>
      </c>
      <c r="O68" s="2">
        <f t="shared" si="13"/>
        <v>0.75369458128078815</v>
      </c>
      <c r="P68" s="2">
        <f t="shared" si="14"/>
        <v>2.4101516919486583</v>
      </c>
      <c r="Q68" s="1">
        <v>22623.27</v>
      </c>
      <c r="R68" s="1">
        <v>22623.27</v>
      </c>
      <c r="S68" s="1">
        <v>22623.27</v>
      </c>
      <c r="T68" s="1">
        <v>22623.27</v>
      </c>
      <c r="U68" s="4">
        <f t="shared" si="15"/>
        <v>0</v>
      </c>
      <c r="V68" s="4">
        <f t="shared" si="16"/>
        <v>0</v>
      </c>
      <c r="W68" s="4">
        <f t="shared" si="17"/>
        <v>0</v>
      </c>
      <c r="X68" s="1">
        <v>1</v>
      </c>
      <c r="Y68" s="1">
        <v>0</v>
      </c>
      <c r="Z68" s="1">
        <v>1</v>
      </c>
      <c r="AA68" s="1">
        <v>0</v>
      </c>
      <c r="AB68" s="1">
        <v>1</v>
      </c>
      <c r="AC68" s="1">
        <v>0</v>
      </c>
      <c r="AD68" s="1">
        <v>1</v>
      </c>
      <c r="AE68" s="1">
        <v>0</v>
      </c>
    </row>
    <row r="69" spans="1:31" x14ac:dyDescent="0.25">
      <c r="A69" s="1">
        <v>68</v>
      </c>
      <c r="B69" s="1">
        <v>113</v>
      </c>
      <c r="C69" s="1">
        <v>153</v>
      </c>
      <c r="D69" s="1">
        <v>8</v>
      </c>
      <c r="E69" s="1">
        <v>0.2</v>
      </c>
      <c r="F69" s="1">
        <v>3</v>
      </c>
      <c r="G69" s="1" t="str">
        <f t="shared" si="9"/>
        <v>RN_3_8_0.2</v>
      </c>
      <c r="H69" s="20">
        <v>47.16</v>
      </c>
      <c r="I69" s="20">
        <v>8.26</v>
      </c>
      <c r="J69" s="20">
        <v>11.87</v>
      </c>
      <c r="K69" s="20">
        <v>6.21</v>
      </c>
      <c r="L69" s="20">
        <f t="shared" si="10"/>
        <v>6.21</v>
      </c>
      <c r="M69" s="1" t="str">
        <f t="shared" si="11"/>
        <v>1,2b</v>
      </c>
      <c r="N69" s="2">
        <f t="shared" si="12"/>
        <v>5.7094430992736074</v>
      </c>
      <c r="O69" s="2">
        <f t="shared" si="13"/>
        <v>3.9730412805391744</v>
      </c>
      <c r="P69" s="2">
        <f t="shared" si="14"/>
        <v>7.5942028985507237</v>
      </c>
      <c r="Q69" s="1">
        <v>22108.77</v>
      </c>
      <c r="R69" s="1">
        <v>22108.77</v>
      </c>
      <c r="S69" s="1">
        <v>22108.77</v>
      </c>
      <c r="T69" s="1">
        <v>22108.77</v>
      </c>
      <c r="U69" s="4">
        <f t="shared" si="15"/>
        <v>0</v>
      </c>
      <c r="V69" s="4">
        <f t="shared" si="16"/>
        <v>0</v>
      </c>
      <c r="W69" s="4">
        <f t="shared" si="17"/>
        <v>0</v>
      </c>
      <c r="X69" s="1">
        <v>1</v>
      </c>
      <c r="Y69" s="1">
        <v>0</v>
      </c>
      <c r="Z69" s="1">
        <v>1</v>
      </c>
      <c r="AA69" s="1">
        <v>0</v>
      </c>
      <c r="AB69" s="1">
        <v>1</v>
      </c>
      <c r="AC69" s="1">
        <v>0</v>
      </c>
      <c r="AD69" s="1">
        <v>1</v>
      </c>
      <c r="AE69" s="1">
        <v>0</v>
      </c>
    </row>
    <row r="70" spans="1:31" x14ac:dyDescent="0.25">
      <c r="A70" s="1">
        <v>69</v>
      </c>
      <c r="B70" s="1">
        <v>113</v>
      </c>
      <c r="C70" s="1">
        <v>153</v>
      </c>
      <c r="D70" s="1">
        <v>8</v>
      </c>
      <c r="E70" s="1">
        <v>0.3</v>
      </c>
      <c r="F70" s="1">
        <v>3</v>
      </c>
      <c r="G70" s="1" t="str">
        <f t="shared" si="9"/>
        <v>RN_3_8_0.3</v>
      </c>
      <c r="H70" s="20">
        <v>36.659999999999997</v>
      </c>
      <c r="I70" s="20">
        <v>12.39</v>
      </c>
      <c r="J70" s="20">
        <v>20.14</v>
      </c>
      <c r="K70" s="20">
        <v>8.7799999999999994</v>
      </c>
      <c r="L70" s="20">
        <f t="shared" si="10"/>
        <v>8.7799999999999994</v>
      </c>
      <c r="M70" s="1" t="str">
        <f t="shared" si="11"/>
        <v>1,2b</v>
      </c>
      <c r="N70" s="2">
        <f t="shared" si="12"/>
        <v>2.9588377723970942</v>
      </c>
      <c r="O70" s="2">
        <f t="shared" si="13"/>
        <v>1.8202581926514396</v>
      </c>
      <c r="P70" s="2">
        <f t="shared" si="14"/>
        <v>4.1753986332574033</v>
      </c>
      <c r="Q70" s="1">
        <v>21811.51</v>
      </c>
      <c r="R70" s="1">
        <v>21811.51</v>
      </c>
      <c r="S70" s="1">
        <v>21811.51</v>
      </c>
      <c r="T70" s="1">
        <v>21811.51</v>
      </c>
      <c r="U70" s="4">
        <f t="shared" si="15"/>
        <v>0</v>
      </c>
      <c r="V70" s="4">
        <f t="shared" si="16"/>
        <v>0</v>
      </c>
      <c r="W70" s="4">
        <f t="shared" si="17"/>
        <v>0</v>
      </c>
      <c r="X70" s="1">
        <v>1</v>
      </c>
      <c r="Y70" s="1">
        <v>0</v>
      </c>
      <c r="Z70" s="1">
        <v>1</v>
      </c>
      <c r="AA70" s="1">
        <v>0</v>
      </c>
      <c r="AB70" s="1">
        <v>1</v>
      </c>
      <c r="AC70" s="1">
        <v>0</v>
      </c>
      <c r="AD70" s="1">
        <v>1</v>
      </c>
      <c r="AE70" s="1">
        <v>0</v>
      </c>
    </row>
    <row r="71" spans="1:31" x14ac:dyDescent="0.25">
      <c r="A71" s="1">
        <v>70</v>
      </c>
      <c r="B71" s="1">
        <v>113</v>
      </c>
      <c r="C71" s="1">
        <v>153</v>
      </c>
      <c r="D71" s="1">
        <v>8</v>
      </c>
      <c r="E71" s="1">
        <v>1</v>
      </c>
      <c r="F71" s="1">
        <v>3</v>
      </c>
      <c r="G71" s="1" t="str">
        <f t="shared" si="9"/>
        <v>RN_3_8_1</v>
      </c>
      <c r="H71" s="20">
        <v>41.16</v>
      </c>
      <c r="I71" s="20">
        <v>9.0500000000000007</v>
      </c>
      <c r="J71" s="20">
        <v>23.22</v>
      </c>
      <c r="K71" s="20">
        <v>10.69</v>
      </c>
      <c r="L71" s="20">
        <f t="shared" si="10"/>
        <v>9.0500000000000007</v>
      </c>
      <c r="M71" s="1" t="str">
        <f t="shared" si="11"/>
        <v>1</v>
      </c>
      <c r="N71" s="2">
        <f t="shared" si="12"/>
        <v>4.5480662983425404</v>
      </c>
      <c r="O71" s="2">
        <f t="shared" si="13"/>
        <v>1.772609819121447</v>
      </c>
      <c r="P71" s="2">
        <f t="shared" si="14"/>
        <v>3.8503274087932646</v>
      </c>
      <c r="Q71" s="1">
        <v>21780.6</v>
      </c>
      <c r="R71" s="1">
        <v>21780.6</v>
      </c>
      <c r="S71" s="1">
        <v>21780.6</v>
      </c>
      <c r="T71" s="1">
        <v>21780.6</v>
      </c>
      <c r="U71" s="4">
        <f t="shared" si="15"/>
        <v>0</v>
      </c>
      <c r="V71" s="4">
        <f t="shared" si="16"/>
        <v>0</v>
      </c>
      <c r="W71" s="4">
        <f t="shared" si="17"/>
        <v>0</v>
      </c>
      <c r="X71" s="1">
        <v>1</v>
      </c>
      <c r="Y71" s="1">
        <v>0</v>
      </c>
      <c r="Z71" s="1">
        <v>1</v>
      </c>
      <c r="AA71" s="1">
        <v>0</v>
      </c>
      <c r="AB71" s="1">
        <v>1</v>
      </c>
      <c r="AC71" s="1">
        <v>0</v>
      </c>
      <c r="AD71" s="1">
        <v>1</v>
      </c>
      <c r="AE71" s="1">
        <v>0</v>
      </c>
    </row>
    <row r="72" spans="1:31" x14ac:dyDescent="0.25">
      <c r="A72" s="1">
        <v>71</v>
      </c>
      <c r="B72" s="1">
        <v>113</v>
      </c>
      <c r="C72" s="1">
        <v>153</v>
      </c>
      <c r="D72" s="1">
        <v>10</v>
      </c>
      <c r="E72" s="1">
        <v>0.08</v>
      </c>
      <c r="F72" s="1">
        <v>3</v>
      </c>
      <c r="G72" s="1" t="str">
        <f t="shared" si="9"/>
        <v>RN_3_10_0.08</v>
      </c>
      <c r="H72" s="20">
        <v>62.61</v>
      </c>
      <c r="I72" s="20">
        <v>44.31</v>
      </c>
      <c r="J72" s="20">
        <v>35.64</v>
      </c>
      <c r="K72" s="20">
        <v>18.579999999999998</v>
      </c>
      <c r="L72" s="20">
        <f t="shared" si="10"/>
        <v>18.579999999999998</v>
      </c>
      <c r="M72" s="1" t="str">
        <f t="shared" si="11"/>
        <v>1,2b</v>
      </c>
      <c r="N72" s="2">
        <f t="shared" si="12"/>
        <v>1.4129993229519295</v>
      </c>
      <c r="O72" s="2">
        <f t="shared" si="13"/>
        <v>1.7567340067340067</v>
      </c>
      <c r="P72" s="2">
        <f t="shared" si="14"/>
        <v>3.3697524219590962</v>
      </c>
      <c r="Q72" s="1">
        <v>19199.91</v>
      </c>
      <c r="R72" s="1">
        <v>19199.91</v>
      </c>
      <c r="S72" s="1">
        <v>19200.05</v>
      </c>
      <c r="T72" s="1">
        <v>19200.05</v>
      </c>
      <c r="U72" s="4">
        <f t="shared" si="15"/>
        <v>0</v>
      </c>
      <c r="V72" s="4">
        <f t="shared" si="16"/>
        <v>7.2917008464840682E-6</v>
      </c>
      <c r="W72" s="4">
        <f t="shared" si="17"/>
        <v>7.2917008464840682E-6</v>
      </c>
      <c r="X72" s="1">
        <v>1</v>
      </c>
      <c r="Y72" s="1">
        <v>0</v>
      </c>
      <c r="Z72" s="1">
        <v>1</v>
      </c>
      <c r="AA72" s="1">
        <v>0</v>
      </c>
      <c r="AB72" s="1">
        <v>1</v>
      </c>
      <c r="AC72" s="1">
        <v>0</v>
      </c>
      <c r="AD72" s="1">
        <v>1</v>
      </c>
      <c r="AE72" s="1">
        <v>0</v>
      </c>
    </row>
    <row r="73" spans="1:31" x14ac:dyDescent="0.25">
      <c r="A73" s="1">
        <v>72</v>
      </c>
      <c r="B73" s="1">
        <v>113</v>
      </c>
      <c r="C73" s="1">
        <v>153</v>
      </c>
      <c r="D73" s="1">
        <v>10</v>
      </c>
      <c r="E73" s="1">
        <v>0.1</v>
      </c>
      <c r="F73" s="1">
        <v>3</v>
      </c>
      <c r="G73" s="1" t="str">
        <f t="shared" si="9"/>
        <v>RN_3_10_0.1</v>
      </c>
      <c r="H73" s="20">
        <v>60.88</v>
      </c>
      <c r="I73" s="20">
        <v>65.069999999999993</v>
      </c>
      <c r="J73" s="20">
        <v>68.040000000000006</v>
      </c>
      <c r="K73" s="20">
        <v>14.19</v>
      </c>
      <c r="L73" s="20">
        <f t="shared" si="10"/>
        <v>14.19</v>
      </c>
      <c r="M73" s="1" t="str">
        <f t="shared" si="11"/>
        <v>1,2b</v>
      </c>
      <c r="N73" s="2">
        <f t="shared" si="12"/>
        <v>0.93560780697710177</v>
      </c>
      <c r="O73" s="2">
        <f t="shared" si="13"/>
        <v>0.89476778365667253</v>
      </c>
      <c r="P73" s="2">
        <f t="shared" si="14"/>
        <v>4.2903453136011276</v>
      </c>
      <c r="Q73" s="1">
        <v>18908.14</v>
      </c>
      <c r="R73" s="1">
        <v>18908.14</v>
      </c>
      <c r="S73" s="1">
        <v>18908.14</v>
      </c>
      <c r="T73" s="1">
        <v>18908.14</v>
      </c>
      <c r="U73" s="4">
        <f t="shared" si="15"/>
        <v>0</v>
      </c>
      <c r="V73" s="4">
        <f t="shared" si="16"/>
        <v>0</v>
      </c>
      <c r="W73" s="4">
        <f t="shared" si="17"/>
        <v>0</v>
      </c>
      <c r="X73" s="1">
        <v>1</v>
      </c>
      <c r="Y73" s="1">
        <v>0</v>
      </c>
      <c r="Z73" s="9">
        <v>2</v>
      </c>
      <c r="AA73" s="9">
        <v>2</v>
      </c>
      <c r="AB73" s="9">
        <v>2</v>
      </c>
      <c r="AC73" s="9">
        <v>2</v>
      </c>
      <c r="AD73" s="1">
        <v>1</v>
      </c>
      <c r="AE73" s="1">
        <v>0</v>
      </c>
    </row>
    <row r="74" spans="1:31" x14ac:dyDescent="0.25">
      <c r="A74" s="1">
        <v>73</v>
      </c>
      <c r="B74" s="1">
        <v>113</v>
      </c>
      <c r="C74" s="1">
        <v>153</v>
      </c>
      <c r="D74" s="1">
        <v>10</v>
      </c>
      <c r="E74" s="1">
        <v>0.2</v>
      </c>
      <c r="F74" s="1">
        <v>3</v>
      </c>
      <c r="G74" s="1" t="str">
        <f t="shared" si="9"/>
        <v>RN_3_10_0.2</v>
      </c>
      <c r="H74" s="20">
        <v>30.91</v>
      </c>
      <c r="I74" s="20">
        <v>22.14</v>
      </c>
      <c r="J74" s="20">
        <v>79.53</v>
      </c>
      <c r="K74" s="20">
        <v>27.39</v>
      </c>
      <c r="L74" s="20">
        <f t="shared" si="10"/>
        <v>22.14</v>
      </c>
      <c r="M74" s="1" t="str">
        <f t="shared" si="11"/>
        <v>1</v>
      </c>
      <c r="N74" s="2">
        <f t="shared" si="12"/>
        <v>1.396115627822945</v>
      </c>
      <c r="O74" s="2">
        <f t="shared" si="13"/>
        <v>0.38865836791147995</v>
      </c>
      <c r="P74" s="2">
        <f t="shared" si="14"/>
        <v>1.1285140562248996</v>
      </c>
      <c r="Q74" s="1">
        <v>18029.400000000001</v>
      </c>
      <c r="R74" s="1">
        <v>18029.400000000001</v>
      </c>
      <c r="S74" s="1">
        <v>18029.400000000001</v>
      </c>
      <c r="T74" s="1">
        <v>18029.400000000001</v>
      </c>
      <c r="U74" s="4">
        <f t="shared" si="15"/>
        <v>0</v>
      </c>
      <c r="V74" s="4">
        <f t="shared" si="16"/>
        <v>0</v>
      </c>
      <c r="W74" s="4">
        <f t="shared" si="17"/>
        <v>0</v>
      </c>
      <c r="X74" s="1">
        <v>1</v>
      </c>
      <c r="Y74" s="1">
        <v>0</v>
      </c>
      <c r="Z74" s="1">
        <v>1</v>
      </c>
      <c r="AA74" s="1">
        <v>0</v>
      </c>
      <c r="AB74" s="1">
        <v>1</v>
      </c>
      <c r="AC74" s="1">
        <v>0</v>
      </c>
      <c r="AD74" s="1">
        <v>1</v>
      </c>
      <c r="AE74" s="1">
        <v>0</v>
      </c>
    </row>
    <row r="75" spans="1:31" x14ac:dyDescent="0.25">
      <c r="A75" s="1">
        <v>74</v>
      </c>
      <c r="B75" s="1">
        <v>113</v>
      </c>
      <c r="C75" s="1">
        <v>153</v>
      </c>
      <c r="D75" s="1">
        <v>10</v>
      </c>
      <c r="E75" s="1">
        <v>0.3</v>
      </c>
      <c r="F75" s="1">
        <v>3</v>
      </c>
      <c r="G75" s="1" t="str">
        <f t="shared" si="9"/>
        <v>RN_3_10_0.3</v>
      </c>
      <c r="H75" s="20">
        <v>17.8</v>
      </c>
      <c r="I75" s="20">
        <v>11.72</v>
      </c>
      <c r="J75" s="20">
        <v>32.06</v>
      </c>
      <c r="K75" s="20">
        <v>10.19</v>
      </c>
      <c r="L75" s="20">
        <f t="shared" si="10"/>
        <v>10.19</v>
      </c>
      <c r="M75" s="1" t="str">
        <f t="shared" si="11"/>
        <v>1,2b</v>
      </c>
      <c r="N75" s="2">
        <f t="shared" si="12"/>
        <v>1.5187713310580204</v>
      </c>
      <c r="O75" s="2">
        <f t="shared" si="13"/>
        <v>0.5552089831565814</v>
      </c>
      <c r="P75" s="2">
        <f t="shared" si="14"/>
        <v>1.7468105986261042</v>
      </c>
      <c r="Q75" s="1">
        <v>17445.990000000002</v>
      </c>
      <c r="R75" s="1">
        <v>17445.990000000002</v>
      </c>
      <c r="S75" s="1">
        <v>17445.990000000002</v>
      </c>
      <c r="T75" s="1">
        <v>17445.990000000002</v>
      </c>
      <c r="U75" s="4">
        <f t="shared" si="15"/>
        <v>0</v>
      </c>
      <c r="V75" s="4">
        <f t="shared" si="16"/>
        <v>0</v>
      </c>
      <c r="W75" s="4">
        <f t="shared" si="17"/>
        <v>0</v>
      </c>
      <c r="X75" s="1">
        <v>1</v>
      </c>
      <c r="Y75" s="1">
        <v>0</v>
      </c>
      <c r="Z75" s="1">
        <v>1</v>
      </c>
      <c r="AA75" s="1">
        <v>0</v>
      </c>
      <c r="AB75" s="1">
        <v>1</v>
      </c>
      <c r="AC75" s="1">
        <v>0</v>
      </c>
      <c r="AD75" s="1">
        <v>1</v>
      </c>
      <c r="AE75" s="1">
        <v>0</v>
      </c>
    </row>
    <row r="76" spans="1:31" x14ac:dyDescent="0.25">
      <c r="A76" s="1">
        <v>75</v>
      </c>
      <c r="B76" s="1">
        <v>113</v>
      </c>
      <c r="C76" s="1">
        <v>153</v>
      </c>
      <c r="D76" s="1">
        <v>10</v>
      </c>
      <c r="E76" s="1">
        <v>1</v>
      </c>
      <c r="F76" s="1">
        <v>3</v>
      </c>
      <c r="G76" s="1" t="str">
        <f t="shared" si="9"/>
        <v>RN_3_10_1</v>
      </c>
      <c r="H76" s="20">
        <v>31.44</v>
      </c>
      <c r="I76" s="20">
        <v>23.85</v>
      </c>
      <c r="J76" s="20">
        <v>40.94</v>
      </c>
      <c r="K76" s="20">
        <v>19.38</v>
      </c>
      <c r="L76" s="20">
        <f t="shared" si="10"/>
        <v>19.38</v>
      </c>
      <c r="M76" s="1" t="str">
        <f t="shared" si="11"/>
        <v>1,2b</v>
      </c>
      <c r="N76" s="2">
        <f t="shared" si="12"/>
        <v>1.3182389937106918</v>
      </c>
      <c r="O76" s="2">
        <f t="shared" si="13"/>
        <v>0.76795310210063517</v>
      </c>
      <c r="P76" s="2">
        <f t="shared" si="14"/>
        <v>1.6222910216718267</v>
      </c>
      <c r="Q76" s="1">
        <v>17106.12</v>
      </c>
      <c r="R76" s="1">
        <v>17106.12</v>
      </c>
      <c r="S76" s="1">
        <v>17106.12</v>
      </c>
      <c r="T76" s="1">
        <v>17106.12</v>
      </c>
      <c r="U76" s="4">
        <f t="shared" si="15"/>
        <v>0</v>
      </c>
      <c r="V76" s="4">
        <f t="shared" si="16"/>
        <v>0</v>
      </c>
      <c r="W76" s="4">
        <f t="shared" si="17"/>
        <v>0</v>
      </c>
      <c r="X76" s="1">
        <v>1</v>
      </c>
      <c r="Y76" s="1">
        <v>0</v>
      </c>
      <c r="Z76" s="1">
        <v>1</v>
      </c>
      <c r="AA76" s="1">
        <v>0</v>
      </c>
      <c r="AB76" s="1">
        <v>1</v>
      </c>
      <c r="AC76" s="1">
        <v>0</v>
      </c>
      <c r="AD76" s="1">
        <v>1</v>
      </c>
      <c r="AE76" s="1">
        <v>0</v>
      </c>
    </row>
    <row r="77" spans="1:31" x14ac:dyDescent="0.25">
      <c r="A77" s="1">
        <v>76</v>
      </c>
      <c r="B77" s="1">
        <v>122</v>
      </c>
      <c r="C77" s="1">
        <v>182</v>
      </c>
      <c r="D77" s="1">
        <v>2</v>
      </c>
      <c r="E77" s="1">
        <v>0.08</v>
      </c>
      <c r="F77" s="1">
        <v>4</v>
      </c>
      <c r="G77" s="1" t="str">
        <f t="shared" si="9"/>
        <v>RN_4_2_0.08</v>
      </c>
      <c r="H77" s="20">
        <v>126.32</v>
      </c>
      <c r="I77" s="20">
        <v>84.49</v>
      </c>
      <c r="J77" s="20">
        <v>117.81</v>
      </c>
      <c r="K77" s="20">
        <v>93.98</v>
      </c>
      <c r="L77" s="20">
        <f t="shared" si="10"/>
        <v>84.49</v>
      </c>
      <c r="M77" s="1" t="str">
        <f t="shared" si="11"/>
        <v>1</v>
      </c>
      <c r="N77" s="2">
        <f t="shared" si="12"/>
        <v>1.4950881761155166</v>
      </c>
      <c r="O77" s="2">
        <f t="shared" si="13"/>
        <v>1.0722349545878957</v>
      </c>
      <c r="P77" s="2">
        <f t="shared" si="14"/>
        <v>1.3441157693126196</v>
      </c>
      <c r="Q77" s="1">
        <v>61094.11</v>
      </c>
      <c r="R77" s="1">
        <v>61094.11</v>
      </c>
      <c r="S77" s="1">
        <v>61094.11</v>
      </c>
      <c r="T77" s="1">
        <v>61094.11</v>
      </c>
      <c r="U77" s="4">
        <f t="shared" si="15"/>
        <v>0</v>
      </c>
      <c r="V77" s="4">
        <f t="shared" si="16"/>
        <v>0</v>
      </c>
      <c r="W77" s="4">
        <f t="shared" si="17"/>
        <v>0</v>
      </c>
      <c r="X77" s="1">
        <v>1</v>
      </c>
      <c r="Y77" s="1">
        <v>0</v>
      </c>
      <c r="Z77" s="1">
        <v>1</v>
      </c>
      <c r="AA77" s="1">
        <v>0</v>
      </c>
      <c r="AB77" s="1">
        <v>1</v>
      </c>
      <c r="AC77" s="1">
        <v>0</v>
      </c>
      <c r="AD77" s="1">
        <v>1</v>
      </c>
      <c r="AE77" s="1">
        <v>0</v>
      </c>
    </row>
    <row r="78" spans="1:31" x14ac:dyDescent="0.25">
      <c r="A78" s="1">
        <v>77</v>
      </c>
      <c r="B78" s="1">
        <v>122</v>
      </c>
      <c r="C78" s="1">
        <v>182</v>
      </c>
      <c r="D78" s="1">
        <v>2</v>
      </c>
      <c r="E78" s="1">
        <v>0.1</v>
      </c>
      <c r="F78" s="1">
        <v>4</v>
      </c>
      <c r="G78" s="1" t="str">
        <f t="shared" si="9"/>
        <v>RN_4_2_0.1</v>
      </c>
      <c r="H78" s="20">
        <v>138.36000000000001</v>
      </c>
      <c r="I78" s="20">
        <v>83.09</v>
      </c>
      <c r="J78" s="20">
        <v>140.97</v>
      </c>
      <c r="K78" s="20">
        <v>77.930000000000007</v>
      </c>
      <c r="L78" s="20">
        <f t="shared" si="10"/>
        <v>77.930000000000007</v>
      </c>
      <c r="M78" s="1" t="str">
        <f t="shared" si="11"/>
        <v>1,2b</v>
      </c>
      <c r="N78" s="2">
        <f t="shared" si="12"/>
        <v>1.6651823324106392</v>
      </c>
      <c r="O78" s="2">
        <f t="shared" si="13"/>
        <v>0.98148542243030445</v>
      </c>
      <c r="P78" s="2">
        <f t="shared" si="14"/>
        <v>1.7754394969844733</v>
      </c>
      <c r="Q78" s="1">
        <v>61094.11</v>
      </c>
      <c r="R78" s="1">
        <v>61094.11</v>
      </c>
      <c r="S78" s="1">
        <v>61094.11</v>
      </c>
      <c r="T78" s="1">
        <v>61094.11</v>
      </c>
      <c r="U78" s="4">
        <f t="shared" si="15"/>
        <v>0</v>
      </c>
      <c r="V78" s="4">
        <f t="shared" si="16"/>
        <v>0</v>
      </c>
      <c r="W78" s="4">
        <f t="shared" si="17"/>
        <v>0</v>
      </c>
      <c r="X78" s="1">
        <v>1</v>
      </c>
      <c r="Y78" s="1">
        <v>0</v>
      </c>
      <c r="Z78" s="1">
        <v>1</v>
      </c>
      <c r="AA78" s="1">
        <v>0</v>
      </c>
      <c r="AB78" s="1">
        <v>1</v>
      </c>
      <c r="AC78" s="1">
        <v>0</v>
      </c>
      <c r="AD78" s="1">
        <v>1</v>
      </c>
      <c r="AE78" s="1">
        <v>0</v>
      </c>
    </row>
    <row r="79" spans="1:31" x14ac:dyDescent="0.25">
      <c r="A79" s="1">
        <v>78</v>
      </c>
      <c r="B79" s="1">
        <v>122</v>
      </c>
      <c r="C79" s="1">
        <v>182</v>
      </c>
      <c r="D79" s="1">
        <v>2</v>
      </c>
      <c r="E79" s="1">
        <v>0.2</v>
      </c>
      <c r="F79" s="1">
        <v>4</v>
      </c>
      <c r="G79" s="1" t="str">
        <f t="shared" si="9"/>
        <v>RN_4_2_0.2</v>
      </c>
      <c r="H79" s="20">
        <v>138.9</v>
      </c>
      <c r="I79" s="20">
        <v>106.27</v>
      </c>
      <c r="J79" s="20">
        <v>125.78</v>
      </c>
      <c r="K79" s="20">
        <v>114.38</v>
      </c>
      <c r="L79" s="20">
        <f t="shared" si="10"/>
        <v>106.27</v>
      </c>
      <c r="M79" s="1" t="str">
        <f t="shared" si="11"/>
        <v>1</v>
      </c>
      <c r="N79" s="2">
        <f t="shared" si="12"/>
        <v>1.3070480850663406</v>
      </c>
      <c r="O79" s="2">
        <f t="shared" si="13"/>
        <v>1.1043091111464463</v>
      </c>
      <c r="P79" s="2">
        <f t="shared" si="14"/>
        <v>1.21437314215772</v>
      </c>
      <c r="Q79" s="1">
        <v>60902.92</v>
      </c>
      <c r="R79" s="1">
        <v>60902.92</v>
      </c>
      <c r="S79" s="1">
        <v>60902.92</v>
      </c>
      <c r="T79" s="1">
        <v>60902.92</v>
      </c>
      <c r="U79" s="4">
        <f t="shared" si="15"/>
        <v>0</v>
      </c>
      <c r="V79" s="4">
        <f t="shared" si="16"/>
        <v>0</v>
      </c>
      <c r="W79" s="4">
        <f t="shared" si="17"/>
        <v>0</v>
      </c>
      <c r="X79" s="1">
        <v>1</v>
      </c>
      <c r="Y79" s="1">
        <v>0</v>
      </c>
      <c r="Z79" s="1">
        <v>1</v>
      </c>
      <c r="AA79" s="1">
        <v>0</v>
      </c>
      <c r="AB79" s="1">
        <v>1</v>
      </c>
      <c r="AC79" s="1">
        <v>0</v>
      </c>
      <c r="AD79" s="1">
        <v>1</v>
      </c>
      <c r="AE79" s="1">
        <v>0</v>
      </c>
    </row>
    <row r="80" spans="1:31" x14ac:dyDescent="0.25">
      <c r="A80" s="1">
        <v>79</v>
      </c>
      <c r="B80" s="1">
        <v>122</v>
      </c>
      <c r="C80" s="1">
        <v>182</v>
      </c>
      <c r="D80" s="1">
        <v>2</v>
      </c>
      <c r="E80" s="1">
        <v>0.3</v>
      </c>
      <c r="F80" s="1">
        <v>4</v>
      </c>
      <c r="G80" s="1" t="str">
        <f t="shared" si="9"/>
        <v>RN_4_2_0.3</v>
      </c>
      <c r="H80" s="20">
        <v>171.12</v>
      </c>
      <c r="I80" s="20">
        <v>79.83</v>
      </c>
      <c r="J80" s="20">
        <v>114.91</v>
      </c>
      <c r="K80" s="20">
        <v>93.52</v>
      </c>
      <c r="L80" s="20">
        <f t="shared" si="10"/>
        <v>79.83</v>
      </c>
      <c r="M80" s="1" t="str">
        <f t="shared" si="11"/>
        <v>1</v>
      </c>
      <c r="N80" s="2">
        <f t="shared" si="12"/>
        <v>2.1435550544907929</v>
      </c>
      <c r="O80" s="2">
        <f t="shared" si="13"/>
        <v>1.4891654338177704</v>
      </c>
      <c r="P80" s="2">
        <f t="shared" si="14"/>
        <v>1.8297690333618479</v>
      </c>
      <c r="Q80" s="1">
        <v>60786.79</v>
      </c>
      <c r="R80" s="1">
        <v>60786.79</v>
      </c>
      <c r="S80" s="1">
        <v>60786.79</v>
      </c>
      <c r="T80" s="1">
        <v>60786.79</v>
      </c>
      <c r="U80" s="4">
        <f t="shared" si="15"/>
        <v>0</v>
      </c>
      <c r="V80" s="4">
        <f t="shared" si="16"/>
        <v>0</v>
      </c>
      <c r="W80" s="4">
        <f t="shared" si="17"/>
        <v>0</v>
      </c>
      <c r="X80" s="1">
        <v>1</v>
      </c>
      <c r="Y80" s="1">
        <v>0</v>
      </c>
      <c r="Z80" s="1">
        <v>1</v>
      </c>
      <c r="AA80" s="1">
        <v>0</v>
      </c>
      <c r="AB80" s="1">
        <v>1</v>
      </c>
      <c r="AC80" s="1">
        <v>0</v>
      </c>
      <c r="AD80" s="1">
        <v>1</v>
      </c>
      <c r="AE80" s="1">
        <v>0</v>
      </c>
    </row>
    <row r="81" spans="1:31" x14ac:dyDescent="0.25">
      <c r="A81" s="1">
        <v>80</v>
      </c>
      <c r="B81" s="1">
        <v>122</v>
      </c>
      <c r="C81" s="1">
        <v>182</v>
      </c>
      <c r="D81" s="1">
        <v>2</v>
      </c>
      <c r="E81" s="1">
        <v>1</v>
      </c>
      <c r="F81" s="1">
        <v>4</v>
      </c>
      <c r="G81" s="1" t="str">
        <f t="shared" si="9"/>
        <v>RN_4_2_1</v>
      </c>
      <c r="H81" s="20">
        <v>101.83</v>
      </c>
      <c r="I81" s="20">
        <v>91.89</v>
      </c>
      <c r="J81" s="20">
        <v>73.099999999999994</v>
      </c>
      <c r="K81" s="20">
        <v>87.84</v>
      </c>
      <c r="L81" s="20">
        <f t="shared" si="10"/>
        <v>73.099999999999994</v>
      </c>
      <c r="M81" s="1" t="str">
        <f t="shared" si="11"/>
        <v>1,2a</v>
      </c>
      <c r="N81" s="2">
        <f t="shared" si="12"/>
        <v>1.1081728153226684</v>
      </c>
      <c r="O81" s="2">
        <f t="shared" si="13"/>
        <v>1.3930232558139535</v>
      </c>
      <c r="P81" s="2">
        <f t="shared" si="14"/>
        <v>1.1592668488160291</v>
      </c>
      <c r="Q81" s="1">
        <v>60786.79</v>
      </c>
      <c r="R81" s="1">
        <v>60786.79</v>
      </c>
      <c r="S81" s="1">
        <v>60786.79</v>
      </c>
      <c r="T81" s="1">
        <v>60786.79</v>
      </c>
      <c r="U81" s="4">
        <f t="shared" si="15"/>
        <v>0</v>
      </c>
      <c r="V81" s="4">
        <f t="shared" si="16"/>
        <v>0</v>
      </c>
      <c r="W81" s="4">
        <f t="shared" si="17"/>
        <v>0</v>
      </c>
      <c r="X81" s="1">
        <v>1</v>
      </c>
      <c r="Y81" s="1">
        <v>0</v>
      </c>
      <c r="Z81" s="1">
        <v>1</v>
      </c>
      <c r="AA81" s="1">
        <v>0</v>
      </c>
      <c r="AB81" s="1">
        <v>1</v>
      </c>
      <c r="AC81" s="1">
        <v>0</v>
      </c>
      <c r="AD81" s="1">
        <v>1</v>
      </c>
      <c r="AE81" s="1">
        <v>0</v>
      </c>
    </row>
    <row r="82" spans="1:31" x14ac:dyDescent="0.25">
      <c r="A82" s="1">
        <v>81</v>
      </c>
      <c r="B82" s="1">
        <v>122</v>
      </c>
      <c r="C82" s="1">
        <v>182</v>
      </c>
      <c r="D82" s="1">
        <v>4</v>
      </c>
      <c r="E82" s="1">
        <v>0.08</v>
      </c>
      <c r="F82" s="1">
        <v>4</v>
      </c>
      <c r="G82" s="1" t="str">
        <f t="shared" si="9"/>
        <v>RN_4_4_0.08</v>
      </c>
      <c r="H82" s="20">
        <v>104.71</v>
      </c>
      <c r="I82" s="20">
        <v>44.85</v>
      </c>
      <c r="J82" s="20">
        <v>74.33</v>
      </c>
      <c r="K82" s="20">
        <v>59.45</v>
      </c>
      <c r="L82" s="20">
        <f t="shared" si="10"/>
        <v>44.85</v>
      </c>
      <c r="M82" s="1" t="str">
        <f t="shared" si="11"/>
        <v>1</v>
      </c>
      <c r="N82" s="2">
        <f t="shared" si="12"/>
        <v>2.3346711259754738</v>
      </c>
      <c r="O82" s="2">
        <f t="shared" si="13"/>
        <v>1.4087178797255482</v>
      </c>
      <c r="P82" s="2">
        <f t="shared" si="14"/>
        <v>1.7613120269133724</v>
      </c>
      <c r="Q82" s="1">
        <v>35861.51</v>
      </c>
      <c r="R82" s="1">
        <v>35862.129999999997</v>
      </c>
      <c r="S82" s="1">
        <v>35861.51</v>
      </c>
      <c r="T82" s="1">
        <v>35861.51</v>
      </c>
      <c r="U82" s="4">
        <f t="shared" si="15"/>
        <v>1.7288731009802527E-5</v>
      </c>
      <c r="V82" s="4">
        <f t="shared" si="16"/>
        <v>0</v>
      </c>
      <c r="W82" s="4">
        <f t="shared" si="17"/>
        <v>0</v>
      </c>
      <c r="X82" s="1">
        <v>1</v>
      </c>
      <c r="Y82" s="1">
        <v>0</v>
      </c>
      <c r="Z82" s="1">
        <v>1</v>
      </c>
      <c r="AA82" s="1">
        <v>0</v>
      </c>
      <c r="AB82" s="1">
        <v>1</v>
      </c>
      <c r="AC82" s="1">
        <v>0</v>
      </c>
      <c r="AD82" s="1">
        <v>1</v>
      </c>
      <c r="AE82" s="1">
        <v>0</v>
      </c>
    </row>
    <row r="83" spans="1:31" x14ac:dyDescent="0.25">
      <c r="A83" s="1">
        <v>82</v>
      </c>
      <c r="B83" s="1">
        <v>122</v>
      </c>
      <c r="C83" s="1">
        <v>182</v>
      </c>
      <c r="D83" s="1">
        <v>4</v>
      </c>
      <c r="E83" s="1">
        <v>0.1</v>
      </c>
      <c r="F83" s="1">
        <v>4</v>
      </c>
      <c r="G83" s="1" t="str">
        <f t="shared" si="9"/>
        <v>RN_4_4_0.1</v>
      </c>
      <c r="H83" s="20">
        <v>67</v>
      </c>
      <c r="I83" s="20">
        <v>43.78</v>
      </c>
      <c r="J83" s="20">
        <v>36.42</v>
      </c>
      <c r="K83" s="20">
        <v>42.51</v>
      </c>
      <c r="L83" s="20">
        <f t="shared" si="10"/>
        <v>36.42</v>
      </c>
      <c r="M83" s="1" t="str">
        <f t="shared" si="11"/>
        <v>1,2a</v>
      </c>
      <c r="N83" s="2">
        <f t="shared" si="12"/>
        <v>1.5303791685701233</v>
      </c>
      <c r="O83" s="2">
        <f t="shared" si="13"/>
        <v>1.8396485447556288</v>
      </c>
      <c r="P83" s="2">
        <f t="shared" si="14"/>
        <v>1.5760997412373561</v>
      </c>
      <c r="Q83" s="1">
        <v>35753.56</v>
      </c>
      <c r="R83" s="1">
        <v>35753.56</v>
      </c>
      <c r="S83" s="1">
        <v>35753.56</v>
      </c>
      <c r="T83" s="1">
        <v>35753.56</v>
      </c>
      <c r="U83" s="4">
        <f t="shared" si="15"/>
        <v>0</v>
      </c>
      <c r="V83" s="4">
        <f t="shared" si="16"/>
        <v>0</v>
      </c>
      <c r="W83" s="4">
        <f t="shared" si="17"/>
        <v>0</v>
      </c>
      <c r="X83" s="1">
        <v>1</v>
      </c>
      <c r="Y83" s="1">
        <v>0</v>
      </c>
      <c r="Z83" s="1">
        <v>1</v>
      </c>
      <c r="AA83" s="1">
        <v>0</v>
      </c>
      <c r="AB83" s="1">
        <v>1</v>
      </c>
      <c r="AC83" s="1">
        <v>0</v>
      </c>
      <c r="AD83" s="1">
        <v>1</v>
      </c>
      <c r="AE83" s="1">
        <v>0</v>
      </c>
    </row>
    <row r="84" spans="1:31" x14ac:dyDescent="0.25">
      <c r="A84" s="1">
        <v>83</v>
      </c>
      <c r="B84" s="1">
        <v>122</v>
      </c>
      <c r="C84" s="1">
        <v>182</v>
      </c>
      <c r="D84" s="1">
        <v>4</v>
      </c>
      <c r="E84" s="1">
        <v>0.2</v>
      </c>
      <c r="F84" s="1">
        <v>4</v>
      </c>
      <c r="G84" s="1" t="str">
        <f t="shared" si="9"/>
        <v>RN_4_4_0.2</v>
      </c>
      <c r="H84" s="20">
        <v>95.96</v>
      </c>
      <c r="I84" s="20">
        <v>46.17</v>
      </c>
      <c r="J84" s="20">
        <v>51.37</v>
      </c>
      <c r="K84" s="20">
        <v>37.22</v>
      </c>
      <c r="L84" s="20">
        <f t="shared" si="10"/>
        <v>37.22</v>
      </c>
      <c r="M84" s="1" t="str">
        <f t="shared" si="11"/>
        <v>1,2b</v>
      </c>
      <c r="N84" s="2">
        <f t="shared" si="12"/>
        <v>2.0784058912713883</v>
      </c>
      <c r="O84" s="2">
        <f t="shared" si="13"/>
        <v>1.8680163519563948</v>
      </c>
      <c r="P84" s="2">
        <f t="shared" si="14"/>
        <v>2.5781837721655023</v>
      </c>
      <c r="Q84" s="1">
        <v>35476.730000000003</v>
      </c>
      <c r="R84" s="1">
        <v>35476.730000000003</v>
      </c>
      <c r="S84" s="1">
        <v>35476.730000000003</v>
      </c>
      <c r="T84" s="1">
        <v>35477.69</v>
      </c>
      <c r="U84" s="4">
        <f t="shared" si="15"/>
        <v>0</v>
      </c>
      <c r="V84" s="4">
        <f t="shared" si="16"/>
        <v>0</v>
      </c>
      <c r="W84" s="4">
        <f t="shared" si="17"/>
        <v>2.7059991154740777E-5</v>
      </c>
      <c r="X84" s="1">
        <v>1</v>
      </c>
      <c r="Y84" s="1">
        <v>0</v>
      </c>
      <c r="Z84" s="1">
        <v>1</v>
      </c>
      <c r="AA84" s="1">
        <v>0</v>
      </c>
      <c r="AB84" s="1">
        <v>1</v>
      </c>
      <c r="AC84" s="1">
        <v>0</v>
      </c>
      <c r="AD84" s="1">
        <v>1</v>
      </c>
      <c r="AE84" s="1">
        <v>0</v>
      </c>
    </row>
    <row r="85" spans="1:31" x14ac:dyDescent="0.25">
      <c r="A85" s="1">
        <v>84</v>
      </c>
      <c r="B85" s="1">
        <v>122</v>
      </c>
      <c r="C85" s="1">
        <v>182</v>
      </c>
      <c r="D85" s="1">
        <v>4</v>
      </c>
      <c r="E85" s="1">
        <v>0.3</v>
      </c>
      <c r="F85" s="1">
        <v>4</v>
      </c>
      <c r="G85" s="1" t="str">
        <f t="shared" si="9"/>
        <v>RN_4_4_0.3</v>
      </c>
      <c r="H85" s="20">
        <v>88.35</v>
      </c>
      <c r="I85" s="20">
        <v>37.86</v>
      </c>
      <c r="J85" s="20">
        <v>62.95</v>
      </c>
      <c r="K85" s="20">
        <v>53.83</v>
      </c>
      <c r="L85" s="20">
        <f t="shared" si="10"/>
        <v>37.86</v>
      </c>
      <c r="M85" s="1" t="str">
        <f t="shared" si="11"/>
        <v>1</v>
      </c>
      <c r="N85" s="2">
        <f t="shared" si="12"/>
        <v>2.3335974643423136</v>
      </c>
      <c r="O85" s="2">
        <f t="shared" si="13"/>
        <v>1.4034948371723588</v>
      </c>
      <c r="P85" s="2">
        <f t="shared" si="14"/>
        <v>1.6412780977150287</v>
      </c>
      <c r="Q85" s="1">
        <v>35366.26</v>
      </c>
      <c r="R85" s="1">
        <v>35366.26</v>
      </c>
      <c r="S85" s="1">
        <v>35366.26</v>
      </c>
      <c r="T85" s="1">
        <v>35366.26</v>
      </c>
      <c r="U85" s="4">
        <f t="shared" si="15"/>
        <v>0</v>
      </c>
      <c r="V85" s="4">
        <f t="shared" si="16"/>
        <v>0</v>
      </c>
      <c r="W85" s="4">
        <f t="shared" si="17"/>
        <v>0</v>
      </c>
      <c r="X85" s="1">
        <v>1</v>
      </c>
      <c r="Y85" s="1">
        <v>0</v>
      </c>
      <c r="Z85" s="1">
        <v>1</v>
      </c>
      <c r="AA85" s="1">
        <v>0</v>
      </c>
      <c r="AB85" s="1">
        <v>1</v>
      </c>
      <c r="AC85" s="1">
        <v>0</v>
      </c>
      <c r="AD85" s="1">
        <v>1</v>
      </c>
      <c r="AE85" s="1">
        <v>0</v>
      </c>
    </row>
    <row r="86" spans="1:31" x14ac:dyDescent="0.25">
      <c r="A86" s="1">
        <v>85</v>
      </c>
      <c r="B86" s="1">
        <v>122</v>
      </c>
      <c r="C86" s="1">
        <v>182</v>
      </c>
      <c r="D86" s="1">
        <v>4</v>
      </c>
      <c r="E86" s="1">
        <v>1</v>
      </c>
      <c r="F86" s="1">
        <v>4</v>
      </c>
      <c r="G86" s="1" t="str">
        <f t="shared" si="9"/>
        <v>RN_4_4_1</v>
      </c>
      <c r="H86" s="20">
        <v>103.62</v>
      </c>
      <c r="I86" s="20">
        <v>53.27</v>
      </c>
      <c r="J86" s="20">
        <v>92.55</v>
      </c>
      <c r="K86" s="20">
        <v>44.37</v>
      </c>
      <c r="L86" s="20">
        <f t="shared" si="10"/>
        <v>44.37</v>
      </c>
      <c r="M86" s="1" t="str">
        <f t="shared" si="11"/>
        <v>1,2b</v>
      </c>
      <c r="N86" s="2">
        <f t="shared" si="12"/>
        <v>1.9451849070771541</v>
      </c>
      <c r="O86" s="2">
        <f t="shared" si="13"/>
        <v>1.1196110210696921</v>
      </c>
      <c r="P86" s="2">
        <f t="shared" si="14"/>
        <v>2.3353617308992565</v>
      </c>
      <c r="Q86" s="1">
        <v>35310.6</v>
      </c>
      <c r="R86" s="1">
        <v>35310.6</v>
      </c>
      <c r="S86" s="1">
        <v>35310.6</v>
      </c>
      <c r="T86" s="1">
        <v>35310.6</v>
      </c>
      <c r="U86" s="4">
        <f t="shared" si="15"/>
        <v>0</v>
      </c>
      <c r="V86" s="4">
        <f t="shared" si="16"/>
        <v>0</v>
      </c>
      <c r="W86" s="4">
        <f t="shared" si="17"/>
        <v>0</v>
      </c>
      <c r="X86" s="1">
        <v>1</v>
      </c>
      <c r="Y86" s="1">
        <v>0</v>
      </c>
      <c r="Z86" s="1">
        <v>1</v>
      </c>
      <c r="AA86" s="1">
        <v>0</v>
      </c>
      <c r="AB86" s="1">
        <v>1</v>
      </c>
      <c r="AC86" s="1">
        <v>0</v>
      </c>
      <c r="AD86" s="1">
        <v>1</v>
      </c>
      <c r="AE86" s="1">
        <v>0</v>
      </c>
    </row>
    <row r="87" spans="1:31" x14ac:dyDescent="0.25">
      <c r="A87" s="1">
        <v>86</v>
      </c>
      <c r="B87" s="1">
        <v>122</v>
      </c>
      <c r="C87" s="1">
        <v>182</v>
      </c>
      <c r="D87" s="1">
        <v>6</v>
      </c>
      <c r="E87" s="1">
        <v>0.08</v>
      </c>
      <c r="F87" s="1">
        <v>4</v>
      </c>
      <c r="G87" s="1" t="str">
        <f t="shared" si="9"/>
        <v>RN_4_6_0.08</v>
      </c>
      <c r="H87" s="20">
        <v>118.8</v>
      </c>
      <c r="I87" s="20">
        <v>41.82</v>
      </c>
      <c r="J87" s="20">
        <v>54.85</v>
      </c>
      <c r="K87" s="20">
        <v>35.83</v>
      </c>
      <c r="L87" s="20">
        <f t="shared" si="10"/>
        <v>35.83</v>
      </c>
      <c r="M87" s="1" t="str">
        <f t="shared" si="11"/>
        <v>1,2b</v>
      </c>
      <c r="N87" s="2">
        <f t="shared" si="12"/>
        <v>2.8407460545193688</v>
      </c>
      <c r="O87" s="2">
        <f t="shared" si="13"/>
        <v>2.1659070191431176</v>
      </c>
      <c r="P87" s="2">
        <f t="shared" si="14"/>
        <v>3.3156572704437623</v>
      </c>
      <c r="Q87" s="1">
        <v>26617.07</v>
      </c>
      <c r="R87" s="1">
        <v>26617.07</v>
      </c>
      <c r="S87" s="1">
        <v>26617.07</v>
      </c>
      <c r="T87" s="1">
        <v>26617.07</v>
      </c>
      <c r="U87" s="4">
        <f t="shared" si="15"/>
        <v>0</v>
      </c>
      <c r="V87" s="4">
        <f t="shared" si="16"/>
        <v>0</v>
      </c>
      <c r="W87" s="4">
        <f t="shared" si="17"/>
        <v>0</v>
      </c>
      <c r="X87" s="1">
        <v>1</v>
      </c>
      <c r="Y87" s="1">
        <v>0</v>
      </c>
      <c r="Z87" s="1">
        <v>1</v>
      </c>
      <c r="AA87" s="1">
        <v>0</v>
      </c>
      <c r="AB87" s="1">
        <v>1</v>
      </c>
      <c r="AC87" s="1">
        <v>0</v>
      </c>
      <c r="AD87" s="1">
        <v>1</v>
      </c>
      <c r="AE87" s="1">
        <v>0</v>
      </c>
    </row>
    <row r="88" spans="1:31" x14ac:dyDescent="0.25">
      <c r="A88" s="1">
        <v>87</v>
      </c>
      <c r="B88" s="1">
        <v>122</v>
      </c>
      <c r="C88" s="1">
        <v>182</v>
      </c>
      <c r="D88" s="1">
        <v>6</v>
      </c>
      <c r="E88" s="1">
        <v>0.1</v>
      </c>
      <c r="F88" s="1">
        <v>4</v>
      </c>
      <c r="G88" s="1" t="str">
        <f t="shared" si="9"/>
        <v>RN_4_6_0.1</v>
      </c>
      <c r="H88" s="20">
        <v>129.38999999999999</v>
      </c>
      <c r="I88" s="20">
        <v>46.45</v>
      </c>
      <c r="J88" s="20">
        <v>46.78</v>
      </c>
      <c r="K88" s="20">
        <v>56.71</v>
      </c>
      <c r="L88" s="20">
        <f t="shared" si="10"/>
        <v>46.45</v>
      </c>
      <c r="M88" s="1" t="str">
        <f t="shared" si="11"/>
        <v>1</v>
      </c>
      <c r="N88" s="2">
        <f t="shared" si="12"/>
        <v>2.7855758880516679</v>
      </c>
      <c r="O88" s="2">
        <f t="shared" si="13"/>
        <v>2.7659256092347153</v>
      </c>
      <c r="P88" s="2">
        <f t="shared" si="14"/>
        <v>2.2816081819784868</v>
      </c>
      <c r="Q88" s="1">
        <v>26490.19</v>
      </c>
      <c r="R88" s="1">
        <v>26490.19</v>
      </c>
      <c r="S88" s="1">
        <v>26490.19</v>
      </c>
      <c r="T88" s="1">
        <v>26490.19</v>
      </c>
      <c r="U88" s="4">
        <f t="shared" si="15"/>
        <v>0</v>
      </c>
      <c r="V88" s="4">
        <f t="shared" si="16"/>
        <v>0</v>
      </c>
      <c r="W88" s="4">
        <f t="shared" si="17"/>
        <v>0</v>
      </c>
      <c r="X88" s="1">
        <v>1</v>
      </c>
      <c r="Y88" s="1">
        <v>0</v>
      </c>
      <c r="Z88" s="1">
        <v>1</v>
      </c>
      <c r="AA88" s="1">
        <v>0</v>
      </c>
      <c r="AB88" s="1">
        <v>1</v>
      </c>
      <c r="AC88" s="1">
        <v>0</v>
      </c>
      <c r="AD88" s="1">
        <v>1</v>
      </c>
      <c r="AE88" s="1">
        <v>0</v>
      </c>
    </row>
    <row r="89" spans="1:31" x14ac:dyDescent="0.25">
      <c r="A89" s="1">
        <v>88</v>
      </c>
      <c r="B89" s="1">
        <v>122</v>
      </c>
      <c r="C89" s="1">
        <v>182</v>
      </c>
      <c r="D89" s="1">
        <v>6</v>
      </c>
      <c r="E89" s="1">
        <v>0.2</v>
      </c>
      <c r="F89" s="1">
        <v>4</v>
      </c>
      <c r="G89" s="1" t="str">
        <f t="shared" si="9"/>
        <v>RN_4_6_0.2</v>
      </c>
      <c r="H89" s="20">
        <v>53.77</v>
      </c>
      <c r="I89" s="20">
        <v>19.77</v>
      </c>
      <c r="J89" s="20">
        <v>45.02</v>
      </c>
      <c r="K89" s="20">
        <v>19.45</v>
      </c>
      <c r="L89" s="20">
        <f t="shared" si="10"/>
        <v>19.45</v>
      </c>
      <c r="M89" s="1" t="str">
        <f t="shared" si="11"/>
        <v>1,2b</v>
      </c>
      <c r="N89" s="2">
        <f t="shared" si="12"/>
        <v>2.7197774405665149</v>
      </c>
      <c r="O89" s="2">
        <f t="shared" si="13"/>
        <v>1.1943580630830741</v>
      </c>
      <c r="P89" s="2">
        <f t="shared" si="14"/>
        <v>2.7645244215938307</v>
      </c>
      <c r="Q89" s="1">
        <v>25861.82</v>
      </c>
      <c r="R89" s="1">
        <v>25861.82</v>
      </c>
      <c r="S89" s="1">
        <v>25861.82</v>
      </c>
      <c r="T89" s="1">
        <v>25861.82</v>
      </c>
      <c r="U89" s="4">
        <f t="shared" si="15"/>
        <v>0</v>
      </c>
      <c r="V89" s="4">
        <f t="shared" si="16"/>
        <v>0</v>
      </c>
      <c r="W89" s="4">
        <f t="shared" si="17"/>
        <v>0</v>
      </c>
      <c r="X89" s="1">
        <v>1</v>
      </c>
      <c r="Y89" s="1">
        <v>0</v>
      </c>
      <c r="Z89" s="1">
        <v>1</v>
      </c>
      <c r="AA89" s="1">
        <v>0</v>
      </c>
      <c r="AB89" s="1">
        <v>1</v>
      </c>
      <c r="AC89" s="1">
        <v>0</v>
      </c>
      <c r="AD89" s="1">
        <v>1</v>
      </c>
      <c r="AE89" s="1">
        <v>0</v>
      </c>
    </row>
    <row r="90" spans="1:31" x14ac:dyDescent="0.25">
      <c r="A90" s="1">
        <v>89</v>
      </c>
      <c r="B90" s="1">
        <v>122</v>
      </c>
      <c r="C90" s="1">
        <v>182</v>
      </c>
      <c r="D90" s="1">
        <v>6</v>
      </c>
      <c r="E90" s="1">
        <v>0.3</v>
      </c>
      <c r="F90" s="1">
        <v>4</v>
      </c>
      <c r="G90" s="1" t="str">
        <f t="shared" si="9"/>
        <v>RN_4_6_0.3</v>
      </c>
      <c r="H90" s="20">
        <v>57.55</v>
      </c>
      <c r="I90" s="20">
        <v>25.38</v>
      </c>
      <c r="J90" s="20">
        <v>33.78</v>
      </c>
      <c r="K90" s="20">
        <v>21.72</v>
      </c>
      <c r="L90" s="20">
        <f t="shared" si="10"/>
        <v>21.72</v>
      </c>
      <c r="M90" s="1" t="str">
        <f t="shared" si="11"/>
        <v>1,2b</v>
      </c>
      <c r="N90" s="2">
        <f t="shared" si="12"/>
        <v>2.2675334909377463</v>
      </c>
      <c r="O90" s="2">
        <f t="shared" si="13"/>
        <v>1.7036708111308465</v>
      </c>
      <c r="P90" s="2">
        <f t="shared" si="14"/>
        <v>2.6496316758747698</v>
      </c>
      <c r="Q90" s="1">
        <v>25823.29</v>
      </c>
      <c r="R90" s="1">
        <v>25823.29</v>
      </c>
      <c r="S90" s="1">
        <v>25823.29</v>
      </c>
      <c r="T90" s="1">
        <v>25823.29</v>
      </c>
      <c r="U90" s="4">
        <f t="shared" si="15"/>
        <v>0</v>
      </c>
      <c r="V90" s="4">
        <f t="shared" si="16"/>
        <v>0</v>
      </c>
      <c r="W90" s="4">
        <f t="shared" si="17"/>
        <v>0</v>
      </c>
      <c r="X90" s="1">
        <v>1</v>
      </c>
      <c r="Y90" s="1">
        <v>0</v>
      </c>
      <c r="Z90" s="1">
        <v>1</v>
      </c>
      <c r="AA90" s="1">
        <v>0</v>
      </c>
      <c r="AB90" s="1">
        <v>1</v>
      </c>
      <c r="AC90" s="1">
        <v>0</v>
      </c>
      <c r="AD90" s="1">
        <v>1</v>
      </c>
      <c r="AE90" s="1">
        <v>0</v>
      </c>
    </row>
    <row r="91" spans="1:31" x14ac:dyDescent="0.25">
      <c r="A91" s="1">
        <v>90</v>
      </c>
      <c r="B91" s="1">
        <v>122</v>
      </c>
      <c r="C91" s="1">
        <v>182</v>
      </c>
      <c r="D91" s="1">
        <v>6</v>
      </c>
      <c r="E91" s="1">
        <v>1</v>
      </c>
      <c r="F91" s="1">
        <v>4</v>
      </c>
      <c r="G91" s="1" t="str">
        <f t="shared" si="9"/>
        <v>RN_4_6_1</v>
      </c>
      <c r="H91" s="20">
        <v>70.86</v>
      </c>
      <c r="I91" s="20">
        <v>20.77</v>
      </c>
      <c r="J91" s="20">
        <v>31.47</v>
      </c>
      <c r="K91" s="20">
        <v>20.190000000000001</v>
      </c>
      <c r="L91" s="20">
        <f t="shared" si="10"/>
        <v>20.190000000000001</v>
      </c>
      <c r="M91" s="1" t="str">
        <f t="shared" si="11"/>
        <v>1,2b</v>
      </c>
      <c r="N91" s="2">
        <f t="shared" si="12"/>
        <v>3.4116514203177659</v>
      </c>
      <c r="O91" s="2">
        <f t="shared" si="13"/>
        <v>2.2516682554814111</v>
      </c>
      <c r="P91" s="2">
        <f t="shared" si="14"/>
        <v>3.5096582466567607</v>
      </c>
      <c r="Q91" s="1">
        <v>25823.29</v>
      </c>
      <c r="R91" s="1">
        <v>25823.29</v>
      </c>
      <c r="S91" s="1">
        <v>25823.29</v>
      </c>
      <c r="T91" s="1">
        <v>25823.29</v>
      </c>
      <c r="U91" s="4">
        <f t="shared" si="15"/>
        <v>0</v>
      </c>
      <c r="V91" s="4">
        <f t="shared" si="16"/>
        <v>0</v>
      </c>
      <c r="W91" s="4">
        <f t="shared" si="17"/>
        <v>0</v>
      </c>
      <c r="X91" s="1">
        <v>1</v>
      </c>
      <c r="Y91" s="1">
        <v>0</v>
      </c>
      <c r="Z91" s="1">
        <v>1</v>
      </c>
      <c r="AA91" s="1">
        <v>0</v>
      </c>
      <c r="AB91" s="1">
        <v>1</v>
      </c>
      <c r="AC91" s="1">
        <v>0</v>
      </c>
      <c r="AD91" s="1">
        <v>1</v>
      </c>
      <c r="AE91" s="1">
        <v>0</v>
      </c>
    </row>
    <row r="92" spans="1:31" x14ac:dyDescent="0.25">
      <c r="A92" s="1">
        <v>91</v>
      </c>
      <c r="B92" s="1">
        <v>122</v>
      </c>
      <c r="C92" s="1">
        <v>182</v>
      </c>
      <c r="D92" s="1">
        <v>8</v>
      </c>
      <c r="E92" s="1">
        <v>0.08</v>
      </c>
      <c r="F92" s="1">
        <v>4</v>
      </c>
      <c r="G92" s="1" t="str">
        <f t="shared" si="9"/>
        <v>RN_4_8_0.08</v>
      </c>
      <c r="H92" s="20">
        <v>132.81</v>
      </c>
      <c r="I92" s="20">
        <v>30.16</v>
      </c>
      <c r="J92" s="20">
        <v>39.94</v>
      </c>
      <c r="K92" s="20">
        <v>49.03</v>
      </c>
      <c r="L92" s="20">
        <f t="shared" si="10"/>
        <v>30.16</v>
      </c>
      <c r="M92" s="1" t="str">
        <f t="shared" si="11"/>
        <v>1</v>
      </c>
      <c r="N92" s="2">
        <f t="shared" si="12"/>
        <v>4.4035145888594167</v>
      </c>
      <c r="O92" s="2">
        <f t="shared" si="13"/>
        <v>3.3252378567851779</v>
      </c>
      <c r="P92" s="2">
        <f t="shared" si="14"/>
        <v>2.7087497450540483</v>
      </c>
      <c r="Q92" s="1">
        <v>21730.76</v>
      </c>
      <c r="R92" s="1">
        <v>21730.76</v>
      </c>
      <c r="S92" s="1">
        <v>21730.76</v>
      </c>
      <c r="T92" s="1">
        <v>21730.76</v>
      </c>
      <c r="U92" s="4">
        <f t="shared" si="15"/>
        <v>0</v>
      </c>
      <c r="V92" s="4">
        <f t="shared" si="16"/>
        <v>0</v>
      </c>
      <c r="W92" s="4">
        <f t="shared" si="17"/>
        <v>0</v>
      </c>
      <c r="X92" s="1">
        <v>1</v>
      </c>
      <c r="Y92" s="1">
        <v>0</v>
      </c>
      <c r="Z92" s="1">
        <v>1</v>
      </c>
      <c r="AA92" s="1">
        <v>0</v>
      </c>
      <c r="AB92" s="1">
        <v>1</v>
      </c>
      <c r="AC92" s="1">
        <v>0</v>
      </c>
      <c r="AD92" s="1">
        <v>1</v>
      </c>
      <c r="AE92" s="1">
        <v>0</v>
      </c>
    </row>
    <row r="93" spans="1:31" x14ac:dyDescent="0.25">
      <c r="A93" s="1">
        <v>92</v>
      </c>
      <c r="B93" s="1">
        <v>122</v>
      </c>
      <c r="C93" s="1">
        <v>182</v>
      </c>
      <c r="D93" s="1">
        <v>8</v>
      </c>
      <c r="E93" s="1">
        <v>0.1</v>
      </c>
      <c r="F93" s="1">
        <v>4</v>
      </c>
      <c r="G93" s="1" t="str">
        <f t="shared" si="9"/>
        <v>RN_4_8_0.1</v>
      </c>
      <c r="H93" s="20">
        <v>112.29</v>
      </c>
      <c r="I93" s="20">
        <v>45.95</v>
      </c>
      <c r="J93" s="20">
        <v>41.47</v>
      </c>
      <c r="K93" s="20">
        <v>27.95</v>
      </c>
      <c r="L93" s="20">
        <f t="shared" si="10"/>
        <v>27.95</v>
      </c>
      <c r="M93" s="1" t="str">
        <f t="shared" si="11"/>
        <v>1,2b</v>
      </c>
      <c r="N93" s="2">
        <f t="shared" si="12"/>
        <v>2.4437431991294885</v>
      </c>
      <c r="O93" s="2">
        <f t="shared" si="13"/>
        <v>2.7077405353267423</v>
      </c>
      <c r="P93" s="2">
        <f t="shared" si="14"/>
        <v>4.0175313059033995</v>
      </c>
      <c r="Q93" s="1">
        <v>21639.25</v>
      </c>
      <c r="R93" s="1">
        <v>21639.25</v>
      </c>
      <c r="S93" s="1">
        <v>21639.25</v>
      </c>
      <c r="T93" s="1">
        <v>21639.25</v>
      </c>
      <c r="U93" s="4">
        <f t="shared" si="15"/>
        <v>0</v>
      </c>
      <c r="V93" s="4">
        <f t="shared" si="16"/>
        <v>0</v>
      </c>
      <c r="W93" s="4">
        <f t="shared" si="17"/>
        <v>0</v>
      </c>
      <c r="X93" s="1">
        <v>1</v>
      </c>
      <c r="Y93" s="1">
        <v>0</v>
      </c>
      <c r="Z93" s="1">
        <v>1</v>
      </c>
      <c r="AA93" s="1">
        <v>0</v>
      </c>
      <c r="AB93" s="1">
        <v>1</v>
      </c>
      <c r="AC93" s="1">
        <v>0</v>
      </c>
      <c r="AD93" s="1">
        <v>1</v>
      </c>
      <c r="AE93" s="1">
        <v>0</v>
      </c>
    </row>
    <row r="94" spans="1:31" x14ac:dyDescent="0.25">
      <c r="A94" s="1">
        <v>93</v>
      </c>
      <c r="B94" s="1">
        <v>122</v>
      </c>
      <c r="C94" s="1">
        <v>182</v>
      </c>
      <c r="D94" s="1">
        <v>8</v>
      </c>
      <c r="E94" s="1">
        <v>0.2</v>
      </c>
      <c r="F94" s="1">
        <v>4</v>
      </c>
      <c r="G94" s="1" t="str">
        <f t="shared" si="9"/>
        <v>RN_4_8_0.2</v>
      </c>
      <c r="H94" s="20">
        <v>100.19</v>
      </c>
      <c r="I94" s="20">
        <v>22.6</v>
      </c>
      <c r="J94" s="20">
        <v>53.43</v>
      </c>
      <c r="K94" s="20">
        <v>31.08</v>
      </c>
      <c r="L94" s="20">
        <f t="shared" si="10"/>
        <v>22.6</v>
      </c>
      <c r="M94" s="1" t="str">
        <f t="shared" si="11"/>
        <v>1</v>
      </c>
      <c r="N94" s="2">
        <f t="shared" si="12"/>
        <v>4.4331858407079645</v>
      </c>
      <c r="O94" s="2">
        <f t="shared" si="13"/>
        <v>1.8751637656747147</v>
      </c>
      <c r="P94" s="2">
        <f t="shared" si="14"/>
        <v>3.2236164736164739</v>
      </c>
      <c r="Q94" s="1">
        <v>21213.8</v>
      </c>
      <c r="R94" s="1">
        <v>21213.8</v>
      </c>
      <c r="S94" s="1">
        <v>21213.8</v>
      </c>
      <c r="T94" s="1">
        <v>21213.8</v>
      </c>
      <c r="U94" s="4">
        <f t="shared" si="15"/>
        <v>0</v>
      </c>
      <c r="V94" s="4">
        <f t="shared" si="16"/>
        <v>0</v>
      </c>
      <c r="W94" s="4">
        <f t="shared" si="17"/>
        <v>0</v>
      </c>
      <c r="X94" s="1">
        <v>1</v>
      </c>
      <c r="Y94" s="1">
        <v>0</v>
      </c>
      <c r="Z94" s="1">
        <v>1</v>
      </c>
      <c r="AA94" s="1">
        <v>0</v>
      </c>
      <c r="AB94" s="1">
        <v>1</v>
      </c>
      <c r="AC94" s="1">
        <v>0</v>
      </c>
      <c r="AD94" s="1">
        <v>1</v>
      </c>
      <c r="AE94" s="1">
        <v>0</v>
      </c>
    </row>
    <row r="95" spans="1:31" x14ac:dyDescent="0.25">
      <c r="A95" s="1">
        <v>94</v>
      </c>
      <c r="B95" s="1">
        <v>122</v>
      </c>
      <c r="C95" s="1">
        <v>182</v>
      </c>
      <c r="D95" s="1">
        <v>8</v>
      </c>
      <c r="E95" s="1">
        <v>0.3</v>
      </c>
      <c r="F95" s="1">
        <v>4</v>
      </c>
      <c r="G95" s="1" t="str">
        <f t="shared" si="9"/>
        <v>RN_4_8_0.3</v>
      </c>
      <c r="H95" s="20">
        <v>79.180000000000007</v>
      </c>
      <c r="I95" s="20">
        <v>26.03</v>
      </c>
      <c r="J95" s="20">
        <v>21.3</v>
      </c>
      <c r="K95" s="20">
        <v>18.809999999999999</v>
      </c>
      <c r="L95" s="20">
        <f t="shared" si="10"/>
        <v>18.809999999999999</v>
      </c>
      <c r="M95" s="1" t="str">
        <f t="shared" si="11"/>
        <v>1,2b</v>
      </c>
      <c r="N95" s="2">
        <f t="shared" si="12"/>
        <v>3.0418747598924321</v>
      </c>
      <c r="O95" s="2">
        <f t="shared" si="13"/>
        <v>3.7173708920187796</v>
      </c>
      <c r="P95" s="2">
        <f t="shared" si="14"/>
        <v>4.2094630515683154</v>
      </c>
      <c r="Q95" s="1">
        <v>20955.400000000001</v>
      </c>
      <c r="R95" s="1">
        <v>20955.400000000001</v>
      </c>
      <c r="S95" s="1">
        <v>20955.400000000001</v>
      </c>
      <c r="T95" s="1">
        <v>20955.400000000001</v>
      </c>
      <c r="U95" s="4">
        <f t="shared" si="15"/>
        <v>0</v>
      </c>
      <c r="V95" s="4">
        <f t="shared" si="16"/>
        <v>0</v>
      </c>
      <c r="W95" s="4">
        <f t="shared" si="17"/>
        <v>0</v>
      </c>
      <c r="X95" s="1">
        <v>1</v>
      </c>
      <c r="Y95" s="1">
        <v>0</v>
      </c>
      <c r="Z95" s="1">
        <v>1</v>
      </c>
      <c r="AA95" s="1">
        <v>0</v>
      </c>
      <c r="AB95" s="1">
        <v>1</v>
      </c>
      <c r="AC95" s="1">
        <v>0</v>
      </c>
      <c r="AD95" s="1">
        <v>1</v>
      </c>
      <c r="AE95" s="1">
        <v>0</v>
      </c>
    </row>
    <row r="96" spans="1:31" x14ac:dyDescent="0.25">
      <c r="A96" s="1">
        <v>95</v>
      </c>
      <c r="B96" s="1">
        <v>122</v>
      </c>
      <c r="C96" s="1">
        <v>182</v>
      </c>
      <c r="D96" s="1">
        <v>8</v>
      </c>
      <c r="E96" s="1">
        <v>1</v>
      </c>
      <c r="F96" s="1">
        <v>4</v>
      </c>
      <c r="G96" s="1" t="str">
        <f t="shared" si="9"/>
        <v>RN_4_8_1</v>
      </c>
      <c r="H96" s="20">
        <v>76.33</v>
      </c>
      <c r="I96" s="20">
        <v>25.62</v>
      </c>
      <c r="J96" s="20">
        <v>25.81</v>
      </c>
      <c r="K96" s="20">
        <v>19.75</v>
      </c>
      <c r="L96" s="20">
        <f t="shared" si="10"/>
        <v>19.75</v>
      </c>
      <c r="M96" s="1" t="str">
        <f t="shared" si="11"/>
        <v>1,2b</v>
      </c>
      <c r="N96" s="2">
        <f t="shared" si="12"/>
        <v>2.9793130366900855</v>
      </c>
      <c r="O96" s="2">
        <f t="shared" si="13"/>
        <v>2.9573808601317322</v>
      </c>
      <c r="P96" s="2">
        <f t="shared" si="14"/>
        <v>3.8648101265822783</v>
      </c>
      <c r="Q96" s="1">
        <v>20915.48</v>
      </c>
      <c r="R96" s="1">
        <v>20915.48</v>
      </c>
      <c r="S96" s="1">
        <v>20915.48</v>
      </c>
      <c r="T96" s="1">
        <v>20915.48</v>
      </c>
      <c r="U96" s="4">
        <f t="shared" si="15"/>
        <v>0</v>
      </c>
      <c r="V96" s="4">
        <f t="shared" si="16"/>
        <v>0</v>
      </c>
      <c r="W96" s="4">
        <f t="shared" si="17"/>
        <v>0</v>
      </c>
      <c r="X96" s="1">
        <v>1</v>
      </c>
      <c r="Y96" s="1">
        <v>0</v>
      </c>
      <c r="Z96" s="1">
        <v>1</v>
      </c>
      <c r="AA96" s="1">
        <v>0</v>
      </c>
      <c r="AB96" s="1">
        <v>1</v>
      </c>
      <c r="AC96" s="1">
        <v>0</v>
      </c>
      <c r="AD96" s="1">
        <v>1</v>
      </c>
      <c r="AE96" s="1">
        <v>0</v>
      </c>
    </row>
    <row r="97" spans="1:31" x14ac:dyDescent="0.25">
      <c r="A97" s="1">
        <v>96</v>
      </c>
      <c r="B97" s="1">
        <v>122</v>
      </c>
      <c r="C97" s="1">
        <v>182</v>
      </c>
      <c r="D97" s="1">
        <v>10</v>
      </c>
      <c r="E97" s="1">
        <v>0.08</v>
      </c>
      <c r="F97" s="1">
        <v>4</v>
      </c>
      <c r="G97" s="1" t="str">
        <f t="shared" si="9"/>
        <v>RN_4_10_0.08</v>
      </c>
      <c r="H97" s="20">
        <v>70.98</v>
      </c>
      <c r="I97" s="20">
        <v>36.770000000000003</v>
      </c>
      <c r="J97" s="20">
        <v>27.4</v>
      </c>
      <c r="K97" s="20">
        <v>28.73</v>
      </c>
      <c r="L97" s="20">
        <f t="shared" si="10"/>
        <v>27.4</v>
      </c>
      <c r="M97" s="1" t="str">
        <f t="shared" si="11"/>
        <v>1,2a</v>
      </c>
      <c r="N97" s="2">
        <f t="shared" si="12"/>
        <v>1.9303780255643186</v>
      </c>
      <c r="O97" s="2">
        <f t="shared" si="13"/>
        <v>2.5905109489051097</v>
      </c>
      <c r="P97" s="2">
        <f t="shared" si="14"/>
        <v>2.4705882352941178</v>
      </c>
      <c r="Q97" s="1">
        <v>17764.93</v>
      </c>
      <c r="R97" s="1">
        <v>17764.93</v>
      </c>
      <c r="S97" s="1">
        <v>17764.93</v>
      </c>
      <c r="T97" s="1">
        <v>17764.93</v>
      </c>
      <c r="U97" s="4">
        <f t="shared" si="15"/>
        <v>0</v>
      </c>
      <c r="V97" s="4">
        <f t="shared" si="16"/>
        <v>0</v>
      </c>
      <c r="W97" s="4">
        <f t="shared" si="17"/>
        <v>0</v>
      </c>
      <c r="X97" s="1">
        <v>1</v>
      </c>
      <c r="Y97" s="1">
        <v>0</v>
      </c>
      <c r="Z97" s="1">
        <v>1</v>
      </c>
      <c r="AA97" s="1">
        <v>0</v>
      </c>
      <c r="AB97" s="1">
        <v>1</v>
      </c>
      <c r="AC97" s="1">
        <v>0</v>
      </c>
      <c r="AD97" s="1">
        <v>1</v>
      </c>
      <c r="AE97" s="1">
        <v>0</v>
      </c>
    </row>
    <row r="98" spans="1:31" x14ac:dyDescent="0.25">
      <c r="A98" s="1">
        <v>97</v>
      </c>
      <c r="B98" s="1">
        <v>122</v>
      </c>
      <c r="C98" s="1">
        <v>182</v>
      </c>
      <c r="D98" s="1">
        <v>10</v>
      </c>
      <c r="E98" s="1">
        <v>0.1</v>
      </c>
      <c r="F98" s="1">
        <v>4</v>
      </c>
      <c r="G98" s="1" t="str">
        <f t="shared" si="9"/>
        <v>RN_4_10_0.1</v>
      </c>
      <c r="H98" s="20">
        <v>89.43</v>
      </c>
      <c r="I98" s="20">
        <v>27.68</v>
      </c>
      <c r="J98" s="20">
        <v>29.6</v>
      </c>
      <c r="K98" s="20">
        <v>18.170000000000002</v>
      </c>
      <c r="L98" s="20">
        <f t="shared" si="10"/>
        <v>18.170000000000002</v>
      </c>
      <c r="M98" s="1" t="str">
        <f t="shared" si="11"/>
        <v>1,2b</v>
      </c>
      <c r="N98" s="2">
        <f t="shared" si="12"/>
        <v>3.2308526011560694</v>
      </c>
      <c r="O98" s="2">
        <f t="shared" si="13"/>
        <v>3.021283783783784</v>
      </c>
      <c r="P98" s="2">
        <f t="shared" si="14"/>
        <v>4.9218492019812876</v>
      </c>
      <c r="Q98" s="1">
        <v>17580.45</v>
      </c>
      <c r="R98" s="1">
        <v>17580.45</v>
      </c>
      <c r="S98" s="1">
        <v>17580.45</v>
      </c>
      <c r="T98" s="1">
        <v>17580.45</v>
      </c>
      <c r="U98" s="4">
        <f t="shared" si="15"/>
        <v>0</v>
      </c>
      <c r="V98" s="4">
        <f t="shared" si="16"/>
        <v>0</v>
      </c>
      <c r="W98" s="4">
        <f t="shared" si="17"/>
        <v>0</v>
      </c>
      <c r="X98" s="1">
        <v>1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1</v>
      </c>
      <c r="AE98" s="1">
        <v>0</v>
      </c>
    </row>
    <row r="99" spans="1:31" x14ac:dyDescent="0.25">
      <c r="A99" s="1">
        <v>98</v>
      </c>
      <c r="B99" s="1">
        <v>122</v>
      </c>
      <c r="C99" s="1">
        <v>182</v>
      </c>
      <c r="D99" s="1">
        <v>10</v>
      </c>
      <c r="E99" s="1">
        <v>0.2</v>
      </c>
      <c r="F99" s="1">
        <v>4</v>
      </c>
      <c r="G99" s="1" t="str">
        <f t="shared" si="9"/>
        <v>RN_4_10_0.2</v>
      </c>
      <c r="H99" s="20">
        <v>76.790000000000006</v>
      </c>
      <c r="I99" s="20">
        <v>22.59</v>
      </c>
      <c r="J99" s="20">
        <v>61.32</v>
      </c>
      <c r="K99" s="20">
        <v>29.28</v>
      </c>
      <c r="L99" s="20">
        <f t="shared" si="10"/>
        <v>22.59</v>
      </c>
      <c r="M99" s="1" t="str">
        <f t="shared" si="11"/>
        <v>1</v>
      </c>
      <c r="N99" s="2">
        <f t="shared" si="12"/>
        <v>3.3992917220008856</v>
      </c>
      <c r="O99" s="2">
        <f t="shared" si="13"/>
        <v>1.2522831050228311</v>
      </c>
      <c r="P99" s="2">
        <f t="shared" si="14"/>
        <v>2.6226092896174866</v>
      </c>
      <c r="Q99" s="1">
        <v>17433.189999999999</v>
      </c>
      <c r="R99" s="1">
        <v>17433.189999999999</v>
      </c>
      <c r="S99" s="1">
        <v>17433.189999999999</v>
      </c>
      <c r="T99" s="1">
        <v>17433.189999999999</v>
      </c>
      <c r="U99" s="4">
        <f t="shared" si="15"/>
        <v>0</v>
      </c>
      <c r="V99" s="4">
        <f t="shared" si="16"/>
        <v>0</v>
      </c>
      <c r="W99" s="4">
        <f t="shared" si="17"/>
        <v>0</v>
      </c>
      <c r="X99" s="1">
        <v>1</v>
      </c>
      <c r="Y99" s="1">
        <v>0</v>
      </c>
      <c r="Z99" s="1">
        <v>1</v>
      </c>
      <c r="AA99" s="1">
        <v>0</v>
      </c>
      <c r="AB99" s="1">
        <v>1</v>
      </c>
      <c r="AC99" s="1">
        <v>0</v>
      </c>
      <c r="AD99" s="1">
        <v>1</v>
      </c>
      <c r="AE99" s="1">
        <v>0</v>
      </c>
    </row>
    <row r="100" spans="1:31" x14ac:dyDescent="0.25">
      <c r="A100" s="1">
        <v>99</v>
      </c>
      <c r="B100" s="1">
        <v>122</v>
      </c>
      <c r="C100" s="1">
        <v>182</v>
      </c>
      <c r="D100" s="1">
        <v>10</v>
      </c>
      <c r="E100" s="1">
        <v>0.3</v>
      </c>
      <c r="F100" s="1">
        <v>4</v>
      </c>
      <c r="G100" s="1" t="str">
        <f t="shared" si="9"/>
        <v>RN_4_10_0.3</v>
      </c>
      <c r="H100" s="20">
        <v>75.11</v>
      </c>
      <c r="I100" s="20">
        <v>37.11</v>
      </c>
      <c r="J100" s="20">
        <v>33.770000000000003</v>
      </c>
      <c r="K100" s="20">
        <v>21.07</v>
      </c>
      <c r="L100" s="20">
        <f t="shared" si="10"/>
        <v>21.07</v>
      </c>
      <c r="M100" s="1" t="str">
        <f t="shared" si="11"/>
        <v>1,2b</v>
      </c>
      <c r="N100" s="2">
        <f t="shared" si="12"/>
        <v>2.02398275397467</v>
      </c>
      <c r="O100" s="2">
        <f t="shared" si="13"/>
        <v>2.2241634586911458</v>
      </c>
      <c r="P100" s="2">
        <f t="shared" si="14"/>
        <v>3.5647840531561461</v>
      </c>
      <c r="Q100" s="1">
        <v>17304.29</v>
      </c>
      <c r="R100" s="1">
        <v>17304.29</v>
      </c>
      <c r="S100" s="1">
        <v>17304.29</v>
      </c>
      <c r="T100" s="1">
        <v>17304.29</v>
      </c>
      <c r="U100" s="4">
        <f t="shared" si="15"/>
        <v>0</v>
      </c>
      <c r="V100" s="4">
        <f t="shared" si="16"/>
        <v>0</v>
      </c>
      <c r="W100" s="4">
        <f t="shared" si="17"/>
        <v>0</v>
      </c>
      <c r="X100" s="1">
        <v>1</v>
      </c>
      <c r="Y100" s="1">
        <v>0</v>
      </c>
      <c r="Z100" s="1">
        <v>1</v>
      </c>
      <c r="AA100" s="1">
        <v>0</v>
      </c>
      <c r="AB100" s="1">
        <v>1</v>
      </c>
      <c r="AC100" s="1">
        <v>0</v>
      </c>
      <c r="AD100" s="1">
        <v>1</v>
      </c>
      <c r="AE100" s="1">
        <v>0</v>
      </c>
    </row>
    <row r="101" spans="1:31" x14ac:dyDescent="0.25">
      <c r="A101" s="1">
        <v>100</v>
      </c>
      <c r="B101" s="1">
        <v>122</v>
      </c>
      <c r="C101" s="1">
        <v>182</v>
      </c>
      <c r="D101" s="1">
        <v>10</v>
      </c>
      <c r="E101" s="1">
        <v>1</v>
      </c>
      <c r="F101" s="1">
        <v>4</v>
      </c>
      <c r="G101" s="1" t="str">
        <f t="shared" si="9"/>
        <v>RN_4_10_1</v>
      </c>
      <c r="H101" s="20">
        <v>95.74</v>
      </c>
      <c r="I101" s="20">
        <v>30.97</v>
      </c>
      <c r="J101" s="20">
        <v>24.43</v>
      </c>
      <c r="K101" s="20">
        <v>30.49</v>
      </c>
      <c r="L101" s="20">
        <f t="shared" si="10"/>
        <v>24.43</v>
      </c>
      <c r="M101" s="1" t="str">
        <f t="shared" si="11"/>
        <v>1,2a</v>
      </c>
      <c r="N101" s="2">
        <f t="shared" si="12"/>
        <v>3.0913787536325477</v>
      </c>
      <c r="O101" s="2">
        <f t="shared" si="13"/>
        <v>3.9189521080638556</v>
      </c>
      <c r="P101" s="2">
        <f t="shared" si="14"/>
        <v>3.1400459166939982</v>
      </c>
      <c r="Q101" s="1">
        <v>17278.75</v>
      </c>
      <c r="R101" s="1">
        <v>17278.75</v>
      </c>
      <c r="S101" s="1">
        <v>17278.75</v>
      </c>
      <c r="T101" s="1">
        <v>17278.75</v>
      </c>
      <c r="U101" s="4">
        <f t="shared" si="15"/>
        <v>0</v>
      </c>
      <c r="V101" s="4">
        <f t="shared" si="16"/>
        <v>0</v>
      </c>
      <c r="W101" s="4">
        <f t="shared" si="17"/>
        <v>0</v>
      </c>
      <c r="X101" s="1">
        <v>1</v>
      </c>
      <c r="Y101" s="1">
        <v>0</v>
      </c>
      <c r="Z101" s="1">
        <v>1</v>
      </c>
      <c r="AA101" s="1">
        <v>0</v>
      </c>
      <c r="AB101" s="1">
        <v>1</v>
      </c>
      <c r="AC101" s="1">
        <v>0</v>
      </c>
      <c r="AD101" s="1">
        <v>1</v>
      </c>
      <c r="AE101" s="1">
        <v>0</v>
      </c>
    </row>
    <row r="102" spans="1:31" x14ac:dyDescent="0.25">
      <c r="A102" s="1">
        <v>101</v>
      </c>
      <c r="B102" s="1">
        <v>130</v>
      </c>
      <c r="C102" s="1">
        <v>145</v>
      </c>
      <c r="D102" s="1">
        <v>2</v>
      </c>
      <c r="E102" s="1">
        <v>0.08</v>
      </c>
      <c r="F102" s="1">
        <v>5</v>
      </c>
      <c r="G102" s="1" t="str">
        <f t="shared" si="9"/>
        <v>RN_5_2_0.08</v>
      </c>
      <c r="H102" s="20">
        <v>48.6</v>
      </c>
      <c r="I102" s="20">
        <v>25.89</v>
      </c>
      <c r="J102" s="20">
        <v>40.83</v>
      </c>
      <c r="K102" s="20">
        <v>23.03</v>
      </c>
      <c r="L102" s="20">
        <f t="shared" si="10"/>
        <v>23.03</v>
      </c>
      <c r="M102" s="1" t="str">
        <f t="shared" si="11"/>
        <v>1,2b</v>
      </c>
      <c r="N102" s="2">
        <f t="shared" si="12"/>
        <v>1.8771726535341831</v>
      </c>
      <c r="O102" s="2">
        <f t="shared" si="13"/>
        <v>1.1903012490815577</v>
      </c>
      <c r="P102" s="2">
        <f t="shared" si="14"/>
        <v>2.1102909248805903</v>
      </c>
      <c r="Q102" s="1">
        <v>61602.16</v>
      </c>
      <c r="R102" s="1">
        <v>61602.16</v>
      </c>
      <c r="S102" s="1">
        <v>61602.16</v>
      </c>
      <c r="T102" s="1">
        <v>61602.16</v>
      </c>
      <c r="U102" s="4">
        <f t="shared" si="15"/>
        <v>0</v>
      </c>
      <c r="V102" s="4">
        <f t="shared" si="16"/>
        <v>0</v>
      </c>
      <c r="W102" s="4">
        <f t="shared" si="17"/>
        <v>0</v>
      </c>
      <c r="X102" s="1">
        <v>1</v>
      </c>
      <c r="Y102" s="1">
        <v>0</v>
      </c>
      <c r="Z102" s="1">
        <v>1</v>
      </c>
      <c r="AA102" s="1">
        <v>0</v>
      </c>
      <c r="AB102" s="1">
        <v>1</v>
      </c>
      <c r="AC102" s="1">
        <v>0</v>
      </c>
      <c r="AD102" s="1">
        <v>1</v>
      </c>
      <c r="AE102" s="1">
        <v>0</v>
      </c>
    </row>
    <row r="103" spans="1:31" x14ac:dyDescent="0.25">
      <c r="A103" s="1">
        <v>102</v>
      </c>
      <c r="B103" s="1">
        <v>130</v>
      </c>
      <c r="C103" s="1">
        <v>145</v>
      </c>
      <c r="D103" s="1">
        <v>2</v>
      </c>
      <c r="E103" s="1">
        <v>0.1</v>
      </c>
      <c r="F103" s="1">
        <v>5</v>
      </c>
      <c r="G103" s="1" t="str">
        <f t="shared" si="9"/>
        <v>RN_5_2_0.1</v>
      </c>
      <c r="H103" s="20">
        <v>52.35</v>
      </c>
      <c r="I103" s="20">
        <v>27.4</v>
      </c>
      <c r="J103" s="20">
        <v>58.25</v>
      </c>
      <c r="K103" s="20">
        <v>27.28</v>
      </c>
      <c r="L103" s="20">
        <f t="shared" si="10"/>
        <v>27.28</v>
      </c>
      <c r="M103" s="1" t="str">
        <f t="shared" si="11"/>
        <v>1,2b</v>
      </c>
      <c r="N103" s="2">
        <f t="shared" si="12"/>
        <v>1.9105839416058397</v>
      </c>
      <c r="O103" s="2">
        <f t="shared" si="13"/>
        <v>0.89871244635193137</v>
      </c>
      <c r="P103" s="2">
        <f t="shared" si="14"/>
        <v>1.9189882697947214</v>
      </c>
      <c r="Q103" s="1">
        <v>61418.84</v>
      </c>
      <c r="R103" s="1">
        <v>61418.84</v>
      </c>
      <c r="S103" s="1">
        <v>61418.84</v>
      </c>
      <c r="T103" s="1">
        <v>61418.84</v>
      </c>
      <c r="U103" s="4">
        <f t="shared" si="15"/>
        <v>0</v>
      </c>
      <c r="V103" s="4">
        <f t="shared" si="16"/>
        <v>0</v>
      </c>
      <c r="W103" s="4">
        <f t="shared" si="17"/>
        <v>0</v>
      </c>
      <c r="X103" s="1">
        <v>1</v>
      </c>
      <c r="Y103" s="1">
        <v>0</v>
      </c>
      <c r="Z103" s="1">
        <v>1</v>
      </c>
      <c r="AA103" s="1">
        <v>0</v>
      </c>
      <c r="AB103" s="1">
        <v>1</v>
      </c>
      <c r="AC103" s="1">
        <v>0</v>
      </c>
      <c r="AD103" s="1">
        <v>1</v>
      </c>
      <c r="AE103" s="1">
        <v>0</v>
      </c>
    </row>
    <row r="104" spans="1:31" x14ac:dyDescent="0.25">
      <c r="A104" s="1">
        <v>103</v>
      </c>
      <c r="B104" s="1">
        <v>130</v>
      </c>
      <c r="C104" s="1">
        <v>145</v>
      </c>
      <c r="D104" s="1">
        <v>2</v>
      </c>
      <c r="E104" s="1">
        <v>0.2</v>
      </c>
      <c r="F104" s="1">
        <v>5</v>
      </c>
      <c r="G104" s="1" t="str">
        <f t="shared" si="9"/>
        <v>RN_5_2_0.2</v>
      </c>
      <c r="H104" s="20">
        <v>107.39</v>
      </c>
      <c r="I104" s="20">
        <v>18.239999999999998</v>
      </c>
      <c r="J104" s="20">
        <v>44.01</v>
      </c>
      <c r="K104" s="20">
        <v>29.92</v>
      </c>
      <c r="L104" s="20">
        <f t="shared" si="10"/>
        <v>18.239999999999998</v>
      </c>
      <c r="M104" s="1" t="str">
        <f t="shared" si="11"/>
        <v>1</v>
      </c>
      <c r="N104" s="2">
        <f t="shared" si="12"/>
        <v>5.8876096491228074</v>
      </c>
      <c r="O104" s="2">
        <f t="shared" si="13"/>
        <v>2.4401272438082255</v>
      </c>
      <c r="P104" s="2">
        <f t="shared" si="14"/>
        <v>3.5892379679144382</v>
      </c>
      <c r="Q104" s="1">
        <v>61140.62</v>
      </c>
      <c r="R104" s="1">
        <v>61140.62</v>
      </c>
      <c r="S104" s="1">
        <v>61140.62</v>
      </c>
      <c r="T104" s="1">
        <v>61140.62</v>
      </c>
      <c r="U104" s="4">
        <f t="shared" si="15"/>
        <v>0</v>
      </c>
      <c r="V104" s="4">
        <f t="shared" si="16"/>
        <v>0</v>
      </c>
      <c r="W104" s="4">
        <f t="shared" si="17"/>
        <v>0</v>
      </c>
      <c r="X104" s="1">
        <v>1</v>
      </c>
      <c r="Y104" s="1">
        <v>0</v>
      </c>
      <c r="Z104" s="1">
        <v>1</v>
      </c>
      <c r="AA104" s="1">
        <v>0</v>
      </c>
      <c r="AB104" s="1">
        <v>1</v>
      </c>
      <c r="AC104" s="1">
        <v>0</v>
      </c>
      <c r="AD104" s="1">
        <v>1</v>
      </c>
      <c r="AE104" s="1">
        <v>0</v>
      </c>
    </row>
    <row r="105" spans="1:31" x14ac:dyDescent="0.25">
      <c r="A105" s="1">
        <v>104</v>
      </c>
      <c r="B105" s="1">
        <v>130</v>
      </c>
      <c r="C105" s="1">
        <v>145</v>
      </c>
      <c r="D105" s="1">
        <v>2</v>
      </c>
      <c r="E105" s="1">
        <v>0.3</v>
      </c>
      <c r="F105" s="1">
        <v>5</v>
      </c>
      <c r="G105" s="1" t="str">
        <f t="shared" si="9"/>
        <v>RN_5_2_0.3</v>
      </c>
      <c r="H105" s="20">
        <v>88.39</v>
      </c>
      <c r="I105" s="20">
        <v>31.39</v>
      </c>
      <c r="J105" s="20">
        <v>35.18</v>
      </c>
      <c r="K105" s="20">
        <v>25.14</v>
      </c>
      <c r="L105" s="20">
        <f t="shared" si="10"/>
        <v>25.14</v>
      </c>
      <c r="M105" s="1" t="str">
        <f t="shared" si="11"/>
        <v>1,2b</v>
      </c>
      <c r="N105" s="2">
        <f t="shared" si="12"/>
        <v>2.8158649251353935</v>
      </c>
      <c r="O105" s="2">
        <f t="shared" si="13"/>
        <v>2.5125071063104039</v>
      </c>
      <c r="P105" s="2">
        <f t="shared" si="14"/>
        <v>3.5159108989657915</v>
      </c>
      <c r="Q105" s="1">
        <v>61087.24</v>
      </c>
      <c r="R105" s="1">
        <v>61087.24</v>
      </c>
      <c r="S105" s="1">
        <v>61087.24</v>
      </c>
      <c r="T105" s="1">
        <v>61087.24</v>
      </c>
      <c r="U105" s="4">
        <f t="shared" si="15"/>
        <v>0</v>
      </c>
      <c r="V105" s="4">
        <f t="shared" si="16"/>
        <v>0</v>
      </c>
      <c r="W105" s="4">
        <f t="shared" si="17"/>
        <v>0</v>
      </c>
      <c r="X105" s="1">
        <v>1</v>
      </c>
      <c r="Y105" s="1">
        <v>0</v>
      </c>
      <c r="Z105" s="1">
        <v>1</v>
      </c>
      <c r="AA105" s="1">
        <v>0</v>
      </c>
      <c r="AB105" s="1">
        <v>1</v>
      </c>
      <c r="AC105" s="1">
        <v>0</v>
      </c>
      <c r="AD105" s="1">
        <v>1</v>
      </c>
      <c r="AE105" s="1">
        <v>0</v>
      </c>
    </row>
    <row r="106" spans="1:31" x14ac:dyDescent="0.25">
      <c r="A106" s="1">
        <v>105</v>
      </c>
      <c r="B106" s="1">
        <v>130</v>
      </c>
      <c r="C106" s="1">
        <v>145</v>
      </c>
      <c r="D106" s="1">
        <v>2</v>
      </c>
      <c r="E106" s="1">
        <v>1</v>
      </c>
      <c r="F106" s="1">
        <v>5</v>
      </c>
      <c r="G106" s="1" t="str">
        <f t="shared" si="9"/>
        <v>RN_5_2_1</v>
      </c>
      <c r="H106" s="20">
        <v>50.05</v>
      </c>
      <c r="I106" s="20">
        <v>59.23</v>
      </c>
      <c r="J106" s="20">
        <v>36.700000000000003</v>
      </c>
      <c r="K106" s="20">
        <v>29.68</v>
      </c>
      <c r="L106" s="20">
        <f t="shared" si="10"/>
        <v>29.68</v>
      </c>
      <c r="M106" s="1" t="str">
        <f t="shared" si="11"/>
        <v>1,2b</v>
      </c>
      <c r="N106" s="2">
        <f t="shared" si="12"/>
        <v>0.84501097416849569</v>
      </c>
      <c r="O106" s="2">
        <f t="shared" si="13"/>
        <v>1.363760217983651</v>
      </c>
      <c r="P106" s="2">
        <f t="shared" si="14"/>
        <v>1.686320754716981</v>
      </c>
      <c r="Q106" s="1">
        <v>61087.24</v>
      </c>
      <c r="R106" s="1">
        <v>61087.24</v>
      </c>
      <c r="S106" s="1">
        <v>61087.24</v>
      </c>
      <c r="T106" s="1">
        <v>61087.24</v>
      </c>
      <c r="U106" s="4">
        <f t="shared" si="15"/>
        <v>0</v>
      </c>
      <c r="V106" s="4">
        <f t="shared" si="16"/>
        <v>0</v>
      </c>
      <c r="W106" s="4">
        <f t="shared" si="17"/>
        <v>0</v>
      </c>
      <c r="X106" s="1">
        <v>1</v>
      </c>
      <c r="Y106" s="1">
        <v>0</v>
      </c>
      <c r="Z106" s="1">
        <v>1</v>
      </c>
      <c r="AA106" s="1">
        <v>0</v>
      </c>
      <c r="AB106" s="1">
        <v>1</v>
      </c>
      <c r="AC106" s="1">
        <v>0</v>
      </c>
      <c r="AD106" s="1">
        <v>1</v>
      </c>
      <c r="AE106" s="1">
        <v>0</v>
      </c>
    </row>
    <row r="107" spans="1:31" x14ac:dyDescent="0.25">
      <c r="A107" s="1">
        <v>106</v>
      </c>
      <c r="B107" s="1">
        <v>130</v>
      </c>
      <c r="C107" s="1">
        <v>145</v>
      </c>
      <c r="D107" s="1">
        <v>4</v>
      </c>
      <c r="E107" s="1">
        <v>0.08</v>
      </c>
      <c r="F107" s="1">
        <v>5</v>
      </c>
      <c r="G107" s="1" t="str">
        <f t="shared" si="9"/>
        <v>RN_5_4_0.08</v>
      </c>
      <c r="H107" s="20">
        <v>84.65</v>
      </c>
      <c r="I107" s="20">
        <v>36.11</v>
      </c>
      <c r="J107" s="20">
        <v>65.59</v>
      </c>
      <c r="K107" s="20">
        <v>21.33</v>
      </c>
      <c r="L107" s="20">
        <f t="shared" si="10"/>
        <v>21.33</v>
      </c>
      <c r="M107" s="1" t="str">
        <f t="shared" si="11"/>
        <v>1,2b</v>
      </c>
      <c r="N107" s="2">
        <f t="shared" si="12"/>
        <v>2.3442259761838828</v>
      </c>
      <c r="O107" s="2">
        <f t="shared" si="13"/>
        <v>1.2905930782131423</v>
      </c>
      <c r="P107" s="2">
        <f t="shared" si="14"/>
        <v>3.968588842006564</v>
      </c>
      <c r="Q107" s="1">
        <v>43158.5</v>
      </c>
      <c r="R107" s="1">
        <v>43158.5</v>
      </c>
      <c r="S107" s="1">
        <v>43176.85</v>
      </c>
      <c r="T107" s="1">
        <v>43176.85</v>
      </c>
      <c r="U107" s="4">
        <f t="shared" si="15"/>
        <v>0</v>
      </c>
      <c r="V107" s="4">
        <f t="shared" si="16"/>
        <v>4.2517696398156898E-4</v>
      </c>
      <c r="W107" s="4">
        <f t="shared" si="17"/>
        <v>4.2517696398156898E-4</v>
      </c>
      <c r="X107" s="1">
        <v>1</v>
      </c>
      <c r="Y107" s="1">
        <v>0</v>
      </c>
      <c r="Z107" s="1">
        <v>1</v>
      </c>
      <c r="AA107" s="1">
        <v>0</v>
      </c>
      <c r="AB107" s="1">
        <v>1</v>
      </c>
      <c r="AC107" s="1">
        <v>0</v>
      </c>
      <c r="AD107" s="1">
        <v>1</v>
      </c>
      <c r="AE107" s="1">
        <v>0</v>
      </c>
    </row>
    <row r="108" spans="1:31" x14ac:dyDescent="0.25">
      <c r="A108" s="1">
        <v>107</v>
      </c>
      <c r="B108" s="1">
        <v>130</v>
      </c>
      <c r="C108" s="1">
        <v>145</v>
      </c>
      <c r="D108" s="1">
        <v>4</v>
      </c>
      <c r="E108" s="1">
        <v>0.1</v>
      </c>
      <c r="F108" s="1">
        <v>5</v>
      </c>
      <c r="G108" s="1" t="str">
        <f t="shared" si="9"/>
        <v>RN_5_4_0.1</v>
      </c>
      <c r="H108" s="20">
        <v>48.68</v>
      </c>
      <c r="I108" s="20">
        <v>39.53</v>
      </c>
      <c r="J108" s="20">
        <v>143.91</v>
      </c>
      <c r="K108" s="20">
        <v>52.62</v>
      </c>
      <c r="L108" s="20">
        <f t="shared" si="10"/>
        <v>39.53</v>
      </c>
      <c r="M108" s="1" t="str">
        <f t="shared" si="11"/>
        <v>1</v>
      </c>
      <c r="N108" s="2">
        <f t="shared" si="12"/>
        <v>1.2314697697950923</v>
      </c>
      <c r="O108" s="2">
        <f t="shared" si="13"/>
        <v>0.33826697241331388</v>
      </c>
      <c r="P108" s="2">
        <f t="shared" si="14"/>
        <v>0.92512352717597879</v>
      </c>
      <c r="Q108" s="1">
        <v>43010.09</v>
      </c>
      <c r="R108" s="1">
        <v>43010.09</v>
      </c>
      <c r="S108" s="1">
        <v>43065</v>
      </c>
      <c r="T108" s="1">
        <v>43065</v>
      </c>
      <c r="U108" s="4">
        <f t="shared" si="15"/>
        <v>0</v>
      </c>
      <c r="V108" s="4">
        <f t="shared" si="16"/>
        <v>1.2766771704035842E-3</v>
      </c>
      <c r="W108" s="4">
        <f t="shared" si="17"/>
        <v>1.2766771704035842E-3</v>
      </c>
      <c r="X108" s="1">
        <v>1</v>
      </c>
      <c r="Y108" s="1">
        <v>0</v>
      </c>
      <c r="Z108" s="1">
        <v>1</v>
      </c>
      <c r="AA108" s="1">
        <v>0</v>
      </c>
      <c r="AB108" s="1">
        <v>2</v>
      </c>
      <c r="AC108" s="1">
        <v>2</v>
      </c>
      <c r="AD108" s="1">
        <v>2</v>
      </c>
      <c r="AE108" s="1">
        <v>2</v>
      </c>
    </row>
    <row r="109" spans="1:31" x14ac:dyDescent="0.25">
      <c r="A109" s="1">
        <v>108</v>
      </c>
      <c r="B109" s="1">
        <v>130</v>
      </c>
      <c r="C109" s="1">
        <v>145</v>
      </c>
      <c r="D109" s="1">
        <v>4</v>
      </c>
      <c r="E109" s="1">
        <v>0.2</v>
      </c>
      <c r="F109" s="1">
        <v>5</v>
      </c>
      <c r="G109" s="1" t="str">
        <f t="shared" si="9"/>
        <v>RN_5_4_0.2</v>
      </c>
      <c r="H109" s="20">
        <v>91.99</v>
      </c>
      <c r="I109" s="20">
        <v>51.02</v>
      </c>
      <c r="J109" s="20">
        <v>56.24</v>
      </c>
      <c r="K109" s="20">
        <v>22.23</v>
      </c>
      <c r="L109" s="20">
        <f t="shared" si="10"/>
        <v>22.23</v>
      </c>
      <c r="M109" s="1" t="str">
        <f t="shared" si="11"/>
        <v>1,2b</v>
      </c>
      <c r="N109" s="2">
        <f t="shared" si="12"/>
        <v>1.803018424147393</v>
      </c>
      <c r="O109" s="2">
        <f t="shared" si="13"/>
        <v>1.6356685633001422</v>
      </c>
      <c r="P109" s="2">
        <f t="shared" si="14"/>
        <v>4.1381016644174533</v>
      </c>
      <c r="Q109" s="1">
        <v>42083.42</v>
      </c>
      <c r="R109" s="1">
        <v>42083.42</v>
      </c>
      <c r="S109" s="1">
        <v>42083.42</v>
      </c>
      <c r="T109" s="1">
        <v>42083.42</v>
      </c>
      <c r="U109" s="4">
        <f t="shared" si="15"/>
        <v>0</v>
      </c>
      <c r="V109" s="4">
        <f t="shared" si="16"/>
        <v>0</v>
      </c>
      <c r="W109" s="4">
        <f t="shared" si="17"/>
        <v>0</v>
      </c>
      <c r="X109" s="1">
        <v>1</v>
      </c>
      <c r="Y109" s="1">
        <v>0</v>
      </c>
      <c r="Z109" s="1">
        <v>1</v>
      </c>
      <c r="AA109" s="1">
        <v>0</v>
      </c>
      <c r="AB109" s="1">
        <v>1</v>
      </c>
      <c r="AC109" s="1">
        <v>0</v>
      </c>
      <c r="AD109" s="1">
        <v>1</v>
      </c>
      <c r="AE109" s="1">
        <v>0</v>
      </c>
    </row>
    <row r="110" spans="1:31" x14ac:dyDescent="0.25">
      <c r="A110" s="1">
        <v>109</v>
      </c>
      <c r="B110" s="1">
        <v>130</v>
      </c>
      <c r="C110" s="1">
        <v>145</v>
      </c>
      <c r="D110" s="1">
        <v>4</v>
      </c>
      <c r="E110" s="1">
        <v>0.3</v>
      </c>
      <c r="F110" s="1">
        <v>5</v>
      </c>
      <c r="G110" s="1" t="str">
        <f t="shared" si="9"/>
        <v>RN_5_4_0.3</v>
      </c>
      <c r="H110" s="20">
        <v>103.27</v>
      </c>
      <c r="I110" s="20">
        <v>46.6</v>
      </c>
      <c r="J110" s="20">
        <v>42.44</v>
      </c>
      <c r="K110" s="20">
        <v>34.31</v>
      </c>
      <c r="L110" s="20">
        <f t="shared" si="10"/>
        <v>34.31</v>
      </c>
      <c r="M110" s="1" t="str">
        <f t="shared" si="11"/>
        <v>1,2b</v>
      </c>
      <c r="N110" s="2">
        <f t="shared" si="12"/>
        <v>2.2160944206008582</v>
      </c>
      <c r="O110" s="2">
        <f t="shared" si="13"/>
        <v>2.4333176248821866</v>
      </c>
      <c r="P110" s="2">
        <f t="shared" si="14"/>
        <v>3.0099096473331386</v>
      </c>
      <c r="Q110" s="1">
        <v>41561.339999999997</v>
      </c>
      <c r="R110" s="1">
        <v>41561.339999999997</v>
      </c>
      <c r="S110" s="1">
        <v>41561.339999999997</v>
      </c>
      <c r="T110" s="1">
        <v>41561.339999999997</v>
      </c>
      <c r="U110" s="4">
        <f t="shared" si="15"/>
        <v>0</v>
      </c>
      <c r="V110" s="4">
        <f t="shared" si="16"/>
        <v>0</v>
      </c>
      <c r="W110" s="4">
        <f t="shared" si="17"/>
        <v>0</v>
      </c>
      <c r="X110" s="1">
        <v>1</v>
      </c>
      <c r="Y110" s="1">
        <v>0</v>
      </c>
      <c r="Z110" s="1">
        <v>1</v>
      </c>
      <c r="AA110" s="1">
        <v>0</v>
      </c>
      <c r="AB110" s="1">
        <v>1</v>
      </c>
      <c r="AC110" s="1">
        <v>0</v>
      </c>
      <c r="AD110" s="1">
        <v>1</v>
      </c>
      <c r="AE110" s="1">
        <v>0</v>
      </c>
    </row>
    <row r="111" spans="1:31" x14ac:dyDescent="0.25">
      <c r="A111" s="1">
        <v>110</v>
      </c>
      <c r="B111" s="1">
        <v>130</v>
      </c>
      <c r="C111" s="1">
        <v>145</v>
      </c>
      <c r="D111" s="1">
        <v>4</v>
      </c>
      <c r="E111" s="1">
        <v>1</v>
      </c>
      <c r="F111" s="1">
        <v>5</v>
      </c>
      <c r="G111" s="1" t="str">
        <f t="shared" si="9"/>
        <v>RN_5_4_1</v>
      </c>
      <c r="H111" s="20">
        <v>105.19</v>
      </c>
      <c r="I111" s="20">
        <v>23.73</v>
      </c>
      <c r="J111" s="20">
        <v>47.04</v>
      </c>
      <c r="K111" s="20">
        <v>29.48</v>
      </c>
      <c r="L111" s="20">
        <f t="shared" si="10"/>
        <v>23.73</v>
      </c>
      <c r="M111" s="1" t="str">
        <f t="shared" si="11"/>
        <v>1</v>
      </c>
      <c r="N111" s="2">
        <f t="shared" si="12"/>
        <v>4.4327855035819637</v>
      </c>
      <c r="O111" s="2">
        <f t="shared" si="13"/>
        <v>2.2361819727891157</v>
      </c>
      <c r="P111" s="2">
        <f t="shared" si="14"/>
        <v>3.5681818181818179</v>
      </c>
      <c r="Q111" s="1">
        <v>37898.730000000003</v>
      </c>
      <c r="R111" s="1">
        <v>37898.730000000003</v>
      </c>
      <c r="S111" s="1">
        <v>37898.730000000003</v>
      </c>
      <c r="T111" s="1">
        <v>37898.730000000003</v>
      </c>
      <c r="U111" s="4">
        <f t="shared" si="15"/>
        <v>0</v>
      </c>
      <c r="V111" s="4">
        <f t="shared" si="16"/>
        <v>0</v>
      </c>
      <c r="W111" s="4">
        <f t="shared" si="17"/>
        <v>0</v>
      </c>
      <c r="X111" s="1">
        <v>1</v>
      </c>
      <c r="Y111" s="1">
        <v>0</v>
      </c>
      <c r="Z111" s="1">
        <v>1</v>
      </c>
      <c r="AA111" s="1">
        <v>0</v>
      </c>
      <c r="AB111" s="1">
        <v>1</v>
      </c>
      <c r="AC111" s="1">
        <v>0</v>
      </c>
      <c r="AD111" s="1">
        <v>1</v>
      </c>
      <c r="AE111" s="1">
        <v>0</v>
      </c>
    </row>
    <row r="112" spans="1:31" x14ac:dyDescent="0.25">
      <c r="A112" s="1">
        <v>111</v>
      </c>
      <c r="B112" s="1">
        <v>130</v>
      </c>
      <c r="C112" s="1">
        <v>145</v>
      </c>
      <c r="D112" s="1">
        <v>6</v>
      </c>
      <c r="E112" s="1">
        <v>0.08</v>
      </c>
      <c r="F112" s="1">
        <v>5</v>
      </c>
      <c r="G112" s="1" t="str">
        <f t="shared" si="9"/>
        <v>RN_5_6_0.08</v>
      </c>
      <c r="H112" s="20">
        <v>41.82</v>
      </c>
      <c r="I112" s="20">
        <v>24.58</v>
      </c>
      <c r="J112" s="20">
        <v>24.2</v>
      </c>
      <c r="K112" s="20">
        <v>19.12</v>
      </c>
      <c r="L112" s="20">
        <f t="shared" si="10"/>
        <v>19.12</v>
      </c>
      <c r="M112" s="1" t="str">
        <f t="shared" si="11"/>
        <v>1,2b</v>
      </c>
      <c r="N112" s="2">
        <f t="shared" si="12"/>
        <v>1.7013832384052077</v>
      </c>
      <c r="O112" s="2">
        <f t="shared" si="13"/>
        <v>1.728099173553719</v>
      </c>
      <c r="P112" s="2">
        <f t="shared" si="14"/>
        <v>2.1872384937238492</v>
      </c>
      <c r="Q112" s="1">
        <v>29181.87</v>
      </c>
      <c r="R112" s="1">
        <v>29181.87</v>
      </c>
      <c r="S112" s="1">
        <v>29181.87</v>
      </c>
      <c r="T112" s="1">
        <v>29181.87</v>
      </c>
      <c r="U112" s="4">
        <f t="shared" si="15"/>
        <v>0</v>
      </c>
      <c r="V112" s="4">
        <f t="shared" si="16"/>
        <v>0</v>
      </c>
      <c r="W112" s="4">
        <f t="shared" si="17"/>
        <v>0</v>
      </c>
      <c r="X112" s="1">
        <v>1</v>
      </c>
      <c r="Y112" s="1">
        <v>0</v>
      </c>
      <c r="Z112" s="1">
        <v>1</v>
      </c>
      <c r="AA112" s="1">
        <v>0</v>
      </c>
      <c r="AB112" s="1">
        <v>1</v>
      </c>
      <c r="AC112" s="1">
        <v>0</v>
      </c>
      <c r="AD112" s="1">
        <v>1</v>
      </c>
      <c r="AE112" s="1">
        <v>0</v>
      </c>
    </row>
    <row r="113" spans="1:31" x14ac:dyDescent="0.25">
      <c r="A113" s="1">
        <v>112</v>
      </c>
      <c r="B113" s="1">
        <v>130</v>
      </c>
      <c r="C113" s="1">
        <v>145</v>
      </c>
      <c r="D113" s="1">
        <v>6</v>
      </c>
      <c r="E113" s="1">
        <v>0.1</v>
      </c>
      <c r="F113" s="1">
        <v>5</v>
      </c>
      <c r="G113" s="1" t="str">
        <f t="shared" si="9"/>
        <v>RN_5_6_0.1</v>
      </c>
      <c r="H113" s="20">
        <v>158.57</v>
      </c>
      <c r="I113" s="20">
        <v>169.43</v>
      </c>
      <c r="J113" s="20">
        <v>199.95</v>
      </c>
      <c r="K113" s="20">
        <v>151.88</v>
      </c>
      <c r="L113" s="20">
        <f t="shared" si="10"/>
        <v>151.88</v>
      </c>
      <c r="M113" s="1" t="str">
        <f t="shared" si="11"/>
        <v>1,2b</v>
      </c>
      <c r="N113" s="2">
        <f t="shared" si="12"/>
        <v>0.93590273269196711</v>
      </c>
      <c r="O113" s="2">
        <f t="shared" si="13"/>
        <v>0.79304826206551637</v>
      </c>
      <c r="P113" s="2">
        <f t="shared" si="14"/>
        <v>1.0440479325783514</v>
      </c>
      <c r="Q113" s="1">
        <v>28935.85</v>
      </c>
      <c r="R113" s="1">
        <v>28935.85</v>
      </c>
      <c r="S113" s="1">
        <v>28935.85</v>
      </c>
      <c r="T113" s="1">
        <v>28935.85</v>
      </c>
      <c r="U113" s="4">
        <f t="shared" si="15"/>
        <v>0</v>
      </c>
      <c r="V113" s="4">
        <f t="shared" si="16"/>
        <v>0</v>
      </c>
      <c r="W113" s="4">
        <f t="shared" si="17"/>
        <v>0</v>
      </c>
      <c r="X113" s="1">
        <v>5</v>
      </c>
      <c r="Y113" s="1">
        <v>8</v>
      </c>
      <c r="Z113" s="1">
        <v>5</v>
      </c>
      <c r="AA113" s="1">
        <v>8</v>
      </c>
      <c r="AB113" s="1">
        <v>5</v>
      </c>
      <c r="AC113" s="1">
        <v>8</v>
      </c>
      <c r="AD113" s="1">
        <v>5</v>
      </c>
      <c r="AE113" s="1">
        <v>8</v>
      </c>
    </row>
    <row r="114" spans="1:31" x14ac:dyDescent="0.25">
      <c r="A114" s="1">
        <v>113</v>
      </c>
      <c r="B114" s="1">
        <v>130</v>
      </c>
      <c r="C114" s="1">
        <v>145</v>
      </c>
      <c r="D114" s="1">
        <v>6</v>
      </c>
      <c r="E114" s="1">
        <v>0.2</v>
      </c>
      <c r="F114" s="1">
        <v>5</v>
      </c>
      <c r="G114" s="1" t="str">
        <f t="shared" si="9"/>
        <v>RN_5_6_0.2</v>
      </c>
      <c r="H114" s="20">
        <v>29.7</v>
      </c>
      <c r="I114" s="20">
        <v>11.47</v>
      </c>
      <c r="J114" s="20">
        <v>18.48</v>
      </c>
      <c r="K114" s="20">
        <v>8.17</v>
      </c>
      <c r="L114" s="20">
        <f t="shared" si="10"/>
        <v>8.17</v>
      </c>
      <c r="M114" s="1" t="str">
        <f t="shared" si="11"/>
        <v>1,2b</v>
      </c>
      <c r="N114" s="2">
        <f t="shared" si="12"/>
        <v>2.5893635571054925</v>
      </c>
      <c r="O114" s="2">
        <f t="shared" si="13"/>
        <v>1.607142857142857</v>
      </c>
      <c r="P114" s="2">
        <f t="shared" si="14"/>
        <v>3.6352509179926562</v>
      </c>
      <c r="Q114" s="1">
        <v>28108.99</v>
      </c>
      <c r="R114" s="1">
        <v>28108.99</v>
      </c>
      <c r="S114" s="1">
        <v>28108.99</v>
      </c>
      <c r="T114" s="1">
        <v>28108.99</v>
      </c>
      <c r="U114" s="4">
        <f t="shared" si="15"/>
        <v>0</v>
      </c>
      <c r="V114" s="4">
        <f t="shared" si="16"/>
        <v>0</v>
      </c>
      <c r="W114" s="4">
        <f t="shared" si="17"/>
        <v>0</v>
      </c>
      <c r="X114" s="1">
        <v>1</v>
      </c>
      <c r="Y114" s="1">
        <v>0</v>
      </c>
      <c r="Z114" s="1">
        <v>1</v>
      </c>
      <c r="AA114" s="1">
        <v>0</v>
      </c>
      <c r="AB114" s="1">
        <v>1</v>
      </c>
      <c r="AC114" s="1">
        <v>0</v>
      </c>
      <c r="AD114" s="1">
        <v>1</v>
      </c>
      <c r="AE114" s="1">
        <v>0</v>
      </c>
    </row>
    <row r="115" spans="1:31" x14ac:dyDescent="0.25">
      <c r="A115" s="1">
        <v>114</v>
      </c>
      <c r="B115" s="1">
        <v>130</v>
      </c>
      <c r="C115" s="1">
        <v>145</v>
      </c>
      <c r="D115" s="1">
        <v>6</v>
      </c>
      <c r="E115" s="1">
        <v>0.3</v>
      </c>
      <c r="F115" s="1">
        <v>5</v>
      </c>
      <c r="G115" s="1" t="str">
        <f t="shared" si="9"/>
        <v>RN_5_6_0.3</v>
      </c>
      <c r="H115" s="20">
        <v>33.270000000000003</v>
      </c>
      <c r="I115" s="20">
        <v>20.07</v>
      </c>
      <c r="J115" s="20">
        <v>5.65</v>
      </c>
      <c r="K115" s="20">
        <v>17.239999999999998</v>
      </c>
      <c r="L115" s="20">
        <f t="shared" si="10"/>
        <v>5.65</v>
      </c>
      <c r="M115" s="1" t="str">
        <f t="shared" si="11"/>
        <v>1,2a</v>
      </c>
      <c r="N115" s="2">
        <f t="shared" si="12"/>
        <v>1.6576980568011959</v>
      </c>
      <c r="O115" s="2">
        <f t="shared" si="13"/>
        <v>5.8884955752212393</v>
      </c>
      <c r="P115" s="2">
        <f t="shared" si="14"/>
        <v>1.9298143851508125</v>
      </c>
      <c r="Q115" s="1">
        <v>27710.32</v>
      </c>
      <c r="R115" s="1">
        <v>27710.32</v>
      </c>
      <c r="S115" s="1">
        <v>27710.32</v>
      </c>
      <c r="T115" s="1">
        <v>27710.32</v>
      </c>
      <c r="U115" s="4">
        <f t="shared" si="15"/>
        <v>0</v>
      </c>
      <c r="V115" s="4">
        <f t="shared" si="16"/>
        <v>0</v>
      </c>
      <c r="W115" s="4">
        <f t="shared" si="17"/>
        <v>0</v>
      </c>
      <c r="X115" s="1">
        <v>1</v>
      </c>
      <c r="Y115" s="1">
        <v>0</v>
      </c>
      <c r="Z115" s="1">
        <v>1</v>
      </c>
      <c r="AA115" s="1">
        <v>0</v>
      </c>
      <c r="AB115" s="1">
        <v>1</v>
      </c>
      <c r="AC115" s="1">
        <v>0</v>
      </c>
      <c r="AD115" s="1">
        <v>1</v>
      </c>
      <c r="AE115" s="1">
        <v>0</v>
      </c>
    </row>
    <row r="116" spans="1:31" x14ac:dyDescent="0.25">
      <c r="A116" s="1">
        <v>115</v>
      </c>
      <c r="B116" s="1">
        <v>130</v>
      </c>
      <c r="C116" s="1">
        <v>145</v>
      </c>
      <c r="D116" s="1">
        <v>6</v>
      </c>
      <c r="E116" s="1">
        <v>1</v>
      </c>
      <c r="F116" s="1">
        <v>5</v>
      </c>
      <c r="G116" s="1" t="str">
        <f t="shared" si="9"/>
        <v>RN_5_6_1</v>
      </c>
      <c r="H116" s="20">
        <v>46.68</v>
      </c>
      <c r="I116" s="20">
        <v>5.94</v>
      </c>
      <c r="J116" s="20">
        <v>21</v>
      </c>
      <c r="K116" s="20">
        <v>27.81</v>
      </c>
      <c r="L116" s="20">
        <f t="shared" si="10"/>
        <v>5.94</v>
      </c>
      <c r="M116" s="1" t="str">
        <f t="shared" si="11"/>
        <v>1</v>
      </c>
      <c r="N116" s="2">
        <f t="shared" si="12"/>
        <v>7.8585858585858581</v>
      </c>
      <c r="O116" s="2">
        <f t="shared" si="13"/>
        <v>2.2228571428571429</v>
      </c>
      <c r="P116" s="2">
        <f t="shared" si="14"/>
        <v>1.6785329018338728</v>
      </c>
      <c r="Q116" s="1">
        <v>27485.57</v>
      </c>
      <c r="R116" s="1">
        <v>27485.57</v>
      </c>
      <c r="S116" s="1">
        <v>27485.57</v>
      </c>
      <c r="T116" s="1">
        <v>27485.57</v>
      </c>
      <c r="U116" s="4">
        <f t="shared" si="15"/>
        <v>0</v>
      </c>
      <c r="V116" s="4">
        <f t="shared" si="16"/>
        <v>0</v>
      </c>
      <c r="W116" s="4">
        <f t="shared" si="17"/>
        <v>0</v>
      </c>
      <c r="X116" s="1">
        <v>1</v>
      </c>
      <c r="Y116" s="1">
        <v>0</v>
      </c>
      <c r="Z116" s="1">
        <v>1</v>
      </c>
      <c r="AA116" s="1">
        <v>0</v>
      </c>
      <c r="AB116" s="1">
        <v>1</v>
      </c>
      <c r="AC116" s="1">
        <v>0</v>
      </c>
      <c r="AD116" s="1">
        <v>1</v>
      </c>
      <c r="AE116" s="1">
        <v>0</v>
      </c>
    </row>
    <row r="117" spans="1:31" x14ac:dyDescent="0.25">
      <c r="A117" s="1">
        <v>116</v>
      </c>
      <c r="B117" s="1">
        <v>130</v>
      </c>
      <c r="C117" s="1">
        <v>145</v>
      </c>
      <c r="D117" s="1">
        <v>8</v>
      </c>
      <c r="E117" s="1">
        <v>0.08</v>
      </c>
      <c r="F117" s="1">
        <v>5</v>
      </c>
      <c r="G117" s="1" t="str">
        <f t="shared" si="9"/>
        <v>RN_5_8_0.08</v>
      </c>
      <c r="H117" s="20">
        <v>83.18</v>
      </c>
      <c r="I117" s="20">
        <v>44.95</v>
      </c>
      <c r="J117" s="20">
        <v>54.82</v>
      </c>
      <c r="K117" s="20">
        <v>34.49</v>
      </c>
      <c r="L117" s="20">
        <f t="shared" si="10"/>
        <v>34.49</v>
      </c>
      <c r="M117" s="1" t="str">
        <f t="shared" si="11"/>
        <v>1,2b</v>
      </c>
      <c r="N117" s="2">
        <f t="shared" si="12"/>
        <v>1.8505005561735262</v>
      </c>
      <c r="O117" s="2">
        <f t="shared" si="13"/>
        <v>1.5173294418095586</v>
      </c>
      <c r="P117" s="2">
        <f t="shared" si="14"/>
        <v>2.4117135401565672</v>
      </c>
      <c r="Q117" s="1">
        <v>25468.58</v>
      </c>
      <c r="R117" s="1">
        <v>25468.58</v>
      </c>
      <c r="S117" s="1">
        <v>25468.58</v>
      </c>
      <c r="T117" s="1">
        <v>25468.58</v>
      </c>
      <c r="U117" s="4">
        <f t="shared" si="15"/>
        <v>0</v>
      </c>
      <c r="V117" s="4">
        <f t="shared" si="16"/>
        <v>0</v>
      </c>
      <c r="W117" s="4">
        <f t="shared" si="17"/>
        <v>0</v>
      </c>
      <c r="X117" s="1">
        <v>1</v>
      </c>
      <c r="Y117" s="1">
        <v>0</v>
      </c>
      <c r="Z117" s="1">
        <v>1</v>
      </c>
      <c r="AA117" s="1">
        <v>0</v>
      </c>
      <c r="AB117" s="1">
        <v>1</v>
      </c>
      <c r="AC117" s="1">
        <v>0</v>
      </c>
      <c r="AD117" s="1">
        <v>1</v>
      </c>
      <c r="AE117" s="1">
        <v>0</v>
      </c>
    </row>
    <row r="118" spans="1:31" x14ac:dyDescent="0.25">
      <c r="A118" s="1">
        <v>117</v>
      </c>
      <c r="B118" s="1">
        <v>130</v>
      </c>
      <c r="C118" s="1">
        <v>145</v>
      </c>
      <c r="D118" s="1">
        <v>8</v>
      </c>
      <c r="E118" s="1">
        <v>0.1</v>
      </c>
      <c r="F118" s="1">
        <v>5</v>
      </c>
      <c r="G118" s="1" t="str">
        <f t="shared" si="9"/>
        <v>RN_5_8_0.1</v>
      </c>
      <c r="H118" s="20">
        <v>82.94</v>
      </c>
      <c r="I118" s="20">
        <v>47.15</v>
      </c>
      <c r="J118" s="20">
        <v>53.25</v>
      </c>
      <c r="K118" s="20">
        <v>32.270000000000003</v>
      </c>
      <c r="L118" s="20">
        <f t="shared" si="10"/>
        <v>32.270000000000003</v>
      </c>
      <c r="M118" s="1" t="str">
        <f t="shared" si="11"/>
        <v>1,2b</v>
      </c>
      <c r="N118" s="2">
        <f t="shared" si="12"/>
        <v>1.759066808059385</v>
      </c>
      <c r="O118" s="2">
        <f t="shared" si="13"/>
        <v>1.5575586854460093</v>
      </c>
      <c r="P118" s="2">
        <f t="shared" si="14"/>
        <v>2.5701890300588781</v>
      </c>
      <c r="Q118" s="1">
        <v>25468.58</v>
      </c>
      <c r="R118" s="1">
        <v>25468.58</v>
      </c>
      <c r="S118" s="1">
        <v>25468.58</v>
      </c>
      <c r="T118" s="1">
        <v>25468.58</v>
      </c>
      <c r="U118" s="4">
        <f t="shared" si="15"/>
        <v>0</v>
      </c>
      <c r="V118" s="4">
        <f t="shared" si="16"/>
        <v>0</v>
      </c>
      <c r="W118" s="4">
        <f t="shared" si="17"/>
        <v>0</v>
      </c>
      <c r="X118" s="1">
        <v>1</v>
      </c>
      <c r="Y118" s="1">
        <v>0</v>
      </c>
      <c r="Z118" s="1">
        <v>1</v>
      </c>
      <c r="AA118" s="1">
        <v>0</v>
      </c>
      <c r="AB118" s="1">
        <v>1</v>
      </c>
      <c r="AC118" s="1">
        <v>0</v>
      </c>
      <c r="AD118" s="1">
        <v>1</v>
      </c>
      <c r="AE118" s="1">
        <v>0</v>
      </c>
    </row>
    <row r="119" spans="1:31" x14ac:dyDescent="0.25">
      <c r="A119" s="1">
        <v>118</v>
      </c>
      <c r="B119" s="1">
        <v>130</v>
      </c>
      <c r="C119" s="1">
        <v>145</v>
      </c>
      <c r="D119" s="1">
        <v>8</v>
      </c>
      <c r="E119" s="1">
        <v>0.2</v>
      </c>
      <c r="F119" s="1">
        <v>5</v>
      </c>
      <c r="G119" s="1" t="str">
        <f t="shared" si="9"/>
        <v>RN_5_8_0.2</v>
      </c>
      <c r="H119" s="20">
        <v>603.52</v>
      </c>
      <c r="I119" s="20">
        <v>513.16</v>
      </c>
      <c r="J119" s="20">
        <v>852.52</v>
      </c>
      <c r="K119" s="20">
        <v>532.4</v>
      </c>
      <c r="L119" s="20">
        <f t="shared" si="10"/>
        <v>513.16</v>
      </c>
      <c r="M119" s="1" t="str">
        <f t="shared" si="11"/>
        <v>1</v>
      </c>
      <c r="N119" s="2">
        <f t="shared" si="12"/>
        <v>1.1760854314443838</v>
      </c>
      <c r="O119" s="2">
        <f t="shared" si="13"/>
        <v>0.70792474076854506</v>
      </c>
      <c r="P119" s="2">
        <f t="shared" si="14"/>
        <v>1.1335837716003005</v>
      </c>
      <c r="Q119" s="1">
        <v>24091.98</v>
      </c>
      <c r="R119" s="1">
        <v>24091.98</v>
      </c>
      <c r="S119" s="1">
        <v>24091.98</v>
      </c>
      <c r="T119" s="1">
        <v>24091.98</v>
      </c>
      <c r="U119" s="4">
        <f t="shared" si="15"/>
        <v>0</v>
      </c>
      <c r="V119" s="4">
        <f t="shared" si="16"/>
        <v>0</v>
      </c>
      <c r="W119" s="4">
        <f t="shared" si="17"/>
        <v>0</v>
      </c>
      <c r="X119" s="1">
        <v>17</v>
      </c>
      <c r="Y119" s="1">
        <v>50</v>
      </c>
      <c r="Z119" s="1">
        <v>17</v>
      </c>
      <c r="AA119" s="1">
        <v>50</v>
      </c>
      <c r="AB119" s="1">
        <v>18</v>
      </c>
      <c r="AC119" s="1">
        <v>49</v>
      </c>
      <c r="AD119" s="1">
        <v>17</v>
      </c>
      <c r="AE119" s="1">
        <v>49</v>
      </c>
    </row>
    <row r="120" spans="1:31" x14ac:dyDescent="0.25">
      <c r="A120" s="1">
        <v>119</v>
      </c>
      <c r="B120" s="1">
        <v>130</v>
      </c>
      <c r="C120" s="1">
        <v>145</v>
      </c>
      <c r="D120" s="1">
        <v>8</v>
      </c>
      <c r="E120" s="1">
        <v>0.3</v>
      </c>
      <c r="F120" s="1">
        <v>5</v>
      </c>
      <c r="G120" s="1" t="str">
        <f t="shared" si="9"/>
        <v>RN_5_8_0.3</v>
      </c>
      <c r="H120" s="20">
        <v>34.619999999999997</v>
      </c>
      <c r="I120" s="20">
        <v>20.18</v>
      </c>
      <c r="J120" s="20">
        <v>27.71</v>
      </c>
      <c r="K120" s="20">
        <v>15.15</v>
      </c>
      <c r="L120" s="20">
        <f t="shared" si="10"/>
        <v>15.15</v>
      </c>
      <c r="M120" s="1" t="str">
        <f t="shared" si="11"/>
        <v>1,2b</v>
      </c>
      <c r="N120" s="2">
        <f t="shared" si="12"/>
        <v>1.7155599603567888</v>
      </c>
      <c r="O120" s="2">
        <f t="shared" si="13"/>
        <v>1.2493684590400576</v>
      </c>
      <c r="P120" s="2">
        <f t="shared" si="14"/>
        <v>2.285148514851485</v>
      </c>
      <c r="Q120" s="1">
        <v>23104.31</v>
      </c>
      <c r="R120" s="1">
        <v>23104.31</v>
      </c>
      <c r="S120" s="1">
        <v>23104.31</v>
      </c>
      <c r="T120" s="1">
        <v>23104.31</v>
      </c>
      <c r="U120" s="4">
        <f t="shared" si="15"/>
        <v>0</v>
      </c>
      <c r="V120" s="4">
        <f t="shared" si="16"/>
        <v>0</v>
      </c>
      <c r="W120" s="4">
        <f t="shared" si="17"/>
        <v>0</v>
      </c>
      <c r="X120" s="1">
        <v>1</v>
      </c>
      <c r="Y120" s="1">
        <v>0</v>
      </c>
      <c r="Z120" s="1">
        <v>1</v>
      </c>
      <c r="AA120" s="1">
        <v>0</v>
      </c>
      <c r="AB120" s="1">
        <v>1</v>
      </c>
      <c r="AC120" s="1">
        <v>0</v>
      </c>
      <c r="AD120" s="1">
        <v>1</v>
      </c>
      <c r="AE120" s="1">
        <v>0</v>
      </c>
    </row>
    <row r="121" spans="1:31" x14ac:dyDescent="0.25">
      <c r="A121" s="1">
        <v>120</v>
      </c>
      <c r="B121" s="1">
        <v>130</v>
      </c>
      <c r="C121" s="1">
        <v>145</v>
      </c>
      <c r="D121" s="1">
        <v>8</v>
      </c>
      <c r="E121" s="1">
        <v>1</v>
      </c>
      <c r="F121" s="1">
        <v>5</v>
      </c>
      <c r="G121" s="1" t="str">
        <f t="shared" si="9"/>
        <v>RN_5_8_1</v>
      </c>
      <c r="H121" s="20">
        <v>45.12</v>
      </c>
      <c r="I121" s="20">
        <v>12.34</v>
      </c>
      <c r="J121" s="20">
        <v>38.74</v>
      </c>
      <c r="K121" s="20">
        <v>20.57</v>
      </c>
      <c r="L121" s="20">
        <f t="shared" si="10"/>
        <v>12.34</v>
      </c>
      <c r="M121" s="1" t="str">
        <f t="shared" si="11"/>
        <v>1</v>
      </c>
      <c r="N121" s="2">
        <f t="shared" si="12"/>
        <v>3.6564019448946512</v>
      </c>
      <c r="O121" s="2">
        <f t="shared" si="13"/>
        <v>1.1646876613319566</v>
      </c>
      <c r="P121" s="2">
        <f t="shared" si="14"/>
        <v>2.1934856587263001</v>
      </c>
      <c r="Q121" s="1">
        <v>22526.26</v>
      </c>
      <c r="R121" s="1">
        <v>22526.26</v>
      </c>
      <c r="S121" s="1">
        <v>22526.26</v>
      </c>
      <c r="T121" s="1">
        <v>22526.26</v>
      </c>
      <c r="U121" s="4">
        <f t="shared" si="15"/>
        <v>0</v>
      </c>
      <c r="V121" s="4">
        <f t="shared" si="16"/>
        <v>0</v>
      </c>
      <c r="W121" s="4">
        <f t="shared" si="17"/>
        <v>0</v>
      </c>
      <c r="X121" s="1">
        <v>1</v>
      </c>
      <c r="Y121" s="1">
        <v>0</v>
      </c>
      <c r="Z121" s="1">
        <v>1</v>
      </c>
      <c r="AA121" s="1">
        <v>0</v>
      </c>
      <c r="AB121" s="1">
        <v>1</v>
      </c>
      <c r="AC121" s="1">
        <v>0</v>
      </c>
      <c r="AD121" s="1">
        <v>1</v>
      </c>
      <c r="AE121" s="1">
        <v>0</v>
      </c>
    </row>
    <row r="122" spans="1:31" x14ac:dyDescent="0.25">
      <c r="A122" s="1">
        <v>121</v>
      </c>
      <c r="B122" s="1">
        <v>130</v>
      </c>
      <c r="C122" s="1">
        <v>145</v>
      </c>
      <c r="D122" s="1">
        <v>10</v>
      </c>
      <c r="E122" s="1">
        <v>0.08</v>
      </c>
      <c r="F122" s="1">
        <v>5</v>
      </c>
      <c r="G122" s="1" t="str">
        <f t="shared" si="9"/>
        <v>RN_5_10_0.08</v>
      </c>
      <c r="H122" s="20">
        <v>88.03</v>
      </c>
      <c r="I122" s="20">
        <v>82.83</v>
      </c>
      <c r="J122" s="20">
        <v>27.36</v>
      </c>
      <c r="K122" s="20">
        <v>23.98</v>
      </c>
      <c r="L122" s="20">
        <f t="shared" si="10"/>
        <v>23.98</v>
      </c>
      <c r="M122" s="1" t="str">
        <f t="shared" si="11"/>
        <v>1,2b</v>
      </c>
      <c r="N122" s="2">
        <f t="shared" si="12"/>
        <v>1.0627791862851623</v>
      </c>
      <c r="O122" s="2">
        <f t="shared" si="13"/>
        <v>3.2174707602339181</v>
      </c>
      <c r="P122" s="2">
        <f t="shared" si="14"/>
        <v>3.6709758131776482</v>
      </c>
      <c r="Q122" s="1">
        <v>21038.91</v>
      </c>
      <c r="R122" s="1">
        <v>21038.91</v>
      </c>
      <c r="S122" s="1">
        <v>21038.91</v>
      </c>
      <c r="T122" s="1">
        <v>21038.91</v>
      </c>
      <c r="U122" s="4">
        <f t="shared" si="15"/>
        <v>0</v>
      </c>
      <c r="V122" s="4">
        <f t="shared" si="16"/>
        <v>0</v>
      </c>
      <c r="W122" s="4">
        <f t="shared" si="17"/>
        <v>0</v>
      </c>
      <c r="X122" s="1">
        <v>3</v>
      </c>
      <c r="Y122" s="1">
        <v>6</v>
      </c>
      <c r="Z122" s="1">
        <v>3</v>
      </c>
      <c r="AA122" s="1">
        <v>8</v>
      </c>
      <c r="AB122" s="1">
        <v>1</v>
      </c>
      <c r="AC122" s="1">
        <v>0</v>
      </c>
      <c r="AD122" s="1">
        <v>1</v>
      </c>
      <c r="AE122" s="1">
        <v>0</v>
      </c>
    </row>
    <row r="123" spans="1:31" x14ac:dyDescent="0.25">
      <c r="A123" s="1">
        <v>122</v>
      </c>
      <c r="B123" s="1">
        <v>130</v>
      </c>
      <c r="C123" s="1">
        <v>145</v>
      </c>
      <c r="D123" s="1">
        <v>10</v>
      </c>
      <c r="E123" s="1">
        <v>0.1</v>
      </c>
      <c r="F123" s="1">
        <v>5</v>
      </c>
      <c r="G123" s="1" t="str">
        <f t="shared" si="9"/>
        <v>RN_5_10_0.1</v>
      </c>
      <c r="H123" s="20">
        <v>85.41</v>
      </c>
      <c r="I123" s="20">
        <v>82.18</v>
      </c>
      <c r="J123" s="20">
        <v>28.51</v>
      </c>
      <c r="K123" s="20">
        <v>24.73</v>
      </c>
      <c r="L123" s="20">
        <f t="shared" si="10"/>
        <v>24.73</v>
      </c>
      <c r="M123" s="1" t="str">
        <f t="shared" si="11"/>
        <v>1,2b</v>
      </c>
      <c r="N123" s="2">
        <f t="shared" si="12"/>
        <v>1.0393039669019224</v>
      </c>
      <c r="O123" s="2">
        <f t="shared" si="13"/>
        <v>2.9957909505436686</v>
      </c>
      <c r="P123" s="2">
        <f t="shared" si="14"/>
        <v>3.4536999595632834</v>
      </c>
      <c r="Q123" s="1">
        <v>21038.91</v>
      </c>
      <c r="R123" s="1">
        <v>21038.91</v>
      </c>
      <c r="S123" s="1">
        <v>21038.91</v>
      </c>
      <c r="T123" s="1">
        <v>21038.91</v>
      </c>
      <c r="U123" s="4">
        <f t="shared" si="15"/>
        <v>0</v>
      </c>
      <c r="V123" s="4">
        <f t="shared" si="16"/>
        <v>0</v>
      </c>
      <c r="W123" s="4">
        <f t="shared" si="17"/>
        <v>0</v>
      </c>
      <c r="X123" s="1">
        <v>3</v>
      </c>
      <c r="Y123" s="1">
        <v>6</v>
      </c>
      <c r="Z123" s="1">
        <v>3</v>
      </c>
      <c r="AA123" s="1">
        <v>8</v>
      </c>
      <c r="AB123" s="1">
        <v>1</v>
      </c>
      <c r="AC123" s="1">
        <v>0</v>
      </c>
      <c r="AD123" s="1">
        <v>1</v>
      </c>
      <c r="AE123" s="1">
        <v>0</v>
      </c>
    </row>
    <row r="124" spans="1:31" x14ac:dyDescent="0.25">
      <c r="A124" s="1">
        <v>123</v>
      </c>
      <c r="B124" s="1">
        <v>130</v>
      </c>
      <c r="C124" s="1">
        <v>145</v>
      </c>
      <c r="D124" s="1">
        <v>10</v>
      </c>
      <c r="E124" s="1">
        <v>0.2</v>
      </c>
      <c r="F124" s="1">
        <v>5</v>
      </c>
      <c r="G124" s="1" t="str">
        <f t="shared" si="9"/>
        <v>RN_5_10_0.2</v>
      </c>
      <c r="H124" s="20">
        <v>351.96</v>
      </c>
      <c r="I124" s="20">
        <v>426.39</v>
      </c>
      <c r="J124" s="20">
        <v>908.67</v>
      </c>
      <c r="K124" s="20">
        <v>461.82</v>
      </c>
      <c r="L124" s="20">
        <f t="shared" si="10"/>
        <v>351.96</v>
      </c>
      <c r="M124" s="1" t="str">
        <f t="shared" si="11"/>
        <v>empty</v>
      </c>
      <c r="N124" s="2">
        <f t="shared" si="12"/>
        <v>0.82544149722085414</v>
      </c>
      <c r="O124" s="2">
        <f t="shared" si="13"/>
        <v>0.38733533626068867</v>
      </c>
      <c r="P124" s="2">
        <f t="shared" si="14"/>
        <v>0.76211510978303232</v>
      </c>
      <c r="Q124" s="1">
        <v>19568.080000000002</v>
      </c>
      <c r="R124" s="1">
        <v>19568.080000000002</v>
      </c>
      <c r="S124" s="1">
        <v>19609.47</v>
      </c>
      <c r="T124" s="1">
        <v>19609.47</v>
      </c>
      <c r="U124" s="4">
        <f t="shared" si="15"/>
        <v>0</v>
      </c>
      <c r="V124" s="4">
        <f t="shared" si="16"/>
        <v>2.1151794146385037E-3</v>
      </c>
      <c r="W124" s="4">
        <f t="shared" si="17"/>
        <v>2.1151794146385037E-3</v>
      </c>
      <c r="X124" s="1">
        <v>8</v>
      </c>
      <c r="Y124" s="1">
        <v>26</v>
      </c>
      <c r="Z124" s="1">
        <v>10</v>
      </c>
      <c r="AA124" s="1">
        <v>31</v>
      </c>
      <c r="AB124" s="1">
        <v>15</v>
      </c>
      <c r="AC124" s="1">
        <v>44</v>
      </c>
      <c r="AD124" s="1">
        <v>14</v>
      </c>
      <c r="AE124" s="1">
        <v>50</v>
      </c>
    </row>
    <row r="125" spans="1:31" x14ac:dyDescent="0.25">
      <c r="A125" s="1">
        <v>124</v>
      </c>
      <c r="B125" s="1">
        <v>130</v>
      </c>
      <c r="C125" s="1">
        <v>145</v>
      </c>
      <c r="D125" s="1">
        <v>10</v>
      </c>
      <c r="E125" s="1">
        <v>0.3</v>
      </c>
      <c r="F125" s="1">
        <v>5</v>
      </c>
      <c r="G125" s="1" t="str">
        <f t="shared" si="9"/>
        <v>RN_5_10_0.3</v>
      </c>
      <c r="H125" s="20">
        <v>49.88</v>
      </c>
      <c r="I125" s="20">
        <v>32.340000000000003</v>
      </c>
      <c r="J125" s="20">
        <v>74.3</v>
      </c>
      <c r="K125" s="20">
        <v>30.62</v>
      </c>
      <c r="L125" s="20">
        <f t="shared" si="10"/>
        <v>30.62</v>
      </c>
      <c r="M125" s="1" t="str">
        <f t="shared" si="11"/>
        <v>1,2b</v>
      </c>
      <c r="N125" s="2">
        <f t="shared" si="12"/>
        <v>1.5423623995052567</v>
      </c>
      <c r="O125" s="2">
        <f t="shared" si="13"/>
        <v>0.6713324360699866</v>
      </c>
      <c r="P125" s="2">
        <f t="shared" si="14"/>
        <v>1.6290006531678642</v>
      </c>
      <c r="Q125" s="1">
        <v>19054.240000000002</v>
      </c>
      <c r="R125" s="1">
        <v>19054.240000000002</v>
      </c>
      <c r="S125" s="1">
        <v>19054.240000000002</v>
      </c>
      <c r="T125" s="1">
        <v>19054.240000000002</v>
      </c>
      <c r="U125" s="4">
        <f t="shared" si="15"/>
        <v>0</v>
      </c>
      <c r="V125" s="4">
        <f t="shared" si="16"/>
        <v>0</v>
      </c>
      <c r="W125" s="4">
        <f t="shared" si="17"/>
        <v>0</v>
      </c>
      <c r="X125" s="1">
        <v>1</v>
      </c>
      <c r="Y125" s="1">
        <v>0</v>
      </c>
      <c r="Z125" s="1">
        <v>1</v>
      </c>
      <c r="AA125" s="1">
        <v>0</v>
      </c>
      <c r="AB125" s="1">
        <v>1</v>
      </c>
      <c r="AC125" s="1">
        <v>0</v>
      </c>
      <c r="AD125" s="1">
        <v>1</v>
      </c>
      <c r="AE125" s="1">
        <v>0</v>
      </c>
    </row>
    <row r="126" spans="1:31" x14ac:dyDescent="0.25">
      <c r="A126" s="1">
        <v>125</v>
      </c>
      <c r="B126" s="1">
        <v>130</v>
      </c>
      <c r="C126" s="1">
        <v>145</v>
      </c>
      <c r="D126" s="1">
        <v>10</v>
      </c>
      <c r="E126" s="1">
        <v>1</v>
      </c>
      <c r="F126" s="1">
        <v>5</v>
      </c>
      <c r="G126" s="1" t="str">
        <f t="shared" si="9"/>
        <v>RN_5_10_1</v>
      </c>
      <c r="H126" s="20">
        <v>35.409999999999997</v>
      </c>
      <c r="I126" s="20">
        <v>29.66</v>
      </c>
      <c r="J126" s="20">
        <v>43.99</v>
      </c>
      <c r="K126" s="20">
        <v>13.77</v>
      </c>
      <c r="L126" s="20">
        <f t="shared" si="10"/>
        <v>13.77</v>
      </c>
      <c r="M126" s="1" t="str">
        <f t="shared" si="11"/>
        <v>1,2b</v>
      </c>
      <c r="N126" s="2">
        <f t="shared" si="12"/>
        <v>1.1938637896156439</v>
      </c>
      <c r="O126" s="2">
        <f t="shared" si="13"/>
        <v>0.80495567174357796</v>
      </c>
      <c r="P126" s="2">
        <f t="shared" si="14"/>
        <v>2.5715323166303556</v>
      </c>
      <c r="Q126" s="1">
        <v>18680.43</v>
      </c>
      <c r="R126" s="1">
        <v>18680.43</v>
      </c>
      <c r="S126" s="1">
        <v>18680.43</v>
      </c>
      <c r="T126" s="1">
        <v>18680.43</v>
      </c>
      <c r="U126" s="4">
        <f t="shared" si="15"/>
        <v>0</v>
      </c>
      <c r="V126" s="4">
        <f t="shared" si="16"/>
        <v>0</v>
      </c>
      <c r="W126" s="4">
        <f t="shared" si="17"/>
        <v>0</v>
      </c>
      <c r="X126" s="1">
        <v>1</v>
      </c>
      <c r="Y126" s="1">
        <v>0</v>
      </c>
      <c r="Z126" s="1">
        <v>1</v>
      </c>
      <c r="AA126" s="1">
        <v>0</v>
      </c>
      <c r="AB126" s="1">
        <v>1</v>
      </c>
      <c r="AC126" s="1">
        <v>0</v>
      </c>
      <c r="AD126" s="1">
        <v>1</v>
      </c>
      <c r="AE126" s="1">
        <v>0</v>
      </c>
    </row>
    <row r="127" spans="1:31" x14ac:dyDescent="0.25">
      <c r="A127" s="1">
        <v>126</v>
      </c>
      <c r="B127" s="1">
        <v>149</v>
      </c>
      <c r="C127" s="1">
        <v>221</v>
      </c>
      <c r="D127" s="1">
        <v>2</v>
      </c>
      <c r="E127" s="1">
        <v>0.08</v>
      </c>
      <c r="F127" s="1">
        <v>6</v>
      </c>
      <c r="G127" s="1" t="str">
        <f t="shared" si="9"/>
        <v>RN_6_2_0.08</v>
      </c>
      <c r="H127" s="20">
        <v>137.22999999999999</v>
      </c>
      <c r="I127" s="20">
        <v>111.64</v>
      </c>
      <c r="J127" s="20">
        <v>116.18</v>
      </c>
      <c r="K127" s="20">
        <v>96.59</v>
      </c>
      <c r="L127" s="20">
        <f t="shared" si="10"/>
        <v>96.59</v>
      </c>
      <c r="M127" s="1" t="str">
        <f t="shared" si="11"/>
        <v>1,2b</v>
      </c>
      <c r="N127" s="2">
        <f t="shared" si="12"/>
        <v>1.2292189179505553</v>
      </c>
      <c r="O127" s="2">
        <f t="shared" si="13"/>
        <v>1.1811843690824582</v>
      </c>
      <c r="P127" s="2">
        <f t="shared" si="14"/>
        <v>1.4207474893881353</v>
      </c>
      <c r="Q127" s="1">
        <v>90253.09</v>
      </c>
      <c r="R127" s="1">
        <v>90253.09</v>
      </c>
      <c r="S127" s="1">
        <v>90253.09</v>
      </c>
      <c r="T127" s="1">
        <v>90253.09</v>
      </c>
      <c r="U127" s="4">
        <f t="shared" si="15"/>
        <v>0</v>
      </c>
      <c r="V127" s="4">
        <f t="shared" si="16"/>
        <v>0</v>
      </c>
      <c r="W127" s="4">
        <f t="shared" si="17"/>
        <v>0</v>
      </c>
      <c r="X127" s="1">
        <v>1</v>
      </c>
      <c r="Y127" s="1">
        <v>0</v>
      </c>
      <c r="Z127" s="1">
        <v>1</v>
      </c>
      <c r="AA127" s="1">
        <v>0</v>
      </c>
      <c r="AB127" s="1">
        <v>1</v>
      </c>
      <c r="AC127" s="1">
        <v>0</v>
      </c>
      <c r="AD127" s="1">
        <v>1</v>
      </c>
      <c r="AE127" s="1">
        <v>0</v>
      </c>
    </row>
    <row r="128" spans="1:31" x14ac:dyDescent="0.25">
      <c r="A128" s="1">
        <v>127</v>
      </c>
      <c r="B128" s="1">
        <v>149</v>
      </c>
      <c r="C128" s="1">
        <v>221</v>
      </c>
      <c r="D128" s="1">
        <v>2</v>
      </c>
      <c r="E128" s="1">
        <v>0.1</v>
      </c>
      <c r="F128" s="1">
        <v>6</v>
      </c>
      <c r="G128" s="1" t="str">
        <f t="shared" si="9"/>
        <v>RN_6_2_0.1</v>
      </c>
      <c r="H128" s="20">
        <v>125.73</v>
      </c>
      <c r="I128" s="20">
        <v>95.48</v>
      </c>
      <c r="J128" s="20">
        <v>109.01</v>
      </c>
      <c r="K128" s="20">
        <v>101.76</v>
      </c>
      <c r="L128" s="20">
        <f t="shared" si="10"/>
        <v>95.48</v>
      </c>
      <c r="M128" s="1" t="str">
        <f t="shared" si="11"/>
        <v>1</v>
      </c>
      <c r="N128" s="2">
        <f t="shared" si="12"/>
        <v>1.3168202764976957</v>
      </c>
      <c r="O128" s="2">
        <f t="shared" si="13"/>
        <v>1.153380423814329</v>
      </c>
      <c r="P128" s="2">
        <f t="shared" si="14"/>
        <v>1.2355542452830188</v>
      </c>
      <c r="Q128" s="1">
        <v>90076.09</v>
      </c>
      <c r="R128" s="1">
        <v>90076.09</v>
      </c>
      <c r="S128" s="1">
        <v>90076.09</v>
      </c>
      <c r="T128" s="1">
        <v>90076.09</v>
      </c>
      <c r="U128" s="4">
        <f t="shared" si="15"/>
        <v>0</v>
      </c>
      <c r="V128" s="4">
        <f t="shared" si="16"/>
        <v>0</v>
      </c>
      <c r="W128" s="4">
        <f t="shared" si="17"/>
        <v>0</v>
      </c>
      <c r="X128" s="1">
        <v>1</v>
      </c>
      <c r="Y128" s="1">
        <v>0</v>
      </c>
      <c r="Z128" s="1">
        <v>1</v>
      </c>
      <c r="AA128" s="1">
        <v>0</v>
      </c>
      <c r="AB128" s="1">
        <v>1</v>
      </c>
      <c r="AC128" s="1">
        <v>0</v>
      </c>
      <c r="AD128" s="1">
        <v>1</v>
      </c>
      <c r="AE128" s="1">
        <v>0</v>
      </c>
    </row>
    <row r="129" spans="1:31" x14ac:dyDescent="0.25">
      <c r="A129" s="1">
        <v>128</v>
      </c>
      <c r="B129" s="1">
        <v>149</v>
      </c>
      <c r="C129" s="1">
        <v>221</v>
      </c>
      <c r="D129" s="1">
        <v>2</v>
      </c>
      <c r="E129" s="1">
        <v>0.2</v>
      </c>
      <c r="F129" s="1">
        <v>6</v>
      </c>
      <c r="G129" s="1" t="str">
        <f t="shared" si="9"/>
        <v>RN_6_2_0.2</v>
      </c>
      <c r="H129" s="20">
        <v>181.16</v>
      </c>
      <c r="I129" s="20">
        <v>103.91</v>
      </c>
      <c r="J129" s="20">
        <v>171.81</v>
      </c>
      <c r="K129" s="20">
        <v>105.94</v>
      </c>
      <c r="L129" s="20">
        <f t="shared" si="10"/>
        <v>103.91</v>
      </c>
      <c r="M129" s="1" t="str">
        <f t="shared" si="11"/>
        <v>1</v>
      </c>
      <c r="N129" s="2">
        <f t="shared" si="12"/>
        <v>1.7434318159946107</v>
      </c>
      <c r="O129" s="2">
        <f t="shared" si="13"/>
        <v>1.0544205808742215</v>
      </c>
      <c r="P129" s="2">
        <f t="shared" si="14"/>
        <v>1.7100245421936946</v>
      </c>
      <c r="Q129" s="1">
        <v>88437.28</v>
      </c>
      <c r="R129" s="1">
        <v>88437.28</v>
      </c>
      <c r="S129" s="1">
        <v>88437.28</v>
      </c>
      <c r="T129" s="1">
        <v>88437.28</v>
      </c>
      <c r="U129" s="4">
        <f t="shared" si="15"/>
        <v>0</v>
      </c>
      <c r="V129" s="4">
        <f t="shared" si="16"/>
        <v>0</v>
      </c>
      <c r="W129" s="4">
        <f t="shared" si="17"/>
        <v>0</v>
      </c>
      <c r="X129" s="1">
        <v>1</v>
      </c>
      <c r="Y129" s="1">
        <v>0</v>
      </c>
      <c r="Z129" s="1">
        <v>1</v>
      </c>
      <c r="AA129" s="1">
        <v>0</v>
      </c>
      <c r="AB129" s="1">
        <v>1</v>
      </c>
      <c r="AC129" s="1">
        <v>0</v>
      </c>
      <c r="AD129" s="1">
        <v>1</v>
      </c>
      <c r="AE129" s="1">
        <v>0</v>
      </c>
    </row>
    <row r="130" spans="1:31" x14ac:dyDescent="0.25">
      <c r="A130" s="1">
        <v>129</v>
      </c>
      <c r="B130" s="1">
        <v>149</v>
      </c>
      <c r="C130" s="1">
        <v>221</v>
      </c>
      <c r="D130" s="1">
        <v>2</v>
      </c>
      <c r="E130" s="1">
        <v>0.3</v>
      </c>
      <c r="F130" s="1">
        <v>6</v>
      </c>
      <c r="G130" s="1" t="str">
        <f t="shared" si="9"/>
        <v>RN_6_2_0.3</v>
      </c>
      <c r="H130" s="20">
        <v>177.17</v>
      </c>
      <c r="I130" s="20">
        <v>122.83</v>
      </c>
      <c r="J130" s="20">
        <v>112</v>
      </c>
      <c r="K130" s="20">
        <v>103.55</v>
      </c>
      <c r="L130" s="20">
        <f t="shared" si="10"/>
        <v>103.55</v>
      </c>
      <c r="M130" s="1" t="str">
        <f t="shared" si="11"/>
        <v>1,2b</v>
      </c>
      <c r="N130" s="2">
        <f t="shared" si="12"/>
        <v>1.4424000651306683</v>
      </c>
      <c r="O130" s="2">
        <f t="shared" si="13"/>
        <v>1.5818749999999999</v>
      </c>
      <c r="P130" s="2">
        <f t="shared" si="14"/>
        <v>1.7109608884596812</v>
      </c>
      <c r="Q130" s="1">
        <v>86500.52</v>
      </c>
      <c r="R130" s="1">
        <v>86500.52</v>
      </c>
      <c r="S130" s="1">
        <v>86500.52</v>
      </c>
      <c r="T130" s="1">
        <v>86500.52</v>
      </c>
      <c r="U130" s="4">
        <f t="shared" si="15"/>
        <v>0</v>
      </c>
      <c r="V130" s="4">
        <f t="shared" si="16"/>
        <v>0</v>
      </c>
      <c r="W130" s="4">
        <f t="shared" si="17"/>
        <v>0</v>
      </c>
      <c r="X130" s="1">
        <v>1</v>
      </c>
      <c r="Y130" s="1">
        <v>0</v>
      </c>
      <c r="Z130" s="1">
        <v>1</v>
      </c>
      <c r="AA130" s="1">
        <v>0</v>
      </c>
      <c r="AB130" s="1">
        <v>1</v>
      </c>
      <c r="AC130" s="1">
        <v>0</v>
      </c>
      <c r="AD130" s="1">
        <v>1</v>
      </c>
      <c r="AE130" s="1">
        <v>0</v>
      </c>
    </row>
    <row r="131" spans="1:31" x14ac:dyDescent="0.25">
      <c r="A131" s="1">
        <v>130</v>
      </c>
      <c r="B131" s="1">
        <v>149</v>
      </c>
      <c r="C131" s="1">
        <v>221</v>
      </c>
      <c r="D131" s="1">
        <v>2</v>
      </c>
      <c r="E131" s="1">
        <v>1</v>
      </c>
      <c r="F131" s="1">
        <v>6</v>
      </c>
      <c r="G131" s="1" t="str">
        <f t="shared" ref="G131:G194" si="18">"RN" &amp;"_"&amp;F131&amp; "_"&amp;D131&amp;"_"&amp;E131</f>
        <v>RN_6_2_1</v>
      </c>
      <c r="H131" s="20">
        <v>224.76</v>
      </c>
      <c r="I131" s="20">
        <v>114.02</v>
      </c>
      <c r="J131" s="20">
        <v>109.1</v>
      </c>
      <c r="K131" s="20">
        <v>93.29</v>
      </c>
      <c r="L131" s="20">
        <f t="shared" ref="L131:L194" si="19">MIN(H131:K131)</f>
        <v>93.29</v>
      </c>
      <c r="M131" s="1" t="str">
        <f t="shared" ref="M131:M194" si="20">IF(I131=L131,"1",IF(J131=L131,"1,2a",IF(K131=L131,"1,2b","empty")))</f>
        <v>1,2b</v>
      </c>
      <c r="N131" s="2">
        <f t="shared" ref="N131:N194" si="21">$H131/I131</f>
        <v>1.9712331169970181</v>
      </c>
      <c r="O131" s="2">
        <f t="shared" ref="O131:O194" si="22">$H131/J131</f>
        <v>2.06012832263978</v>
      </c>
      <c r="P131" s="2">
        <f t="shared" ref="P131:P194" si="23">$H131/K131</f>
        <v>2.4092614428127344</v>
      </c>
      <c r="Q131" s="1">
        <v>82778.259999999995</v>
      </c>
      <c r="R131" s="1">
        <v>82778.259999999995</v>
      </c>
      <c r="S131" s="1">
        <v>82778.259999999995</v>
      </c>
      <c r="T131" s="1">
        <v>82778.259999999995</v>
      </c>
      <c r="U131" s="4">
        <f t="shared" ref="U131:U194" si="24">ABS($Q131-R131)/$Q131</f>
        <v>0</v>
      </c>
      <c r="V131" s="4">
        <f t="shared" ref="V131:V194" si="25">ABS($Q131-S131)/$Q131</f>
        <v>0</v>
      </c>
      <c r="W131" s="4">
        <f t="shared" ref="W131:W194" si="26">ABS($Q131-T131)/$Q131</f>
        <v>0</v>
      </c>
      <c r="X131" s="1">
        <v>1</v>
      </c>
      <c r="Y131" s="1">
        <v>0</v>
      </c>
      <c r="Z131" s="1">
        <v>1</v>
      </c>
      <c r="AA131" s="1">
        <v>0</v>
      </c>
      <c r="AB131" s="1">
        <v>1</v>
      </c>
      <c r="AC131" s="1">
        <v>0</v>
      </c>
      <c r="AD131" s="1">
        <v>1</v>
      </c>
      <c r="AE131" s="1">
        <v>0</v>
      </c>
    </row>
    <row r="132" spans="1:31" x14ac:dyDescent="0.25">
      <c r="A132" s="1">
        <v>131</v>
      </c>
      <c r="B132" s="1">
        <v>149</v>
      </c>
      <c r="C132" s="1">
        <v>221</v>
      </c>
      <c r="D132" s="1">
        <v>4</v>
      </c>
      <c r="E132" s="1">
        <v>0.08</v>
      </c>
      <c r="F132" s="1">
        <v>6</v>
      </c>
      <c r="G132" s="1" t="str">
        <f t="shared" si="18"/>
        <v>RN_6_4_0.08</v>
      </c>
      <c r="H132" s="20">
        <v>191.89</v>
      </c>
      <c r="I132" s="20">
        <v>82.87</v>
      </c>
      <c r="J132" s="20">
        <v>79.06</v>
      </c>
      <c r="K132" s="20">
        <v>81.41</v>
      </c>
      <c r="L132" s="20">
        <f t="shared" si="19"/>
        <v>79.06</v>
      </c>
      <c r="M132" s="1" t="str">
        <f t="shared" si="20"/>
        <v>1,2a</v>
      </c>
      <c r="N132" s="2">
        <f t="shared" si="21"/>
        <v>2.3155544829250632</v>
      </c>
      <c r="O132" s="2">
        <f t="shared" si="22"/>
        <v>2.4271439413103968</v>
      </c>
      <c r="P132" s="2">
        <f t="shared" si="23"/>
        <v>2.3570814396265813</v>
      </c>
      <c r="Q132" s="2">
        <v>52341</v>
      </c>
      <c r="R132" s="1">
        <v>52341</v>
      </c>
      <c r="S132" s="1">
        <v>52341</v>
      </c>
      <c r="T132" s="1">
        <v>52341</v>
      </c>
      <c r="U132" s="4">
        <f t="shared" si="24"/>
        <v>0</v>
      </c>
      <c r="V132" s="4">
        <f t="shared" si="25"/>
        <v>0</v>
      </c>
      <c r="W132" s="4">
        <f t="shared" si="26"/>
        <v>0</v>
      </c>
      <c r="X132" s="1">
        <v>1</v>
      </c>
      <c r="Y132" s="1">
        <v>0</v>
      </c>
      <c r="Z132" s="1">
        <v>1</v>
      </c>
      <c r="AA132" s="1">
        <v>0</v>
      </c>
      <c r="AB132" s="1">
        <v>1</v>
      </c>
      <c r="AC132" s="1">
        <v>0</v>
      </c>
      <c r="AD132" s="1">
        <v>1</v>
      </c>
      <c r="AE132" s="1">
        <v>0</v>
      </c>
    </row>
    <row r="133" spans="1:31" x14ac:dyDescent="0.25">
      <c r="A133" s="1">
        <v>132</v>
      </c>
      <c r="B133" s="1">
        <v>149</v>
      </c>
      <c r="C133" s="1">
        <v>221</v>
      </c>
      <c r="D133" s="1">
        <v>4</v>
      </c>
      <c r="E133" s="1">
        <v>0.1</v>
      </c>
      <c r="F133" s="1">
        <v>6</v>
      </c>
      <c r="G133" s="1" t="str">
        <f t="shared" si="18"/>
        <v>RN_6_4_0.1</v>
      </c>
      <c r="H133" s="20">
        <v>175.54</v>
      </c>
      <c r="I133" s="20">
        <v>65.430000000000007</v>
      </c>
      <c r="J133" s="20">
        <v>58.48</v>
      </c>
      <c r="K133" s="20">
        <v>65.180000000000007</v>
      </c>
      <c r="L133" s="20">
        <f t="shared" si="19"/>
        <v>58.48</v>
      </c>
      <c r="M133" s="1" t="str">
        <f t="shared" si="20"/>
        <v>1,2a</v>
      </c>
      <c r="N133" s="2">
        <f t="shared" si="21"/>
        <v>2.6828671863059754</v>
      </c>
      <c r="O133" s="2">
        <f t="shared" si="22"/>
        <v>3.0017099863201095</v>
      </c>
      <c r="P133" s="2">
        <f t="shared" si="23"/>
        <v>2.693157410248542</v>
      </c>
      <c r="Q133" s="2">
        <v>51878.36</v>
      </c>
      <c r="R133" s="1">
        <v>51878.36</v>
      </c>
      <c r="S133" s="1">
        <v>51878.36</v>
      </c>
      <c r="T133" s="1">
        <v>51878.36</v>
      </c>
      <c r="U133" s="4">
        <f t="shared" si="24"/>
        <v>0</v>
      </c>
      <c r="V133" s="4">
        <f t="shared" si="25"/>
        <v>0</v>
      </c>
      <c r="W133" s="4">
        <f t="shared" si="26"/>
        <v>0</v>
      </c>
      <c r="X133" s="1">
        <v>1</v>
      </c>
      <c r="Y133" s="1">
        <v>0</v>
      </c>
      <c r="Z133" s="1">
        <v>1</v>
      </c>
      <c r="AA133" s="1">
        <v>0</v>
      </c>
      <c r="AB133" s="1">
        <v>1</v>
      </c>
      <c r="AC133" s="1">
        <v>0</v>
      </c>
      <c r="AD133" s="1">
        <v>1</v>
      </c>
      <c r="AE133" s="1">
        <v>0</v>
      </c>
    </row>
    <row r="134" spans="1:31" x14ac:dyDescent="0.25">
      <c r="A134" s="1">
        <v>133</v>
      </c>
      <c r="B134" s="1">
        <v>149</v>
      </c>
      <c r="C134" s="1">
        <v>221</v>
      </c>
      <c r="D134" s="1">
        <v>4</v>
      </c>
      <c r="E134" s="1">
        <v>0.2</v>
      </c>
      <c r="F134" s="1">
        <v>6</v>
      </c>
      <c r="G134" s="1" t="str">
        <f t="shared" si="18"/>
        <v>RN_6_4_0.2</v>
      </c>
      <c r="H134" s="20">
        <v>340.01</v>
      </c>
      <c r="I134" s="20">
        <v>295.44</v>
      </c>
      <c r="J134" s="20">
        <v>392.99</v>
      </c>
      <c r="K134" s="20">
        <v>346.17</v>
      </c>
      <c r="L134" s="20">
        <f t="shared" si="19"/>
        <v>295.44</v>
      </c>
      <c r="M134" s="1" t="str">
        <f t="shared" si="20"/>
        <v>1</v>
      </c>
      <c r="N134" s="2">
        <f t="shared" si="21"/>
        <v>1.1508597346330895</v>
      </c>
      <c r="O134" s="2">
        <f t="shared" si="22"/>
        <v>0.86518740934883831</v>
      </c>
      <c r="P134" s="2">
        <f t="shared" si="23"/>
        <v>0.98220527486495068</v>
      </c>
      <c r="Q134" s="2">
        <v>50673.07</v>
      </c>
      <c r="R134" s="1">
        <v>50673.07</v>
      </c>
      <c r="S134" s="1">
        <v>50673.07</v>
      </c>
      <c r="T134" s="1">
        <v>50673.07</v>
      </c>
      <c r="U134" s="4">
        <f t="shared" si="24"/>
        <v>0</v>
      </c>
      <c r="V134" s="4">
        <f t="shared" si="25"/>
        <v>0</v>
      </c>
      <c r="W134" s="4">
        <f t="shared" si="26"/>
        <v>0</v>
      </c>
      <c r="X134" s="1">
        <v>2</v>
      </c>
      <c r="Y134" s="1">
        <v>2</v>
      </c>
      <c r="Z134" s="1">
        <v>3</v>
      </c>
      <c r="AA134" s="1">
        <v>4</v>
      </c>
      <c r="AB134" s="1">
        <v>3</v>
      </c>
      <c r="AC134" s="1">
        <v>7</v>
      </c>
      <c r="AD134" s="1">
        <v>4</v>
      </c>
      <c r="AE134" s="1">
        <v>9</v>
      </c>
    </row>
    <row r="135" spans="1:31" x14ac:dyDescent="0.25">
      <c r="A135" s="1">
        <v>134</v>
      </c>
      <c r="B135" s="1">
        <v>149</v>
      </c>
      <c r="C135" s="1">
        <v>221</v>
      </c>
      <c r="D135" s="1">
        <v>4</v>
      </c>
      <c r="E135" s="1">
        <v>0.3</v>
      </c>
      <c r="F135" s="1">
        <v>6</v>
      </c>
      <c r="G135" s="1" t="str">
        <f t="shared" si="18"/>
        <v>RN_6_4_0.3</v>
      </c>
      <c r="H135" s="20">
        <v>116.25</v>
      </c>
      <c r="I135" s="20">
        <v>50.37</v>
      </c>
      <c r="J135" s="20">
        <v>83.45</v>
      </c>
      <c r="K135" s="20">
        <v>60.94</v>
      </c>
      <c r="L135" s="20">
        <f t="shared" si="19"/>
        <v>50.37</v>
      </c>
      <c r="M135" s="1" t="str">
        <f t="shared" si="20"/>
        <v>1</v>
      </c>
      <c r="N135" s="2">
        <f t="shared" si="21"/>
        <v>2.3079213817748663</v>
      </c>
      <c r="O135" s="2">
        <f t="shared" si="22"/>
        <v>1.3930497303774716</v>
      </c>
      <c r="P135" s="2">
        <f t="shared" si="23"/>
        <v>1.9076140466032163</v>
      </c>
      <c r="Q135" s="2">
        <v>49447.94</v>
      </c>
      <c r="R135" s="1">
        <v>49447.94</v>
      </c>
      <c r="S135" s="1">
        <v>49447.94</v>
      </c>
      <c r="T135" s="1">
        <v>49447.94</v>
      </c>
      <c r="U135" s="4">
        <f t="shared" si="24"/>
        <v>0</v>
      </c>
      <c r="V135" s="4">
        <f t="shared" si="25"/>
        <v>0</v>
      </c>
      <c r="W135" s="4">
        <f t="shared" si="26"/>
        <v>0</v>
      </c>
      <c r="X135" s="1">
        <v>1</v>
      </c>
      <c r="Y135" s="1">
        <v>0</v>
      </c>
      <c r="Z135" s="1">
        <v>1</v>
      </c>
      <c r="AA135" s="1">
        <v>0</v>
      </c>
      <c r="AB135" s="1">
        <v>1</v>
      </c>
      <c r="AC135" s="1">
        <v>0</v>
      </c>
      <c r="AD135" s="1">
        <v>1</v>
      </c>
      <c r="AE135" s="1">
        <v>0</v>
      </c>
    </row>
    <row r="136" spans="1:31" x14ac:dyDescent="0.25">
      <c r="A136" s="1">
        <v>135</v>
      </c>
      <c r="B136" s="1">
        <v>149</v>
      </c>
      <c r="C136" s="1">
        <v>221</v>
      </c>
      <c r="D136" s="1">
        <v>4</v>
      </c>
      <c r="E136" s="1">
        <v>1</v>
      </c>
      <c r="F136" s="1">
        <v>6</v>
      </c>
      <c r="G136" s="1" t="str">
        <f t="shared" si="18"/>
        <v>RN_6_4_1</v>
      </c>
      <c r="H136" s="20">
        <v>224.52</v>
      </c>
      <c r="I136" s="20">
        <v>80.36</v>
      </c>
      <c r="J136" s="20">
        <v>82.35</v>
      </c>
      <c r="K136" s="20">
        <v>43.28</v>
      </c>
      <c r="L136" s="20">
        <f t="shared" si="19"/>
        <v>43.28</v>
      </c>
      <c r="M136" s="1" t="str">
        <f t="shared" si="20"/>
        <v>1,2b</v>
      </c>
      <c r="N136" s="2">
        <f t="shared" si="21"/>
        <v>2.7939273270283724</v>
      </c>
      <c r="O136" s="2">
        <f t="shared" si="22"/>
        <v>2.7264116575591988</v>
      </c>
      <c r="P136" s="2">
        <f t="shared" si="23"/>
        <v>5.1876155268022179</v>
      </c>
      <c r="Q136" s="2">
        <v>48257.97</v>
      </c>
      <c r="R136" s="1">
        <v>48257.97</v>
      </c>
      <c r="S136" s="1">
        <v>48257.97</v>
      </c>
      <c r="T136" s="1">
        <v>48257.97</v>
      </c>
      <c r="U136" s="4">
        <f t="shared" si="24"/>
        <v>0</v>
      </c>
      <c r="V136" s="4">
        <f t="shared" si="25"/>
        <v>0</v>
      </c>
      <c r="W136" s="4">
        <f t="shared" si="26"/>
        <v>0</v>
      </c>
      <c r="X136" s="1">
        <v>1</v>
      </c>
      <c r="Y136" s="1">
        <v>0</v>
      </c>
      <c r="Z136" s="1">
        <v>1</v>
      </c>
      <c r="AA136" s="1">
        <v>0</v>
      </c>
      <c r="AB136" s="1">
        <v>1</v>
      </c>
      <c r="AC136" s="1">
        <v>0</v>
      </c>
      <c r="AD136" s="1">
        <v>1</v>
      </c>
      <c r="AE136" s="1">
        <v>0</v>
      </c>
    </row>
    <row r="137" spans="1:31" x14ac:dyDescent="0.25">
      <c r="A137" s="1">
        <v>136</v>
      </c>
      <c r="B137" s="1">
        <v>149</v>
      </c>
      <c r="C137" s="1">
        <v>221</v>
      </c>
      <c r="D137" s="1">
        <v>6</v>
      </c>
      <c r="E137" s="1">
        <v>0.08</v>
      </c>
      <c r="F137" s="1">
        <v>6</v>
      </c>
      <c r="G137" s="1" t="str">
        <f t="shared" si="18"/>
        <v>RN_6_6_0.08</v>
      </c>
      <c r="H137" s="20">
        <v>142.65</v>
      </c>
      <c r="I137" s="20">
        <v>198.44</v>
      </c>
      <c r="J137" s="20">
        <v>188.01</v>
      </c>
      <c r="K137" s="20">
        <v>121.94</v>
      </c>
      <c r="L137" s="20">
        <f t="shared" si="19"/>
        <v>121.94</v>
      </c>
      <c r="M137" s="1" t="str">
        <f t="shared" si="20"/>
        <v>1,2b</v>
      </c>
      <c r="N137" s="2">
        <f t="shared" si="21"/>
        <v>0.71885708526506753</v>
      </c>
      <c r="O137" s="2">
        <f t="shared" si="22"/>
        <v>0.75873623743417906</v>
      </c>
      <c r="P137" s="2">
        <f t="shared" si="23"/>
        <v>1.1698376250615057</v>
      </c>
      <c r="Q137" s="1">
        <v>37147.03</v>
      </c>
      <c r="R137" s="1">
        <v>37147.03</v>
      </c>
      <c r="S137" s="1">
        <v>37147.03</v>
      </c>
      <c r="T137" s="1">
        <v>37147.03</v>
      </c>
      <c r="U137" s="4">
        <f t="shared" si="24"/>
        <v>0</v>
      </c>
      <c r="V137" s="4">
        <f t="shared" si="25"/>
        <v>0</v>
      </c>
      <c r="W137" s="4">
        <f t="shared" si="26"/>
        <v>0</v>
      </c>
      <c r="X137" s="1">
        <v>1</v>
      </c>
      <c r="Y137" s="1">
        <v>0</v>
      </c>
      <c r="Z137" s="1">
        <v>1</v>
      </c>
      <c r="AA137" s="1">
        <v>0</v>
      </c>
      <c r="AB137" s="1">
        <v>1</v>
      </c>
      <c r="AC137" s="1">
        <v>0</v>
      </c>
      <c r="AD137" s="1">
        <v>1</v>
      </c>
      <c r="AE137" s="1">
        <v>0</v>
      </c>
    </row>
    <row r="138" spans="1:31" x14ac:dyDescent="0.25">
      <c r="A138" s="1">
        <v>137</v>
      </c>
      <c r="B138" s="1">
        <v>149</v>
      </c>
      <c r="C138" s="1">
        <v>221</v>
      </c>
      <c r="D138" s="1">
        <v>6</v>
      </c>
      <c r="E138" s="1">
        <v>0.1</v>
      </c>
      <c r="F138" s="1">
        <v>6</v>
      </c>
      <c r="G138" s="1" t="str">
        <f t="shared" si="18"/>
        <v>RN_6_6_0.1</v>
      </c>
      <c r="H138" s="20">
        <v>173.21</v>
      </c>
      <c r="I138" s="20">
        <v>127.61</v>
      </c>
      <c r="J138" s="20">
        <v>163.56</v>
      </c>
      <c r="K138" s="20">
        <v>123.71</v>
      </c>
      <c r="L138" s="20">
        <f t="shared" si="19"/>
        <v>123.71</v>
      </c>
      <c r="M138" s="1" t="str">
        <f t="shared" si="20"/>
        <v>1,2b</v>
      </c>
      <c r="N138" s="2">
        <f t="shared" si="21"/>
        <v>1.3573387665543453</v>
      </c>
      <c r="O138" s="2">
        <f t="shared" si="22"/>
        <v>1.0589997554414283</v>
      </c>
      <c r="P138" s="2">
        <f t="shared" si="23"/>
        <v>1.4001293347344597</v>
      </c>
      <c r="Q138" s="1">
        <v>36940.69</v>
      </c>
      <c r="R138" s="1">
        <v>36940.69</v>
      </c>
      <c r="S138" s="1">
        <v>36940.69</v>
      </c>
      <c r="T138" s="1">
        <v>36940.69</v>
      </c>
      <c r="U138" s="4">
        <f t="shared" si="24"/>
        <v>0</v>
      </c>
      <c r="V138" s="4">
        <f t="shared" si="25"/>
        <v>0</v>
      </c>
      <c r="W138" s="4">
        <f t="shared" si="26"/>
        <v>0</v>
      </c>
      <c r="X138" s="1">
        <v>1</v>
      </c>
      <c r="Y138" s="1">
        <v>0</v>
      </c>
      <c r="Z138" s="1">
        <v>1</v>
      </c>
      <c r="AA138" s="1">
        <v>0</v>
      </c>
      <c r="AB138" s="1">
        <v>1</v>
      </c>
      <c r="AC138" s="1">
        <v>0</v>
      </c>
      <c r="AD138" s="1">
        <v>1</v>
      </c>
      <c r="AE138" s="1">
        <v>0</v>
      </c>
    </row>
    <row r="139" spans="1:31" x14ac:dyDescent="0.25">
      <c r="A139" s="1">
        <v>138</v>
      </c>
      <c r="B139" s="1">
        <v>149</v>
      </c>
      <c r="C139" s="1">
        <v>221</v>
      </c>
      <c r="D139" s="1">
        <v>6</v>
      </c>
      <c r="E139" s="1">
        <v>0.2</v>
      </c>
      <c r="F139" s="1">
        <v>6</v>
      </c>
      <c r="G139" s="1" t="str">
        <f t="shared" si="18"/>
        <v>RN_6_6_0.2</v>
      </c>
      <c r="H139" s="20">
        <v>163.18</v>
      </c>
      <c r="I139" s="20">
        <v>48.33</v>
      </c>
      <c r="J139" s="20">
        <v>62.37</v>
      </c>
      <c r="K139" s="20">
        <v>47.3</v>
      </c>
      <c r="L139" s="20">
        <f t="shared" si="19"/>
        <v>47.3</v>
      </c>
      <c r="M139" s="1" t="str">
        <f t="shared" si="20"/>
        <v>1,2b</v>
      </c>
      <c r="N139" s="2">
        <f t="shared" si="21"/>
        <v>3.3763707841920136</v>
      </c>
      <c r="O139" s="2">
        <f t="shared" si="22"/>
        <v>2.6163219496552834</v>
      </c>
      <c r="P139" s="2">
        <f t="shared" si="23"/>
        <v>3.4498942917547573</v>
      </c>
      <c r="Q139" s="1">
        <v>35291.79</v>
      </c>
      <c r="R139" s="1">
        <v>35291.79</v>
      </c>
      <c r="S139" s="1">
        <v>35291.79</v>
      </c>
      <c r="T139" s="1">
        <v>35291.79</v>
      </c>
      <c r="U139" s="4">
        <f t="shared" si="24"/>
        <v>0</v>
      </c>
      <c r="V139" s="4">
        <f t="shared" si="25"/>
        <v>0</v>
      </c>
      <c r="W139" s="4">
        <f t="shared" si="26"/>
        <v>0</v>
      </c>
      <c r="X139" s="1">
        <v>1</v>
      </c>
      <c r="Y139" s="1">
        <v>0</v>
      </c>
      <c r="Z139" s="1">
        <v>1</v>
      </c>
      <c r="AA139" s="1">
        <v>0</v>
      </c>
      <c r="AB139" s="1">
        <v>1</v>
      </c>
      <c r="AC139" s="1">
        <v>0</v>
      </c>
      <c r="AD139" s="1">
        <v>1</v>
      </c>
      <c r="AE139" s="1">
        <v>0</v>
      </c>
    </row>
    <row r="140" spans="1:31" x14ac:dyDescent="0.25">
      <c r="A140" s="1">
        <v>139</v>
      </c>
      <c r="B140" s="1">
        <v>149</v>
      </c>
      <c r="C140" s="1">
        <v>221</v>
      </c>
      <c r="D140" s="1">
        <v>6</v>
      </c>
      <c r="E140" s="1">
        <v>0.3</v>
      </c>
      <c r="F140" s="1">
        <v>6</v>
      </c>
      <c r="G140" s="1" t="str">
        <f t="shared" si="18"/>
        <v>RN_6_6_0.3</v>
      </c>
      <c r="H140" s="20">
        <v>102.88</v>
      </c>
      <c r="I140" s="20">
        <v>36.74</v>
      </c>
      <c r="J140" s="20">
        <v>38.25</v>
      </c>
      <c r="K140" s="20">
        <v>36.08</v>
      </c>
      <c r="L140" s="20">
        <f t="shared" si="19"/>
        <v>36.08</v>
      </c>
      <c r="M140" s="1" t="str">
        <f t="shared" si="20"/>
        <v>1,2b</v>
      </c>
      <c r="N140" s="2">
        <f t="shared" si="21"/>
        <v>2.8002177463255307</v>
      </c>
      <c r="O140" s="2">
        <f t="shared" si="22"/>
        <v>2.689673202614379</v>
      </c>
      <c r="P140" s="2">
        <f t="shared" si="23"/>
        <v>2.8514412416851442</v>
      </c>
      <c r="Q140" s="1">
        <v>33520.43</v>
      </c>
      <c r="R140" s="1">
        <v>33520.43</v>
      </c>
      <c r="S140" s="1">
        <v>33520.43</v>
      </c>
      <c r="T140" s="1">
        <v>33520.43</v>
      </c>
      <c r="U140" s="4">
        <f t="shared" si="24"/>
        <v>0</v>
      </c>
      <c r="V140" s="4">
        <f t="shared" si="25"/>
        <v>0</v>
      </c>
      <c r="W140" s="4">
        <f t="shared" si="26"/>
        <v>0</v>
      </c>
      <c r="X140" s="1">
        <v>1</v>
      </c>
      <c r="Y140" s="1">
        <v>0</v>
      </c>
      <c r="Z140" s="1">
        <v>1</v>
      </c>
      <c r="AA140" s="1">
        <v>0</v>
      </c>
      <c r="AB140" s="1">
        <v>1</v>
      </c>
      <c r="AC140" s="1">
        <v>0</v>
      </c>
      <c r="AD140" s="1">
        <v>1</v>
      </c>
      <c r="AE140" s="1">
        <v>0</v>
      </c>
    </row>
    <row r="141" spans="1:31" x14ac:dyDescent="0.25">
      <c r="A141" s="1">
        <v>140</v>
      </c>
      <c r="B141" s="1">
        <v>149</v>
      </c>
      <c r="C141" s="1">
        <v>221</v>
      </c>
      <c r="D141" s="1">
        <v>6</v>
      </c>
      <c r="E141" s="1">
        <v>1</v>
      </c>
      <c r="F141" s="1">
        <v>6</v>
      </c>
      <c r="G141" s="1" t="str">
        <f t="shared" si="18"/>
        <v>RN_6_6_1</v>
      </c>
      <c r="H141" s="20">
        <v>111.96</v>
      </c>
      <c r="I141" s="20">
        <v>27.42</v>
      </c>
      <c r="J141" s="20">
        <v>45.05</v>
      </c>
      <c r="K141" s="20">
        <v>35.51</v>
      </c>
      <c r="L141" s="20">
        <f t="shared" si="19"/>
        <v>27.42</v>
      </c>
      <c r="M141" s="1" t="str">
        <f t="shared" si="20"/>
        <v>1</v>
      </c>
      <c r="N141" s="2">
        <f t="shared" si="21"/>
        <v>4.083150984682713</v>
      </c>
      <c r="O141" s="2">
        <f t="shared" si="22"/>
        <v>2.4852386237513873</v>
      </c>
      <c r="P141" s="2">
        <f t="shared" si="23"/>
        <v>3.1529146719234018</v>
      </c>
      <c r="Q141" s="1">
        <v>32705.35</v>
      </c>
      <c r="R141" s="1">
        <v>32705.35</v>
      </c>
      <c r="S141" s="1">
        <v>32705.35</v>
      </c>
      <c r="T141" s="1">
        <v>32705.35</v>
      </c>
      <c r="U141" s="4">
        <f t="shared" si="24"/>
        <v>0</v>
      </c>
      <c r="V141" s="4">
        <f t="shared" si="25"/>
        <v>0</v>
      </c>
      <c r="W141" s="4">
        <f t="shared" si="26"/>
        <v>0</v>
      </c>
      <c r="X141" s="1">
        <v>1</v>
      </c>
      <c r="Y141" s="1">
        <v>0</v>
      </c>
      <c r="Z141" s="1">
        <v>1</v>
      </c>
      <c r="AA141" s="1">
        <v>0</v>
      </c>
      <c r="AB141" s="1">
        <v>1</v>
      </c>
      <c r="AC141" s="1">
        <v>0</v>
      </c>
      <c r="AD141" s="1">
        <v>1</v>
      </c>
      <c r="AE141" s="1">
        <v>0</v>
      </c>
    </row>
    <row r="142" spans="1:31" x14ac:dyDescent="0.25">
      <c r="A142" s="1">
        <v>141</v>
      </c>
      <c r="B142" s="1">
        <v>149</v>
      </c>
      <c r="C142" s="1">
        <v>221</v>
      </c>
      <c r="D142" s="1">
        <v>8</v>
      </c>
      <c r="E142" s="1">
        <v>0.08</v>
      </c>
      <c r="F142" s="1">
        <v>6</v>
      </c>
      <c r="G142" s="1" t="str">
        <f t="shared" si="18"/>
        <v>RN_6_8_0.08</v>
      </c>
      <c r="H142" s="20">
        <v>98.16</v>
      </c>
      <c r="I142" s="20">
        <v>47.07</v>
      </c>
      <c r="J142" s="20">
        <v>56.75</v>
      </c>
      <c r="K142" s="20">
        <v>57.83</v>
      </c>
      <c r="L142" s="20">
        <f t="shared" si="19"/>
        <v>47.07</v>
      </c>
      <c r="M142" s="1" t="str">
        <f t="shared" si="20"/>
        <v>1</v>
      </c>
      <c r="N142" s="2">
        <f t="shared" si="21"/>
        <v>2.0854047163798599</v>
      </c>
      <c r="O142" s="2">
        <f t="shared" si="22"/>
        <v>1.7296916299559471</v>
      </c>
      <c r="P142" s="2">
        <f t="shared" si="23"/>
        <v>1.6973888984955905</v>
      </c>
      <c r="Q142" s="1">
        <v>27062.85</v>
      </c>
      <c r="R142" s="1">
        <v>27062.85</v>
      </c>
      <c r="S142" s="1">
        <v>27062.85</v>
      </c>
      <c r="T142" s="1">
        <v>27062.85</v>
      </c>
      <c r="U142" s="4">
        <f t="shared" si="24"/>
        <v>0</v>
      </c>
      <c r="V142" s="4">
        <f t="shared" si="25"/>
        <v>0</v>
      </c>
      <c r="W142" s="4">
        <f t="shared" si="26"/>
        <v>0</v>
      </c>
      <c r="X142" s="1">
        <v>1</v>
      </c>
      <c r="Y142" s="1">
        <v>0</v>
      </c>
      <c r="Z142" s="1">
        <v>1</v>
      </c>
      <c r="AA142" s="1">
        <v>0</v>
      </c>
      <c r="AB142" s="1">
        <v>1</v>
      </c>
      <c r="AC142" s="1">
        <v>0</v>
      </c>
      <c r="AD142" s="1">
        <v>1</v>
      </c>
      <c r="AE142" s="1">
        <v>0</v>
      </c>
    </row>
    <row r="143" spans="1:31" x14ac:dyDescent="0.25">
      <c r="A143" s="1">
        <v>142</v>
      </c>
      <c r="B143" s="1">
        <v>149</v>
      </c>
      <c r="C143" s="1">
        <v>221</v>
      </c>
      <c r="D143" s="1">
        <v>8</v>
      </c>
      <c r="E143" s="1">
        <v>0.1</v>
      </c>
      <c r="F143" s="1">
        <v>6</v>
      </c>
      <c r="G143" s="1" t="str">
        <f t="shared" si="18"/>
        <v>RN_6_8_0.1</v>
      </c>
      <c r="H143" s="20">
        <v>68.14</v>
      </c>
      <c r="I143" s="20">
        <v>78.05</v>
      </c>
      <c r="J143" s="20">
        <v>66.510000000000005</v>
      </c>
      <c r="K143" s="20">
        <v>46.26</v>
      </c>
      <c r="L143" s="20">
        <f t="shared" si="19"/>
        <v>46.26</v>
      </c>
      <c r="M143" s="1" t="str">
        <f t="shared" si="20"/>
        <v>1,2b</v>
      </c>
      <c r="N143" s="2">
        <f t="shared" si="21"/>
        <v>0.87303010890454835</v>
      </c>
      <c r="O143" s="2">
        <f t="shared" si="22"/>
        <v>1.0245075928431815</v>
      </c>
      <c r="P143" s="2">
        <f t="shared" si="23"/>
        <v>1.4729788153912668</v>
      </c>
      <c r="Q143" s="1">
        <v>26605.79</v>
      </c>
      <c r="R143" s="1">
        <v>26605.79</v>
      </c>
      <c r="S143" s="1">
        <v>26605.79</v>
      </c>
      <c r="T143" s="1">
        <v>26605.79</v>
      </c>
      <c r="U143" s="4">
        <f t="shared" si="24"/>
        <v>0</v>
      </c>
      <c r="V143" s="4">
        <f t="shared" si="25"/>
        <v>0</v>
      </c>
      <c r="W143" s="4">
        <f t="shared" si="26"/>
        <v>0</v>
      </c>
      <c r="X143" s="1">
        <v>1</v>
      </c>
      <c r="Y143" s="1">
        <v>0</v>
      </c>
      <c r="Z143" s="1">
        <v>1</v>
      </c>
      <c r="AA143" s="1">
        <v>0</v>
      </c>
      <c r="AB143" s="1">
        <v>1</v>
      </c>
      <c r="AC143" s="1">
        <v>0</v>
      </c>
      <c r="AD143" s="1">
        <v>1</v>
      </c>
      <c r="AE143" s="1">
        <v>0</v>
      </c>
    </row>
    <row r="144" spans="1:31" x14ac:dyDescent="0.25">
      <c r="A144" s="1">
        <v>143</v>
      </c>
      <c r="B144" s="1">
        <v>149</v>
      </c>
      <c r="C144" s="1">
        <v>221</v>
      </c>
      <c r="D144" s="1">
        <v>8</v>
      </c>
      <c r="E144" s="1">
        <v>0.2</v>
      </c>
      <c r="F144" s="1">
        <v>6</v>
      </c>
      <c r="G144" s="1" t="str">
        <f t="shared" si="18"/>
        <v>RN_6_8_0.2</v>
      </c>
      <c r="H144" s="20">
        <v>120.68</v>
      </c>
      <c r="I144" s="20">
        <v>30.78</v>
      </c>
      <c r="J144" s="20">
        <v>47.85</v>
      </c>
      <c r="K144" s="20">
        <v>28.73</v>
      </c>
      <c r="L144" s="20">
        <f t="shared" si="19"/>
        <v>28.73</v>
      </c>
      <c r="M144" s="1" t="str">
        <f t="shared" si="20"/>
        <v>1,2b</v>
      </c>
      <c r="N144" s="2">
        <f t="shared" si="21"/>
        <v>3.9207277452891489</v>
      </c>
      <c r="O144" s="2">
        <f t="shared" si="22"/>
        <v>2.5220480668756533</v>
      </c>
      <c r="P144" s="2">
        <f t="shared" si="23"/>
        <v>4.2004872955099204</v>
      </c>
      <c r="Q144" s="1">
        <v>26332.19</v>
      </c>
      <c r="R144" s="1">
        <v>26332.19</v>
      </c>
      <c r="S144" s="1">
        <v>26332.19</v>
      </c>
      <c r="T144" s="1">
        <v>26332.19</v>
      </c>
      <c r="U144" s="4">
        <f t="shared" si="24"/>
        <v>0</v>
      </c>
      <c r="V144" s="4">
        <f t="shared" si="25"/>
        <v>0</v>
      </c>
      <c r="W144" s="4">
        <f t="shared" si="26"/>
        <v>0</v>
      </c>
      <c r="X144" s="1">
        <v>1</v>
      </c>
      <c r="Y144" s="1">
        <v>0</v>
      </c>
      <c r="Z144" s="1">
        <v>1</v>
      </c>
      <c r="AA144" s="1">
        <v>0</v>
      </c>
      <c r="AB144" s="1">
        <v>1</v>
      </c>
      <c r="AC144" s="1">
        <v>0</v>
      </c>
      <c r="AD144" s="1">
        <v>1</v>
      </c>
      <c r="AE144" s="1">
        <v>0</v>
      </c>
    </row>
    <row r="145" spans="1:31" x14ac:dyDescent="0.25">
      <c r="A145" s="1">
        <v>144</v>
      </c>
      <c r="B145" s="1">
        <v>149</v>
      </c>
      <c r="C145" s="1">
        <v>221</v>
      </c>
      <c r="D145" s="1">
        <v>8</v>
      </c>
      <c r="E145" s="1">
        <v>0.3</v>
      </c>
      <c r="F145" s="1">
        <v>6</v>
      </c>
      <c r="G145" s="1" t="str">
        <f t="shared" si="18"/>
        <v>RN_6_8_0.3</v>
      </c>
      <c r="H145" s="20">
        <v>76</v>
      </c>
      <c r="I145" s="20">
        <v>26.05</v>
      </c>
      <c r="J145" s="20">
        <v>21.82</v>
      </c>
      <c r="K145" s="20">
        <v>23.36</v>
      </c>
      <c r="L145" s="20">
        <f t="shared" si="19"/>
        <v>21.82</v>
      </c>
      <c r="M145" s="1" t="str">
        <f t="shared" si="20"/>
        <v>1,2a</v>
      </c>
      <c r="N145" s="2">
        <f t="shared" si="21"/>
        <v>2.9174664107485602</v>
      </c>
      <c r="O145" s="2">
        <f t="shared" si="22"/>
        <v>3.4830430797433545</v>
      </c>
      <c r="P145" s="2">
        <f t="shared" si="23"/>
        <v>3.2534246575342465</v>
      </c>
      <c r="Q145" s="1">
        <v>26224.560000000001</v>
      </c>
      <c r="R145" s="1">
        <v>26224.560000000001</v>
      </c>
      <c r="S145" s="1">
        <v>26224.560000000001</v>
      </c>
      <c r="T145" s="1">
        <v>26224.560000000001</v>
      </c>
      <c r="U145" s="4">
        <f t="shared" si="24"/>
        <v>0</v>
      </c>
      <c r="V145" s="4">
        <f t="shared" si="25"/>
        <v>0</v>
      </c>
      <c r="W145" s="4">
        <f t="shared" si="26"/>
        <v>0</v>
      </c>
      <c r="X145" s="1">
        <v>1</v>
      </c>
      <c r="Y145" s="1">
        <v>0</v>
      </c>
      <c r="Z145" s="1">
        <v>1</v>
      </c>
      <c r="AA145" s="1">
        <v>0</v>
      </c>
      <c r="AB145" s="1">
        <v>1</v>
      </c>
      <c r="AC145" s="1">
        <v>0</v>
      </c>
      <c r="AD145" s="1">
        <v>1</v>
      </c>
      <c r="AE145" s="1">
        <v>0</v>
      </c>
    </row>
    <row r="146" spans="1:31" x14ac:dyDescent="0.25">
      <c r="A146" s="1">
        <v>145</v>
      </c>
      <c r="B146" s="1">
        <v>149</v>
      </c>
      <c r="C146" s="1">
        <v>221</v>
      </c>
      <c r="D146" s="1">
        <v>8</v>
      </c>
      <c r="E146" s="1">
        <v>1</v>
      </c>
      <c r="F146" s="1">
        <v>6</v>
      </c>
      <c r="G146" s="1" t="str">
        <f t="shared" si="18"/>
        <v>RN_6_8_1</v>
      </c>
      <c r="H146" s="20">
        <v>112.08</v>
      </c>
      <c r="I146" s="20">
        <v>27.61</v>
      </c>
      <c r="J146" s="20">
        <v>32.270000000000003</v>
      </c>
      <c r="K146" s="20">
        <v>26.19</v>
      </c>
      <c r="L146" s="20">
        <f t="shared" si="19"/>
        <v>26.19</v>
      </c>
      <c r="M146" s="1" t="str">
        <f t="shared" si="20"/>
        <v>1,2b</v>
      </c>
      <c r="N146" s="2">
        <f t="shared" si="21"/>
        <v>4.0593987685621151</v>
      </c>
      <c r="O146" s="2">
        <f t="shared" si="22"/>
        <v>3.473194917880384</v>
      </c>
      <c r="P146" s="2">
        <f t="shared" si="23"/>
        <v>4.2794959908361969</v>
      </c>
      <c r="Q146" s="1">
        <v>25934.66</v>
      </c>
      <c r="R146" s="1">
        <v>25934.66</v>
      </c>
      <c r="S146" s="1">
        <v>25934.66</v>
      </c>
      <c r="T146" s="1">
        <v>25934.66</v>
      </c>
      <c r="U146" s="4">
        <f t="shared" si="24"/>
        <v>0</v>
      </c>
      <c r="V146" s="4">
        <f t="shared" si="25"/>
        <v>0</v>
      </c>
      <c r="W146" s="4">
        <f t="shared" si="26"/>
        <v>0</v>
      </c>
      <c r="X146" s="1">
        <v>1</v>
      </c>
      <c r="Y146" s="1">
        <v>0</v>
      </c>
      <c r="Z146" s="1">
        <v>1</v>
      </c>
      <c r="AA146" s="1">
        <v>0</v>
      </c>
      <c r="AB146" s="1">
        <v>1</v>
      </c>
      <c r="AC146" s="1">
        <v>0</v>
      </c>
      <c r="AD146" s="1">
        <v>1</v>
      </c>
      <c r="AE146" s="1">
        <v>0</v>
      </c>
    </row>
    <row r="147" spans="1:31" x14ac:dyDescent="0.25">
      <c r="A147" s="1">
        <v>146</v>
      </c>
      <c r="B147" s="1">
        <v>149</v>
      </c>
      <c r="C147" s="1">
        <v>221</v>
      </c>
      <c r="D147" s="1">
        <v>10</v>
      </c>
      <c r="E147" s="1">
        <v>0.08</v>
      </c>
      <c r="F147" s="1">
        <v>6</v>
      </c>
      <c r="G147" s="1" t="str">
        <f t="shared" si="18"/>
        <v>RN_6_10_0.08</v>
      </c>
      <c r="H147" s="20">
        <v>154.13</v>
      </c>
      <c r="I147" s="20">
        <v>33.840000000000003</v>
      </c>
      <c r="J147" s="20">
        <v>154.77000000000001</v>
      </c>
      <c r="K147" s="20">
        <v>67.61</v>
      </c>
      <c r="L147" s="20">
        <f t="shared" si="19"/>
        <v>33.840000000000003</v>
      </c>
      <c r="M147" s="1" t="str">
        <f t="shared" si="20"/>
        <v>1</v>
      </c>
      <c r="N147" s="2">
        <f t="shared" si="21"/>
        <v>4.5546690307328603</v>
      </c>
      <c r="O147" s="2">
        <f t="shared" si="22"/>
        <v>0.99586483168572715</v>
      </c>
      <c r="P147" s="2">
        <f t="shared" si="23"/>
        <v>2.2796923532021891</v>
      </c>
      <c r="Q147" s="1">
        <v>22500.66</v>
      </c>
      <c r="R147" s="1">
        <v>22500.66</v>
      </c>
      <c r="S147" s="1">
        <v>22500.66</v>
      </c>
      <c r="T147" s="1">
        <v>22500.66</v>
      </c>
      <c r="U147" s="4">
        <f t="shared" si="24"/>
        <v>0</v>
      </c>
      <c r="V147" s="4">
        <f t="shared" si="25"/>
        <v>0</v>
      </c>
      <c r="W147" s="4">
        <f t="shared" si="26"/>
        <v>0</v>
      </c>
      <c r="X147" s="1">
        <v>2</v>
      </c>
      <c r="Y147" s="1">
        <v>2</v>
      </c>
      <c r="Z147" s="1">
        <v>1</v>
      </c>
      <c r="AA147" s="1">
        <v>0</v>
      </c>
      <c r="AB147" s="1">
        <v>3</v>
      </c>
      <c r="AC147" s="1">
        <v>4</v>
      </c>
      <c r="AD147" s="1">
        <v>2</v>
      </c>
      <c r="AE147" s="1">
        <v>2</v>
      </c>
    </row>
    <row r="148" spans="1:31" x14ac:dyDescent="0.25">
      <c r="A148" s="1">
        <v>147</v>
      </c>
      <c r="B148" s="1">
        <v>149</v>
      </c>
      <c r="C148" s="1">
        <v>221</v>
      </c>
      <c r="D148" s="1">
        <v>10</v>
      </c>
      <c r="E148" s="1">
        <v>0.1</v>
      </c>
      <c r="F148" s="1">
        <v>6</v>
      </c>
      <c r="G148" s="1" t="str">
        <f t="shared" si="18"/>
        <v>RN_6_10_0.1</v>
      </c>
      <c r="H148" s="20">
        <v>78.77</v>
      </c>
      <c r="I148" s="20">
        <v>29.75</v>
      </c>
      <c r="J148" s="20">
        <v>37.89</v>
      </c>
      <c r="K148" s="20">
        <v>35.08</v>
      </c>
      <c r="L148" s="20">
        <f t="shared" si="19"/>
        <v>29.75</v>
      </c>
      <c r="M148" s="1" t="str">
        <f t="shared" si="20"/>
        <v>1</v>
      </c>
      <c r="N148" s="2">
        <f t="shared" si="21"/>
        <v>2.6477310924369748</v>
      </c>
      <c r="O148" s="2">
        <f t="shared" si="22"/>
        <v>2.0789126418580097</v>
      </c>
      <c r="P148" s="2">
        <f t="shared" si="23"/>
        <v>2.2454389965792476</v>
      </c>
      <c r="Q148" s="1">
        <v>22199.56</v>
      </c>
      <c r="R148" s="1">
        <v>22199.56</v>
      </c>
      <c r="S148" s="1">
        <v>22199.56</v>
      </c>
      <c r="T148" s="1">
        <v>22199.56</v>
      </c>
      <c r="U148" s="4">
        <f t="shared" si="24"/>
        <v>0</v>
      </c>
      <c r="V148" s="4">
        <f t="shared" si="25"/>
        <v>0</v>
      </c>
      <c r="W148" s="4">
        <f t="shared" si="26"/>
        <v>0</v>
      </c>
      <c r="X148" s="1">
        <v>1</v>
      </c>
      <c r="Y148" s="1">
        <v>0</v>
      </c>
      <c r="Z148" s="1">
        <v>1</v>
      </c>
      <c r="AA148" s="1">
        <v>0</v>
      </c>
      <c r="AB148" s="1">
        <v>1</v>
      </c>
      <c r="AC148" s="1">
        <v>0</v>
      </c>
      <c r="AD148" s="1">
        <v>1</v>
      </c>
      <c r="AE148" s="1">
        <v>0</v>
      </c>
    </row>
    <row r="149" spans="1:31" x14ac:dyDescent="0.25">
      <c r="A149" s="1">
        <v>148</v>
      </c>
      <c r="B149" s="1">
        <v>149</v>
      </c>
      <c r="C149" s="1">
        <v>221</v>
      </c>
      <c r="D149" s="1">
        <v>10</v>
      </c>
      <c r="E149" s="1">
        <v>0.2</v>
      </c>
      <c r="F149" s="1">
        <v>6</v>
      </c>
      <c r="G149" s="1" t="str">
        <f t="shared" si="18"/>
        <v>RN_6_10_0.2</v>
      </c>
      <c r="H149" s="20">
        <v>86.19</v>
      </c>
      <c r="I149" s="20">
        <v>41.3</v>
      </c>
      <c r="J149" s="20">
        <v>49.62</v>
      </c>
      <c r="K149" s="20">
        <v>33.1</v>
      </c>
      <c r="L149" s="20">
        <f t="shared" si="19"/>
        <v>33.1</v>
      </c>
      <c r="M149" s="1" t="str">
        <f t="shared" si="20"/>
        <v>1,2b</v>
      </c>
      <c r="N149" s="2">
        <f t="shared" si="21"/>
        <v>2.0869249394673126</v>
      </c>
      <c r="O149" s="2">
        <f t="shared" si="22"/>
        <v>1.7370012091898428</v>
      </c>
      <c r="P149" s="2">
        <f t="shared" si="23"/>
        <v>2.6039274924471298</v>
      </c>
      <c r="Q149" s="1">
        <v>21787.06</v>
      </c>
      <c r="R149" s="1">
        <v>21787.06</v>
      </c>
      <c r="S149" s="1">
        <v>21787.06</v>
      </c>
      <c r="T149" s="1">
        <v>21787.06</v>
      </c>
      <c r="U149" s="4">
        <f t="shared" si="24"/>
        <v>0</v>
      </c>
      <c r="V149" s="4">
        <f t="shared" si="25"/>
        <v>0</v>
      </c>
      <c r="W149" s="4">
        <f t="shared" si="26"/>
        <v>0</v>
      </c>
      <c r="X149" s="1">
        <v>1</v>
      </c>
      <c r="Y149" s="1">
        <v>0</v>
      </c>
      <c r="Z149" s="1">
        <v>1</v>
      </c>
      <c r="AA149" s="1">
        <v>0</v>
      </c>
      <c r="AB149" s="1">
        <v>1</v>
      </c>
      <c r="AC149" s="1">
        <v>0</v>
      </c>
      <c r="AD149" s="1">
        <v>1</v>
      </c>
      <c r="AE149" s="1">
        <v>0</v>
      </c>
    </row>
    <row r="150" spans="1:31" x14ac:dyDescent="0.25">
      <c r="A150" s="1">
        <v>149</v>
      </c>
      <c r="B150" s="1">
        <v>149</v>
      </c>
      <c r="C150" s="1">
        <v>221</v>
      </c>
      <c r="D150" s="1">
        <v>10</v>
      </c>
      <c r="E150" s="1">
        <v>0.3</v>
      </c>
      <c r="F150" s="1">
        <v>6</v>
      </c>
      <c r="G150" s="1" t="str">
        <f t="shared" si="18"/>
        <v>RN_6_10_0.3</v>
      </c>
      <c r="H150" s="20">
        <v>73.06</v>
      </c>
      <c r="I150" s="20">
        <v>48.85</v>
      </c>
      <c r="J150" s="20">
        <v>48.22</v>
      </c>
      <c r="K150" s="20">
        <v>22.89</v>
      </c>
      <c r="L150" s="20">
        <f t="shared" si="19"/>
        <v>22.89</v>
      </c>
      <c r="M150" s="1" t="str">
        <f t="shared" si="20"/>
        <v>1,2b</v>
      </c>
      <c r="N150" s="2">
        <f t="shared" si="21"/>
        <v>1.4955987717502559</v>
      </c>
      <c r="O150" s="2">
        <f t="shared" si="22"/>
        <v>1.5151389464952303</v>
      </c>
      <c r="P150" s="2">
        <f t="shared" si="23"/>
        <v>3.1917868064657058</v>
      </c>
      <c r="Q150" s="1">
        <v>21233.01</v>
      </c>
      <c r="R150" s="1">
        <v>21233.01</v>
      </c>
      <c r="S150" s="1">
        <v>21233.01</v>
      </c>
      <c r="T150" s="1">
        <v>21233.01</v>
      </c>
      <c r="U150" s="4">
        <f t="shared" si="24"/>
        <v>0</v>
      </c>
      <c r="V150" s="4">
        <f t="shared" si="25"/>
        <v>0</v>
      </c>
      <c r="W150" s="4">
        <f t="shared" si="26"/>
        <v>0</v>
      </c>
      <c r="X150" s="1">
        <v>1</v>
      </c>
      <c r="Y150" s="1">
        <v>0</v>
      </c>
      <c r="Z150" s="1">
        <v>1</v>
      </c>
      <c r="AA150" s="1">
        <v>0</v>
      </c>
      <c r="AB150" s="1">
        <v>1</v>
      </c>
      <c r="AC150" s="1">
        <v>0</v>
      </c>
      <c r="AD150" s="1">
        <v>1</v>
      </c>
      <c r="AE150" s="1">
        <v>0</v>
      </c>
    </row>
    <row r="151" spans="1:31" x14ac:dyDescent="0.25">
      <c r="A151" s="1">
        <v>150</v>
      </c>
      <c r="B151" s="1">
        <v>149</v>
      </c>
      <c r="C151" s="1">
        <v>221</v>
      </c>
      <c r="D151" s="1">
        <v>10</v>
      </c>
      <c r="E151" s="1">
        <v>1</v>
      </c>
      <c r="F151" s="1">
        <v>6</v>
      </c>
      <c r="G151" s="1" t="str">
        <f t="shared" si="18"/>
        <v>RN_6_10_1</v>
      </c>
      <c r="H151" s="20">
        <v>73.97</v>
      </c>
      <c r="I151" s="20">
        <v>19.23</v>
      </c>
      <c r="J151" s="20">
        <v>22.33</v>
      </c>
      <c r="K151" s="20">
        <v>28.43</v>
      </c>
      <c r="L151" s="20">
        <f t="shared" si="19"/>
        <v>19.23</v>
      </c>
      <c r="M151" s="1" t="str">
        <f t="shared" si="20"/>
        <v>1</v>
      </c>
      <c r="N151" s="2">
        <f t="shared" si="21"/>
        <v>3.84659386375455</v>
      </c>
      <c r="O151" s="2">
        <f t="shared" si="22"/>
        <v>3.3125839677563818</v>
      </c>
      <c r="P151" s="2">
        <f t="shared" si="23"/>
        <v>2.6018290538163913</v>
      </c>
      <c r="Q151" s="1">
        <v>21038.27</v>
      </c>
      <c r="R151" s="1">
        <v>21038.27</v>
      </c>
      <c r="S151" s="1">
        <v>21038.27</v>
      </c>
      <c r="T151" s="1">
        <v>21038.27</v>
      </c>
      <c r="U151" s="4">
        <f t="shared" si="24"/>
        <v>0</v>
      </c>
      <c r="V151" s="4">
        <f t="shared" si="25"/>
        <v>0</v>
      </c>
      <c r="W151" s="4">
        <f t="shared" si="26"/>
        <v>0</v>
      </c>
      <c r="X151" s="1">
        <v>1</v>
      </c>
      <c r="Y151" s="1">
        <v>0</v>
      </c>
      <c r="Z151" s="1">
        <v>1</v>
      </c>
      <c r="AA151" s="1">
        <v>0</v>
      </c>
      <c r="AB151" s="1">
        <v>1</v>
      </c>
      <c r="AC151" s="1">
        <v>0</v>
      </c>
      <c r="AD151" s="1">
        <v>1</v>
      </c>
      <c r="AE151" s="1">
        <v>0</v>
      </c>
    </row>
    <row r="152" spans="1:31" x14ac:dyDescent="0.25">
      <c r="A152" s="1">
        <v>151</v>
      </c>
      <c r="B152" s="1">
        <v>151</v>
      </c>
      <c r="C152" s="1">
        <v>233</v>
      </c>
      <c r="D152" s="1">
        <v>2</v>
      </c>
      <c r="E152" s="1">
        <v>0.08</v>
      </c>
      <c r="F152" s="1">
        <v>7</v>
      </c>
      <c r="G152" s="1" t="str">
        <f t="shared" si="18"/>
        <v>RN_7_2_0.08</v>
      </c>
      <c r="H152" s="20">
        <v>192.99</v>
      </c>
      <c r="I152" s="20">
        <v>135.82</v>
      </c>
      <c r="J152" s="20">
        <v>140.65</v>
      </c>
      <c r="K152" s="20">
        <v>116.02</v>
      </c>
      <c r="L152" s="20">
        <f t="shared" si="19"/>
        <v>116.02</v>
      </c>
      <c r="M152" s="1" t="str">
        <f t="shared" si="20"/>
        <v>1,2b</v>
      </c>
      <c r="N152" s="2">
        <f t="shared" si="21"/>
        <v>1.4209247533500222</v>
      </c>
      <c r="O152" s="2">
        <f t="shared" si="22"/>
        <v>1.3721293992179169</v>
      </c>
      <c r="P152" s="2">
        <f t="shared" si="23"/>
        <v>1.6634200999827617</v>
      </c>
      <c r="Q152" s="1">
        <v>86986.35</v>
      </c>
      <c r="R152" s="1">
        <v>86986.35</v>
      </c>
      <c r="S152" s="1">
        <v>86986.35</v>
      </c>
      <c r="T152" s="1">
        <v>86986.35</v>
      </c>
      <c r="U152" s="4">
        <f t="shared" si="24"/>
        <v>0</v>
      </c>
      <c r="V152" s="4">
        <f t="shared" si="25"/>
        <v>0</v>
      </c>
      <c r="W152" s="4">
        <f t="shared" si="26"/>
        <v>0</v>
      </c>
      <c r="X152" s="1">
        <v>1</v>
      </c>
      <c r="Y152" s="1">
        <v>0</v>
      </c>
      <c r="Z152" s="1">
        <v>1</v>
      </c>
      <c r="AA152" s="1">
        <v>0</v>
      </c>
      <c r="AB152" s="1">
        <v>1</v>
      </c>
      <c r="AC152" s="1">
        <v>0</v>
      </c>
      <c r="AD152" s="1">
        <v>1</v>
      </c>
      <c r="AE152" s="1">
        <v>0</v>
      </c>
    </row>
    <row r="153" spans="1:31" x14ac:dyDescent="0.25">
      <c r="A153" s="1">
        <v>152</v>
      </c>
      <c r="B153" s="1">
        <v>151</v>
      </c>
      <c r="C153" s="1">
        <v>233</v>
      </c>
      <c r="D153" s="1">
        <v>2</v>
      </c>
      <c r="E153" s="1">
        <v>0.1</v>
      </c>
      <c r="F153" s="1">
        <v>7</v>
      </c>
      <c r="G153" s="1" t="str">
        <f t="shared" si="18"/>
        <v>RN_7_2_0.1</v>
      </c>
      <c r="H153" s="20">
        <v>225.86</v>
      </c>
      <c r="I153" s="20">
        <v>139.05000000000001</v>
      </c>
      <c r="J153" s="20">
        <v>169.01</v>
      </c>
      <c r="K153" s="20">
        <v>132.52000000000001</v>
      </c>
      <c r="L153" s="20">
        <f t="shared" si="19"/>
        <v>132.52000000000001</v>
      </c>
      <c r="M153" s="1" t="str">
        <f t="shared" si="20"/>
        <v>1,2b</v>
      </c>
      <c r="N153" s="2">
        <f t="shared" si="21"/>
        <v>1.6243078029485796</v>
      </c>
      <c r="O153" s="2">
        <f t="shared" si="22"/>
        <v>1.3363706289568666</v>
      </c>
      <c r="P153" s="2">
        <f t="shared" si="23"/>
        <v>1.7043465137337761</v>
      </c>
      <c r="Q153" s="1">
        <v>86986.35</v>
      </c>
      <c r="R153" s="1">
        <v>86986.35</v>
      </c>
      <c r="S153" s="1">
        <v>86986.35</v>
      </c>
      <c r="T153" s="1">
        <v>86986.35</v>
      </c>
      <c r="U153" s="4">
        <f t="shared" si="24"/>
        <v>0</v>
      </c>
      <c r="V153" s="4">
        <f t="shared" si="25"/>
        <v>0</v>
      </c>
      <c r="W153" s="4">
        <f t="shared" si="26"/>
        <v>0</v>
      </c>
      <c r="X153" s="1">
        <v>1</v>
      </c>
      <c r="Y153" s="1">
        <v>0</v>
      </c>
      <c r="Z153" s="1">
        <v>1</v>
      </c>
      <c r="AA153" s="1">
        <v>0</v>
      </c>
      <c r="AB153" s="1">
        <v>1</v>
      </c>
      <c r="AC153" s="1">
        <v>0</v>
      </c>
      <c r="AD153" s="1">
        <v>1</v>
      </c>
      <c r="AE153" s="1">
        <v>0</v>
      </c>
    </row>
    <row r="154" spans="1:31" x14ac:dyDescent="0.25">
      <c r="A154" s="1">
        <v>153</v>
      </c>
      <c r="B154" s="1">
        <v>151</v>
      </c>
      <c r="C154" s="1">
        <v>233</v>
      </c>
      <c r="D154" s="1">
        <v>2</v>
      </c>
      <c r="E154" s="1">
        <v>0.2</v>
      </c>
      <c r="F154" s="1">
        <v>7</v>
      </c>
      <c r="G154" s="1" t="str">
        <f t="shared" si="18"/>
        <v>RN_7_2_0.2</v>
      </c>
      <c r="H154" s="20">
        <v>206.23</v>
      </c>
      <c r="I154" s="20">
        <v>135.81</v>
      </c>
      <c r="J154" s="20">
        <v>104.76</v>
      </c>
      <c r="K154" s="20">
        <v>90.65</v>
      </c>
      <c r="L154" s="20">
        <f t="shared" si="19"/>
        <v>90.65</v>
      </c>
      <c r="M154" s="1" t="str">
        <f t="shared" si="20"/>
        <v>1,2b</v>
      </c>
      <c r="N154" s="2">
        <f t="shared" si="21"/>
        <v>1.5185185185185184</v>
      </c>
      <c r="O154" s="2">
        <f t="shared" si="22"/>
        <v>1.9685948835433369</v>
      </c>
      <c r="P154" s="2">
        <f t="shared" si="23"/>
        <v>2.2750137892995035</v>
      </c>
      <c r="Q154" s="1">
        <v>86986.35</v>
      </c>
      <c r="R154" s="1">
        <v>86986.35</v>
      </c>
      <c r="S154" s="1">
        <v>86986.35</v>
      </c>
      <c r="T154" s="1">
        <v>86986.35</v>
      </c>
      <c r="U154" s="4">
        <f t="shared" si="24"/>
        <v>0</v>
      </c>
      <c r="V154" s="4">
        <f t="shared" si="25"/>
        <v>0</v>
      </c>
      <c r="W154" s="4">
        <f t="shared" si="26"/>
        <v>0</v>
      </c>
      <c r="X154" s="1">
        <v>1</v>
      </c>
      <c r="Y154" s="1">
        <v>0</v>
      </c>
      <c r="Z154" s="1">
        <v>1</v>
      </c>
      <c r="AA154" s="1">
        <v>0</v>
      </c>
      <c r="AB154" s="1">
        <v>1</v>
      </c>
      <c r="AC154" s="1">
        <v>0</v>
      </c>
      <c r="AD154" s="1">
        <v>1</v>
      </c>
      <c r="AE154" s="1">
        <v>0</v>
      </c>
    </row>
    <row r="155" spans="1:31" x14ac:dyDescent="0.25">
      <c r="A155" s="1">
        <v>154</v>
      </c>
      <c r="B155" s="1">
        <v>151</v>
      </c>
      <c r="C155" s="1">
        <v>233</v>
      </c>
      <c r="D155" s="1">
        <v>2</v>
      </c>
      <c r="E155" s="1">
        <v>0.3</v>
      </c>
      <c r="F155" s="1">
        <v>7</v>
      </c>
      <c r="G155" s="1" t="str">
        <f t="shared" si="18"/>
        <v>RN_7_2_0.3</v>
      </c>
      <c r="H155" s="20">
        <v>214.14</v>
      </c>
      <c r="I155" s="20">
        <v>105.23</v>
      </c>
      <c r="J155" s="20">
        <v>104</v>
      </c>
      <c r="K155" s="20">
        <v>96.32</v>
      </c>
      <c r="L155" s="20">
        <f t="shared" si="19"/>
        <v>96.32</v>
      </c>
      <c r="M155" s="1" t="str">
        <f t="shared" si="20"/>
        <v>1,2b</v>
      </c>
      <c r="N155" s="2">
        <f t="shared" si="21"/>
        <v>2.0349710158699987</v>
      </c>
      <c r="O155" s="2">
        <f t="shared" si="22"/>
        <v>2.0590384615384614</v>
      </c>
      <c r="P155" s="2">
        <f t="shared" si="23"/>
        <v>2.2232142857142856</v>
      </c>
      <c r="Q155" s="1">
        <v>86986.35</v>
      </c>
      <c r="R155" s="1">
        <v>86986.35</v>
      </c>
      <c r="S155" s="1">
        <v>86986.35</v>
      </c>
      <c r="T155" s="1">
        <v>86986.35</v>
      </c>
      <c r="U155" s="4">
        <f t="shared" si="24"/>
        <v>0</v>
      </c>
      <c r="V155" s="4">
        <f t="shared" si="25"/>
        <v>0</v>
      </c>
      <c r="W155" s="4">
        <f t="shared" si="26"/>
        <v>0</v>
      </c>
      <c r="X155" s="1">
        <v>1</v>
      </c>
      <c r="Y155" s="1">
        <v>0</v>
      </c>
      <c r="Z155" s="1">
        <v>1</v>
      </c>
      <c r="AA155" s="1">
        <v>0</v>
      </c>
      <c r="AB155" s="1">
        <v>1</v>
      </c>
      <c r="AC155" s="1">
        <v>0</v>
      </c>
      <c r="AD155" s="1">
        <v>1</v>
      </c>
      <c r="AE155" s="1">
        <v>0</v>
      </c>
    </row>
    <row r="156" spans="1:31" x14ac:dyDescent="0.25">
      <c r="A156" s="1">
        <v>155</v>
      </c>
      <c r="B156" s="1">
        <v>151</v>
      </c>
      <c r="C156" s="1">
        <v>233</v>
      </c>
      <c r="D156" s="1">
        <v>2</v>
      </c>
      <c r="E156" s="1">
        <v>1</v>
      </c>
      <c r="F156" s="1">
        <v>7</v>
      </c>
      <c r="G156" s="1" t="str">
        <f t="shared" si="18"/>
        <v>RN_7_2_1</v>
      </c>
      <c r="H156" s="20">
        <v>327.48</v>
      </c>
      <c r="I156" s="20">
        <v>113.46</v>
      </c>
      <c r="J156" s="20">
        <v>96.29</v>
      </c>
      <c r="K156" s="20">
        <v>108.53</v>
      </c>
      <c r="L156" s="20">
        <f t="shared" si="19"/>
        <v>96.29</v>
      </c>
      <c r="M156" s="1" t="str">
        <f t="shared" si="20"/>
        <v>1,2a</v>
      </c>
      <c r="N156" s="2">
        <f t="shared" si="21"/>
        <v>2.8863035430988897</v>
      </c>
      <c r="O156" s="2">
        <f t="shared" si="22"/>
        <v>3.4009762176757712</v>
      </c>
      <c r="P156" s="2">
        <f t="shared" si="23"/>
        <v>3.0174145397585921</v>
      </c>
      <c r="Q156" s="1">
        <v>86986.35</v>
      </c>
      <c r="R156" s="1">
        <v>86986.35</v>
      </c>
      <c r="S156" s="1">
        <v>86986.35</v>
      </c>
      <c r="T156" s="1">
        <v>86986.35</v>
      </c>
      <c r="U156" s="4">
        <f t="shared" si="24"/>
        <v>0</v>
      </c>
      <c r="V156" s="4">
        <f t="shared" si="25"/>
        <v>0</v>
      </c>
      <c r="W156" s="4">
        <f t="shared" si="26"/>
        <v>0</v>
      </c>
      <c r="X156" s="1">
        <v>1</v>
      </c>
      <c r="Y156" s="1">
        <v>0</v>
      </c>
      <c r="Z156" s="1">
        <v>1</v>
      </c>
      <c r="AA156" s="1">
        <v>0</v>
      </c>
      <c r="AB156" s="1">
        <v>1</v>
      </c>
      <c r="AC156" s="1">
        <v>0</v>
      </c>
      <c r="AD156" s="1">
        <v>1</v>
      </c>
      <c r="AE156" s="1">
        <v>0</v>
      </c>
    </row>
    <row r="157" spans="1:31" x14ac:dyDescent="0.25">
      <c r="A157" s="1">
        <v>156</v>
      </c>
      <c r="B157" s="1">
        <v>151</v>
      </c>
      <c r="C157" s="1">
        <v>233</v>
      </c>
      <c r="D157" s="1">
        <v>4</v>
      </c>
      <c r="E157" s="1">
        <v>0.08</v>
      </c>
      <c r="F157" s="1">
        <v>7</v>
      </c>
      <c r="G157" s="1" t="str">
        <f t="shared" si="18"/>
        <v>RN_7_4_0.08</v>
      </c>
      <c r="H157" s="20">
        <v>180.22</v>
      </c>
      <c r="I157" s="20">
        <v>90.79</v>
      </c>
      <c r="J157" s="20">
        <v>150.22</v>
      </c>
      <c r="K157" s="20">
        <v>109.61</v>
      </c>
      <c r="L157" s="20">
        <f t="shared" si="19"/>
        <v>90.79</v>
      </c>
      <c r="M157" s="1" t="str">
        <f t="shared" si="20"/>
        <v>1</v>
      </c>
      <c r="N157" s="2">
        <f t="shared" si="21"/>
        <v>1.9850203766934682</v>
      </c>
      <c r="O157" s="2">
        <f t="shared" si="22"/>
        <v>1.1997070962588203</v>
      </c>
      <c r="P157" s="2">
        <f t="shared" si="23"/>
        <v>1.6441930480795548</v>
      </c>
      <c r="Q157" s="1">
        <v>55245.47</v>
      </c>
      <c r="R157" s="1">
        <v>55245.47</v>
      </c>
      <c r="S157" s="1">
        <v>55245.47</v>
      </c>
      <c r="T157" s="1">
        <v>55245.47</v>
      </c>
      <c r="U157" s="4">
        <f t="shared" si="24"/>
        <v>0</v>
      </c>
      <c r="V157" s="4">
        <f t="shared" si="25"/>
        <v>0</v>
      </c>
      <c r="W157" s="4">
        <f t="shared" si="26"/>
        <v>0</v>
      </c>
      <c r="X157" s="1">
        <v>1</v>
      </c>
      <c r="Y157" s="1">
        <v>0</v>
      </c>
      <c r="Z157" s="1">
        <v>1</v>
      </c>
      <c r="AA157" s="1">
        <v>0</v>
      </c>
      <c r="AB157" s="1">
        <v>1</v>
      </c>
      <c r="AC157" s="1">
        <v>0</v>
      </c>
      <c r="AD157" s="1">
        <v>1</v>
      </c>
      <c r="AE157" s="1">
        <v>0</v>
      </c>
    </row>
    <row r="158" spans="1:31" x14ac:dyDescent="0.25">
      <c r="A158" s="1">
        <v>157</v>
      </c>
      <c r="B158" s="1">
        <v>151</v>
      </c>
      <c r="C158" s="1">
        <v>233</v>
      </c>
      <c r="D158" s="1">
        <v>4</v>
      </c>
      <c r="E158" s="1">
        <v>0.1</v>
      </c>
      <c r="F158" s="1">
        <v>7</v>
      </c>
      <c r="G158" s="1" t="str">
        <f t="shared" si="18"/>
        <v>RN_7_4_0.1</v>
      </c>
      <c r="H158" s="20">
        <v>175.99</v>
      </c>
      <c r="I158" s="20">
        <v>53.87</v>
      </c>
      <c r="J158" s="20">
        <v>172.56</v>
      </c>
      <c r="K158" s="20">
        <v>90.38</v>
      </c>
      <c r="L158" s="20">
        <f t="shared" si="19"/>
        <v>53.87</v>
      </c>
      <c r="M158" s="1" t="str">
        <f t="shared" si="20"/>
        <v>1</v>
      </c>
      <c r="N158" s="2">
        <f t="shared" si="21"/>
        <v>3.2669389270465938</v>
      </c>
      <c r="O158" s="2">
        <f t="shared" si="22"/>
        <v>1.019877144181734</v>
      </c>
      <c r="P158" s="2">
        <f t="shared" si="23"/>
        <v>1.9472228369108211</v>
      </c>
      <c r="Q158" s="1">
        <v>55079.28</v>
      </c>
      <c r="R158" s="1">
        <v>55079.28</v>
      </c>
      <c r="S158" s="1">
        <v>55079.28</v>
      </c>
      <c r="T158" s="1">
        <v>55079.28</v>
      </c>
      <c r="U158" s="4">
        <f t="shared" si="24"/>
        <v>0</v>
      </c>
      <c r="V158" s="4">
        <f t="shared" si="25"/>
        <v>0</v>
      </c>
      <c r="W158" s="4">
        <f t="shared" si="26"/>
        <v>0</v>
      </c>
      <c r="X158" s="1">
        <v>1</v>
      </c>
      <c r="Y158" s="1">
        <v>0</v>
      </c>
      <c r="Z158" s="1">
        <v>1</v>
      </c>
      <c r="AA158" s="1">
        <v>0</v>
      </c>
      <c r="AB158" s="1">
        <v>1</v>
      </c>
      <c r="AC158" s="1">
        <v>0</v>
      </c>
      <c r="AD158" s="1">
        <v>1</v>
      </c>
      <c r="AE158" s="1">
        <v>0</v>
      </c>
    </row>
    <row r="159" spans="1:31" x14ac:dyDescent="0.25">
      <c r="A159" s="1">
        <v>158</v>
      </c>
      <c r="B159" s="1">
        <v>151</v>
      </c>
      <c r="C159" s="1">
        <v>233</v>
      </c>
      <c r="D159" s="1">
        <v>4</v>
      </c>
      <c r="E159" s="1">
        <v>0.2</v>
      </c>
      <c r="F159" s="1">
        <v>7</v>
      </c>
      <c r="G159" s="1" t="str">
        <f t="shared" si="18"/>
        <v>RN_7_4_0.2</v>
      </c>
      <c r="H159" s="20">
        <v>143.74</v>
      </c>
      <c r="I159" s="20">
        <v>72.12</v>
      </c>
      <c r="J159" s="20">
        <v>59.21</v>
      </c>
      <c r="K159" s="20">
        <v>58.49</v>
      </c>
      <c r="L159" s="20">
        <f t="shared" si="19"/>
        <v>58.49</v>
      </c>
      <c r="M159" s="1" t="str">
        <f t="shared" si="20"/>
        <v>1,2b</v>
      </c>
      <c r="N159" s="2">
        <f t="shared" si="21"/>
        <v>1.9930671103716029</v>
      </c>
      <c r="O159" s="2">
        <f t="shared" si="22"/>
        <v>2.4276304678263809</v>
      </c>
      <c r="P159" s="2">
        <f t="shared" si="23"/>
        <v>2.4575141049752096</v>
      </c>
      <c r="Q159" s="1">
        <v>55000.7</v>
      </c>
      <c r="R159" s="1">
        <v>55000.7</v>
      </c>
      <c r="S159" s="1">
        <v>55000.7</v>
      </c>
      <c r="T159" s="1">
        <v>55000.7</v>
      </c>
      <c r="U159" s="4">
        <f t="shared" si="24"/>
        <v>0</v>
      </c>
      <c r="V159" s="4">
        <f t="shared" si="25"/>
        <v>0</v>
      </c>
      <c r="W159" s="4">
        <f t="shared" si="26"/>
        <v>0</v>
      </c>
      <c r="X159" s="1">
        <v>1</v>
      </c>
      <c r="Y159" s="1">
        <v>0</v>
      </c>
      <c r="Z159" s="1">
        <v>1</v>
      </c>
      <c r="AA159" s="1">
        <v>0</v>
      </c>
      <c r="AB159" s="1">
        <v>1</v>
      </c>
      <c r="AC159" s="1">
        <v>0</v>
      </c>
      <c r="AD159" s="1">
        <v>1</v>
      </c>
      <c r="AE159" s="1">
        <v>0</v>
      </c>
    </row>
    <row r="160" spans="1:31" x14ac:dyDescent="0.25">
      <c r="A160" s="1">
        <v>159</v>
      </c>
      <c r="B160" s="1">
        <v>151</v>
      </c>
      <c r="C160" s="1">
        <v>233</v>
      </c>
      <c r="D160" s="1">
        <v>4</v>
      </c>
      <c r="E160" s="1">
        <v>0.3</v>
      </c>
      <c r="F160" s="1">
        <v>7</v>
      </c>
      <c r="G160" s="1" t="str">
        <f t="shared" si="18"/>
        <v>RN_7_4_0.3</v>
      </c>
      <c r="H160" s="20">
        <v>145.01</v>
      </c>
      <c r="I160" s="20">
        <v>78.77</v>
      </c>
      <c r="J160" s="20">
        <v>83.67</v>
      </c>
      <c r="K160" s="20">
        <v>66.510000000000005</v>
      </c>
      <c r="L160" s="20">
        <f t="shared" si="19"/>
        <v>66.510000000000005</v>
      </c>
      <c r="M160" s="1" t="str">
        <f t="shared" si="20"/>
        <v>1,2b</v>
      </c>
      <c r="N160" s="2">
        <f t="shared" si="21"/>
        <v>1.8409292877999237</v>
      </c>
      <c r="O160" s="2">
        <f t="shared" si="22"/>
        <v>1.7331182024620531</v>
      </c>
      <c r="P160" s="2">
        <f t="shared" si="23"/>
        <v>2.1802736430611933</v>
      </c>
      <c r="Q160" s="1">
        <v>55000.7</v>
      </c>
      <c r="R160" s="1">
        <v>55000.7</v>
      </c>
      <c r="S160" s="1">
        <v>55000.7</v>
      </c>
      <c r="T160" s="1">
        <v>55000.7</v>
      </c>
      <c r="U160" s="4">
        <f t="shared" si="24"/>
        <v>0</v>
      </c>
      <c r="V160" s="4">
        <f t="shared" si="25"/>
        <v>0</v>
      </c>
      <c r="W160" s="4">
        <f t="shared" si="26"/>
        <v>0</v>
      </c>
      <c r="X160" s="1">
        <v>1</v>
      </c>
      <c r="Y160" s="1">
        <v>0</v>
      </c>
      <c r="Z160" s="1">
        <v>1</v>
      </c>
      <c r="AA160" s="1">
        <v>0</v>
      </c>
      <c r="AB160" s="1">
        <v>1</v>
      </c>
      <c r="AC160" s="1">
        <v>0</v>
      </c>
      <c r="AD160" s="1">
        <v>1</v>
      </c>
      <c r="AE160" s="1">
        <v>0</v>
      </c>
    </row>
    <row r="161" spans="1:31" x14ac:dyDescent="0.25">
      <c r="A161" s="1">
        <v>160</v>
      </c>
      <c r="B161" s="1">
        <v>151</v>
      </c>
      <c r="C161" s="1">
        <v>233</v>
      </c>
      <c r="D161" s="1">
        <v>4</v>
      </c>
      <c r="E161" s="1">
        <v>1</v>
      </c>
      <c r="F161" s="1">
        <v>7</v>
      </c>
      <c r="G161" s="1" t="str">
        <f t="shared" si="18"/>
        <v>RN_7_4_1</v>
      </c>
      <c r="H161" s="20">
        <v>177.95</v>
      </c>
      <c r="I161" s="20">
        <v>100.41</v>
      </c>
      <c r="J161" s="20">
        <v>90.93</v>
      </c>
      <c r="K161" s="20">
        <v>67.64</v>
      </c>
      <c r="L161" s="20">
        <f t="shared" si="19"/>
        <v>67.64</v>
      </c>
      <c r="M161" s="1" t="str">
        <f t="shared" si="20"/>
        <v>1,2b</v>
      </c>
      <c r="N161" s="2">
        <f t="shared" si="21"/>
        <v>1.7722338412508714</v>
      </c>
      <c r="O161" s="2">
        <f t="shared" si="22"/>
        <v>1.9569998900252938</v>
      </c>
      <c r="P161" s="2">
        <f t="shared" si="23"/>
        <v>2.6308397397989354</v>
      </c>
      <c r="Q161" s="1">
        <v>55000.7</v>
      </c>
      <c r="R161" s="1">
        <v>55000.7</v>
      </c>
      <c r="S161" s="1">
        <v>55000.7</v>
      </c>
      <c r="T161" s="1">
        <v>55000.7</v>
      </c>
      <c r="U161" s="4">
        <f t="shared" si="24"/>
        <v>0</v>
      </c>
      <c r="V161" s="4">
        <f t="shared" si="25"/>
        <v>0</v>
      </c>
      <c r="W161" s="4">
        <f t="shared" si="26"/>
        <v>0</v>
      </c>
      <c r="X161" s="1">
        <v>1</v>
      </c>
      <c r="Y161" s="1">
        <v>0</v>
      </c>
      <c r="Z161" s="1">
        <v>1</v>
      </c>
      <c r="AA161" s="1">
        <v>0</v>
      </c>
      <c r="AB161" s="1">
        <v>1</v>
      </c>
      <c r="AC161" s="1">
        <v>0</v>
      </c>
      <c r="AD161" s="1">
        <v>1</v>
      </c>
      <c r="AE161" s="1">
        <v>0</v>
      </c>
    </row>
    <row r="162" spans="1:31" x14ac:dyDescent="0.25">
      <c r="A162" s="1">
        <v>161</v>
      </c>
      <c r="B162" s="1">
        <v>151</v>
      </c>
      <c r="C162" s="1">
        <v>233</v>
      </c>
      <c r="D162" s="1">
        <v>6</v>
      </c>
      <c r="E162" s="1">
        <v>0.08</v>
      </c>
      <c r="F162" s="1">
        <v>7</v>
      </c>
      <c r="G162" s="1" t="str">
        <f t="shared" si="18"/>
        <v>RN_7_6_0.08</v>
      </c>
      <c r="H162" s="20">
        <v>81.63</v>
      </c>
      <c r="I162" s="20">
        <v>28.36</v>
      </c>
      <c r="J162" s="20">
        <v>52.17</v>
      </c>
      <c r="K162" s="20">
        <v>59.58</v>
      </c>
      <c r="L162" s="20">
        <f t="shared" si="19"/>
        <v>28.36</v>
      </c>
      <c r="M162" s="1" t="str">
        <f t="shared" si="20"/>
        <v>1</v>
      </c>
      <c r="N162" s="2">
        <f t="shared" si="21"/>
        <v>2.8783497884344147</v>
      </c>
      <c r="O162" s="2">
        <f t="shared" si="22"/>
        <v>1.5646923519263944</v>
      </c>
      <c r="P162" s="2">
        <f t="shared" si="23"/>
        <v>1.3700906344410875</v>
      </c>
      <c r="Q162" s="1">
        <v>41404.639999999999</v>
      </c>
      <c r="R162" s="1">
        <v>41404.639999999999</v>
      </c>
      <c r="S162" s="1">
        <v>41404.639999999999</v>
      </c>
      <c r="T162" s="1">
        <v>41404.639999999999</v>
      </c>
      <c r="U162" s="4">
        <f t="shared" si="24"/>
        <v>0</v>
      </c>
      <c r="V162" s="4">
        <f t="shared" si="25"/>
        <v>0</v>
      </c>
      <c r="W162" s="4">
        <f t="shared" si="26"/>
        <v>0</v>
      </c>
      <c r="X162" s="1">
        <v>1</v>
      </c>
      <c r="Y162" s="1">
        <v>0</v>
      </c>
      <c r="Z162" s="1">
        <v>1</v>
      </c>
      <c r="AA162" s="1">
        <v>0</v>
      </c>
      <c r="AB162" s="1">
        <v>1</v>
      </c>
      <c r="AC162" s="1">
        <v>0</v>
      </c>
      <c r="AD162" s="1">
        <v>1</v>
      </c>
      <c r="AE162" s="1">
        <v>0</v>
      </c>
    </row>
    <row r="163" spans="1:31" x14ac:dyDescent="0.25">
      <c r="A163" s="1">
        <v>162</v>
      </c>
      <c r="B163" s="1">
        <v>151</v>
      </c>
      <c r="C163" s="1">
        <v>233</v>
      </c>
      <c r="D163" s="1">
        <v>6</v>
      </c>
      <c r="E163" s="1">
        <v>0.1</v>
      </c>
      <c r="F163" s="1">
        <v>7</v>
      </c>
      <c r="G163" s="1" t="str">
        <f t="shared" si="18"/>
        <v>RN_7_6_0.1</v>
      </c>
      <c r="H163" s="20">
        <v>106.19</v>
      </c>
      <c r="I163" s="20">
        <v>37.74</v>
      </c>
      <c r="J163" s="20">
        <v>51.82</v>
      </c>
      <c r="K163" s="20">
        <v>38.380000000000003</v>
      </c>
      <c r="L163" s="20">
        <f t="shared" si="19"/>
        <v>37.74</v>
      </c>
      <c r="M163" s="1" t="str">
        <f t="shared" si="20"/>
        <v>1</v>
      </c>
      <c r="N163" s="2">
        <f t="shared" si="21"/>
        <v>2.8137254901960782</v>
      </c>
      <c r="O163" s="2">
        <f t="shared" si="22"/>
        <v>2.0492087996912387</v>
      </c>
      <c r="P163" s="2">
        <f t="shared" si="23"/>
        <v>2.7668056279312139</v>
      </c>
      <c r="Q163" s="1">
        <v>41312.61</v>
      </c>
      <c r="R163" s="1">
        <v>41312.61</v>
      </c>
      <c r="S163" s="1">
        <v>41312.61</v>
      </c>
      <c r="T163" s="1">
        <v>41312.61</v>
      </c>
      <c r="U163" s="4">
        <f t="shared" si="24"/>
        <v>0</v>
      </c>
      <c r="V163" s="4">
        <f t="shared" si="25"/>
        <v>0</v>
      </c>
      <c r="W163" s="4">
        <f t="shared" si="26"/>
        <v>0</v>
      </c>
      <c r="X163" s="1">
        <v>1</v>
      </c>
      <c r="Y163" s="1">
        <v>0</v>
      </c>
      <c r="Z163" s="1">
        <v>1</v>
      </c>
      <c r="AA163" s="1">
        <v>0</v>
      </c>
      <c r="AB163" s="1">
        <v>1</v>
      </c>
      <c r="AC163" s="1">
        <v>0</v>
      </c>
      <c r="AD163" s="1">
        <v>1</v>
      </c>
      <c r="AE163" s="1">
        <v>0</v>
      </c>
    </row>
    <row r="164" spans="1:31" x14ac:dyDescent="0.25">
      <c r="A164" s="1">
        <v>163</v>
      </c>
      <c r="B164" s="1">
        <v>151</v>
      </c>
      <c r="C164" s="1">
        <v>233</v>
      </c>
      <c r="D164" s="1">
        <v>6</v>
      </c>
      <c r="E164" s="1">
        <v>0.2</v>
      </c>
      <c r="F164" s="1">
        <v>7</v>
      </c>
      <c r="G164" s="1" t="str">
        <f t="shared" si="18"/>
        <v>RN_7_6_0.2</v>
      </c>
      <c r="H164" s="20">
        <v>127.23</v>
      </c>
      <c r="I164" s="20">
        <v>41.99</v>
      </c>
      <c r="J164" s="20">
        <v>61.81</v>
      </c>
      <c r="K164" s="20">
        <v>71.59</v>
      </c>
      <c r="L164" s="20">
        <f t="shared" si="19"/>
        <v>41.99</v>
      </c>
      <c r="M164" s="1" t="str">
        <f t="shared" si="20"/>
        <v>1</v>
      </c>
      <c r="N164" s="2">
        <f t="shared" si="21"/>
        <v>3.0300071445582279</v>
      </c>
      <c r="O164" s="2">
        <f t="shared" si="22"/>
        <v>2.0584047888691148</v>
      </c>
      <c r="P164" s="2">
        <f t="shared" si="23"/>
        <v>1.7772035200446989</v>
      </c>
      <c r="Q164" s="1">
        <v>41029.35</v>
      </c>
      <c r="R164" s="1">
        <v>41029.35</v>
      </c>
      <c r="S164" s="1">
        <v>41029.35</v>
      </c>
      <c r="T164" s="1">
        <v>41029.35</v>
      </c>
      <c r="U164" s="4">
        <f t="shared" si="24"/>
        <v>0</v>
      </c>
      <c r="V164" s="4">
        <f t="shared" si="25"/>
        <v>0</v>
      </c>
      <c r="W164" s="4">
        <f t="shared" si="26"/>
        <v>0</v>
      </c>
      <c r="X164" s="1">
        <v>1</v>
      </c>
      <c r="Y164" s="1">
        <v>0</v>
      </c>
      <c r="Z164" s="1">
        <v>1</v>
      </c>
      <c r="AA164" s="1">
        <v>0</v>
      </c>
      <c r="AB164" s="1">
        <v>1</v>
      </c>
      <c r="AC164" s="1">
        <v>0</v>
      </c>
      <c r="AD164" s="1">
        <v>1</v>
      </c>
      <c r="AE164" s="1">
        <v>0</v>
      </c>
    </row>
    <row r="165" spans="1:31" x14ac:dyDescent="0.25">
      <c r="A165" s="1">
        <v>164</v>
      </c>
      <c r="B165" s="1">
        <v>151</v>
      </c>
      <c r="C165" s="1">
        <v>233</v>
      </c>
      <c r="D165" s="1">
        <v>6</v>
      </c>
      <c r="E165" s="1">
        <v>0.3</v>
      </c>
      <c r="F165" s="1">
        <v>7</v>
      </c>
      <c r="G165" s="1" t="str">
        <f t="shared" si="18"/>
        <v>RN_7_6_0.3</v>
      </c>
      <c r="H165" s="20">
        <v>101.86</v>
      </c>
      <c r="I165" s="20">
        <v>47.25</v>
      </c>
      <c r="J165" s="20">
        <v>46.53</v>
      </c>
      <c r="K165" s="20">
        <v>33.54</v>
      </c>
      <c r="L165" s="20">
        <f t="shared" si="19"/>
        <v>33.54</v>
      </c>
      <c r="M165" s="1" t="str">
        <f t="shared" si="20"/>
        <v>1,2b</v>
      </c>
      <c r="N165" s="2">
        <f t="shared" si="21"/>
        <v>2.1557671957671958</v>
      </c>
      <c r="O165" s="2">
        <f t="shared" si="22"/>
        <v>2.1891252955082741</v>
      </c>
      <c r="P165" s="2">
        <f t="shared" si="23"/>
        <v>3.0369707811568278</v>
      </c>
      <c r="Q165" s="1">
        <v>40889.86</v>
      </c>
      <c r="R165" s="1">
        <v>40889.86</v>
      </c>
      <c r="S165" s="1">
        <v>40889.86</v>
      </c>
      <c r="T165" s="1">
        <v>40889.86</v>
      </c>
      <c r="U165" s="4">
        <f t="shared" si="24"/>
        <v>0</v>
      </c>
      <c r="V165" s="4">
        <f t="shared" si="25"/>
        <v>0</v>
      </c>
      <c r="W165" s="4">
        <f t="shared" si="26"/>
        <v>0</v>
      </c>
      <c r="X165" s="1">
        <v>1</v>
      </c>
      <c r="Y165" s="1">
        <v>0</v>
      </c>
      <c r="Z165" s="1">
        <v>1</v>
      </c>
      <c r="AA165" s="1">
        <v>0</v>
      </c>
      <c r="AB165" s="1">
        <v>1</v>
      </c>
      <c r="AC165" s="1">
        <v>0</v>
      </c>
      <c r="AD165" s="1">
        <v>1</v>
      </c>
      <c r="AE165" s="1">
        <v>0</v>
      </c>
    </row>
    <row r="166" spans="1:31" x14ac:dyDescent="0.25">
      <c r="A166" s="1">
        <v>165</v>
      </c>
      <c r="B166" s="1">
        <v>151</v>
      </c>
      <c r="C166" s="1">
        <v>233</v>
      </c>
      <c r="D166" s="1">
        <v>6</v>
      </c>
      <c r="E166" s="1">
        <v>1</v>
      </c>
      <c r="F166" s="1">
        <v>7</v>
      </c>
      <c r="G166" s="1" t="str">
        <f t="shared" si="18"/>
        <v>RN_7_6_1</v>
      </c>
      <c r="H166" s="20">
        <v>172.95</v>
      </c>
      <c r="I166" s="20">
        <v>48.9</v>
      </c>
      <c r="J166" s="20">
        <v>40.53</v>
      </c>
      <c r="K166" s="20">
        <v>35.340000000000003</v>
      </c>
      <c r="L166" s="20">
        <f t="shared" si="19"/>
        <v>35.340000000000003</v>
      </c>
      <c r="M166" s="1" t="str">
        <f t="shared" si="20"/>
        <v>1,2b</v>
      </c>
      <c r="N166" s="2">
        <f t="shared" si="21"/>
        <v>3.53680981595092</v>
      </c>
      <c r="O166" s="2">
        <f t="shared" si="22"/>
        <v>4.2672094744633604</v>
      </c>
      <c r="P166" s="2">
        <f t="shared" si="23"/>
        <v>4.8938879456706275</v>
      </c>
      <c r="Q166" s="1">
        <v>40888.879999999997</v>
      </c>
      <c r="R166" s="1">
        <v>40888.879999999997</v>
      </c>
      <c r="S166" s="1">
        <v>40888.879999999997</v>
      </c>
      <c r="T166" s="1">
        <v>40888.879999999997</v>
      </c>
      <c r="U166" s="4">
        <f t="shared" si="24"/>
        <v>0</v>
      </c>
      <c r="V166" s="4">
        <f t="shared" si="25"/>
        <v>0</v>
      </c>
      <c r="W166" s="4">
        <f t="shared" si="26"/>
        <v>0</v>
      </c>
      <c r="X166" s="1">
        <v>1</v>
      </c>
      <c r="Y166" s="1">
        <v>0</v>
      </c>
      <c r="Z166" s="1">
        <v>1</v>
      </c>
      <c r="AA166" s="1">
        <v>0</v>
      </c>
      <c r="AB166" s="1">
        <v>1</v>
      </c>
      <c r="AC166" s="1">
        <v>0</v>
      </c>
      <c r="AD166" s="1">
        <v>1</v>
      </c>
      <c r="AE166" s="1">
        <v>0</v>
      </c>
    </row>
    <row r="167" spans="1:31" x14ac:dyDescent="0.25">
      <c r="A167" s="1">
        <v>166</v>
      </c>
      <c r="B167" s="1">
        <v>151</v>
      </c>
      <c r="C167" s="1">
        <v>233</v>
      </c>
      <c r="D167" s="1">
        <v>8</v>
      </c>
      <c r="E167" s="1">
        <v>0.08</v>
      </c>
      <c r="F167" s="1">
        <v>7</v>
      </c>
      <c r="G167" s="1" t="str">
        <f t="shared" si="18"/>
        <v>RN_7_8_0.08</v>
      </c>
      <c r="H167" s="20">
        <v>110.82</v>
      </c>
      <c r="I167" s="20">
        <v>158.43</v>
      </c>
      <c r="J167" s="20">
        <v>86.99</v>
      </c>
      <c r="K167" s="20">
        <v>41.61</v>
      </c>
      <c r="L167" s="20">
        <f t="shared" si="19"/>
        <v>41.61</v>
      </c>
      <c r="M167" s="1" t="str">
        <f t="shared" si="20"/>
        <v>1,2b</v>
      </c>
      <c r="N167" s="2">
        <f t="shared" si="21"/>
        <v>0.69948873319447069</v>
      </c>
      <c r="O167" s="2">
        <f t="shared" si="22"/>
        <v>1.2739395332796872</v>
      </c>
      <c r="P167" s="2">
        <f t="shared" si="23"/>
        <v>2.6633020908435472</v>
      </c>
      <c r="Q167" s="1">
        <v>33062.25</v>
      </c>
      <c r="R167" s="1">
        <v>33062.25</v>
      </c>
      <c r="S167" s="1">
        <v>33062.25</v>
      </c>
      <c r="T167" s="1">
        <v>33062.25</v>
      </c>
      <c r="U167" s="4">
        <f t="shared" si="24"/>
        <v>0</v>
      </c>
      <c r="V167" s="4">
        <f t="shared" si="25"/>
        <v>0</v>
      </c>
      <c r="W167" s="4">
        <f t="shared" si="26"/>
        <v>0</v>
      </c>
      <c r="X167" s="1">
        <v>1</v>
      </c>
      <c r="Y167" s="1">
        <v>0</v>
      </c>
      <c r="Z167" s="1">
        <v>2</v>
      </c>
      <c r="AA167" s="1">
        <v>2</v>
      </c>
      <c r="AB167" s="1">
        <v>1</v>
      </c>
      <c r="AC167" s="1">
        <v>0</v>
      </c>
      <c r="AD167" s="1">
        <v>1</v>
      </c>
      <c r="AE167" s="1">
        <v>0</v>
      </c>
    </row>
    <row r="168" spans="1:31" x14ac:dyDescent="0.25">
      <c r="A168" s="1">
        <v>167</v>
      </c>
      <c r="B168" s="1">
        <v>151</v>
      </c>
      <c r="C168" s="1">
        <v>233</v>
      </c>
      <c r="D168" s="1">
        <v>8</v>
      </c>
      <c r="E168" s="1">
        <v>0.1</v>
      </c>
      <c r="F168" s="1">
        <v>7</v>
      </c>
      <c r="G168" s="1" t="str">
        <f t="shared" si="18"/>
        <v>RN_7_8_0.1</v>
      </c>
      <c r="H168" s="20">
        <v>101.99</v>
      </c>
      <c r="I168" s="20">
        <v>88.83</v>
      </c>
      <c r="J168" s="20">
        <v>41.85</v>
      </c>
      <c r="K168" s="20">
        <v>53.65</v>
      </c>
      <c r="L168" s="20">
        <f t="shared" si="19"/>
        <v>41.85</v>
      </c>
      <c r="M168" s="1" t="str">
        <f t="shared" si="20"/>
        <v>1,2a</v>
      </c>
      <c r="N168" s="2">
        <f t="shared" si="21"/>
        <v>1.1481481481481481</v>
      </c>
      <c r="O168" s="2">
        <f t="shared" si="22"/>
        <v>2.4370370370370367</v>
      </c>
      <c r="P168" s="2">
        <f t="shared" si="23"/>
        <v>1.9010251630941286</v>
      </c>
      <c r="Q168" s="1">
        <v>32955.339999999997</v>
      </c>
      <c r="R168" s="1">
        <v>32955.339999999997</v>
      </c>
      <c r="S168" s="1">
        <v>32955.339999999997</v>
      </c>
      <c r="T168" s="1">
        <v>32955.339999999997</v>
      </c>
      <c r="U168" s="4">
        <f t="shared" si="24"/>
        <v>0</v>
      </c>
      <c r="V168" s="4">
        <f t="shared" si="25"/>
        <v>0</v>
      </c>
      <c r="W168" s="4">
        <f t="shared" si="26"/>
        <v>0</v>
      </c>
      <c r="X168" s="1">
        <v>1</v>
      </c>
      <c r="Y168" s="1">
        <v>0</v>
      </c>
      <c r="Z168" s="1">
        <v>2</v>
      </c>
      <c r="AA168" s="1">
        <v>2</v>
      </c>
      <c r="AB168" s="1">
        <v>1</v>
      </c>
      <c r="AC168" s="1">
        <v>0</v>
      </c>
      <c r="AD168" s="1">
        <v>1</v>
      </c>
      <c r="AE168" s="1">
        <v>0</v>
      </c>
    </row>
    <row r="169" spans="1:31" x14ac:dyDescent="0.25">
      <c r="A169" s="1">
        <v>168</v>
      </c>
      <c r="B169" s="1">
        <v>151</v>
      </c>
      <c r="C169" s="1">
        <v>233</v>
      </c>
      <c r="D169" s="1">
        <v>8</v>
      </c>
      <c r="E169" s="1">
        <v>0.2</v>
      </c>
      <c r="F169" s="1">
        <v>7</v>
      </c>
      <c r="G169" s="1" t="str">
        <f t="shared" si="18"/>
        <v>RN_7_8_0.2</v>
      </c>
      <c r="H169" s="20">
        <v>103.64</v>
      </c>
      <c r="I169" s="20">
        <v>93.48</v>
      </c>
      <c r="J169" s="20">
        <v>107.82</v>
      </c>
      <c r="K169" s="20">
        <v>40.72</v>
      </c>
      <c r="L169" s="20">
        <f t="shared" si="19"/>
        <v>40.72</v>
      </c>
      <c r="M169" s="1" t="str">
        <f t="shared" si="20"/>
        <v>1,2b</v>
      </c>
      <c r="N169" s="2">
        <f t="shared" si="21"/>
        <v>1.1086863500213948</v>
      </c>
      <c r="O169" s="2">
        <f t="shared" si="22"/>
        <v>0.96123168243368584</v>
      </c>
      <c r="P169" s="2">
        <f t="shared" si="23"/>
        <v>2.5451866404715129</v>
      </c>
      <c r="Q169" s="1">
        <v>32571.62</v>
      </c>
      <c r="R169" s="1">
        <v>32571.62</v>
      </c>
      <c r="S169" s="1">
        <v>32571.62</v>
      </c>
      <c r="T169" s="1">
        <v>32571.62</v>
      </c>
      <c r="U169" s="4">
        <f t="shared" si="24"/>
        <v>0</v>
      </c>
      <c r="V169" s="4">
        <f t="shared" si="25"/>
        <v>0</v>
      </c>
      <c r="W169" s="4">
        <f t="shared" si="26"/>
        <v>0</v>
      </c>
      <c r="X169" s="1">
        <v>1</v>
      </c>
      <c r="Y169" s="1">
        <v>0</v>
      </c>
      <c r="Z169" s="1">
        <v>2</v>
      </c>
      <c r="AA169" s="1">
        <v>2</v>
      </c>
      <c r="AB169" s="1">
        <v>2</v>
      </c>
      <c r="AC169" s="1">
        <v>2</v>
      </c>
      <c r="AD169" s="1">
        <v>1</v>
      </c>
      <c r="AE169" s="1">
        <v>0</v>
      </c>
    </row>
    <row r="170" spans="1:31" x14ac:dyDescent="0.25">
      <c r="A170" s="1">
        <v>169</v>
      </c>
      <c r="B170" s="1">
        <v>151</v>
      </c>
      <c r="C170" s="1">
        <v>233</v>
      </c>
      <c r="D170" s="1">
        <v>8</v>
      </c>
      <c r="E170" s="1">
        <v>0.3</v>
      </c>
      <c r="F170" s="1">
        <v>7</v>
      </c>
      <c r="G170" s="1" t="str">
        <f t="shared" si="18"/>
        <v>RN_7_8_0.3</v>
      </c>
      <c r="H170" s="20">
        <v>86.78</v>
      </c>
      <c r="I170" s="20">
        <v>32.130000000000003</v>
      </c>
      <c r="J170" s="20">
        <v>31.04</v>
      </c>
      <c r="K170" s="20">
        <v>31.15</v>
      </c>
      <c r="L170" s="20">
        <f t="shared" si="19"/>
        <v>31.04</v>
      </c>
      <c r="M170" s="1" t="str">
        <f t="shared" si="20"/>
        <v>1,2a</v>
      </c>
      <c r="N170" s="2">
        <f t="shared" si="21"/>
        <v>2.7009025832555245</v>
      </c>
      <c r="O170" s="2">
        <f t="shared" si="22"/>
        <v>2.7957474226804124</v>
      </c>
      <c r="P170" s="2">
        <f t="shared" si="23"/>
        <v>2.7858747993579458</v>
      </c>
      <c r="Q170" s="1">
        <v>32333.03</v>
      </c>
      <c r="R170" s="1">
        <v>32333.03</v>
      </c>
      <c r="S170" s="1">
        <v>32333.03</v>
      </c>
      <c r="T170" s="1">
        <v>32333.03</v>
      </c>
      <c r="U170" s="4">
        <f t="shared" si="24"/>
        <v>0</v>
      </c>
      <c r="V170" s="4">
        <f t="shared" si="25"/>
        <v>0</v>
      </c>
      <c r="W170" s="4">
        <f t="shared" si="26"/>
        <v>0</v>
      </c>
      <c r="X170" s="1">
        <v>1</v>
      </c>
      <c r="Y170" s="1">
        <v>0</v>
      </c>
      <c r="Z170" s="1">
        <v>1</v>
      </c>
      <c r="AA170" s="1">
        <v>0</v>
      </c>
      <c r="AB170" s="1">
        <v>1</v>
      </c>
      <c r="AC170" s="1">
        <v>0</v>
      </c>
      <c r="AD170" s="1">
        <v>1</v>
      </c>
      <c r="AE170" s="1">
        <v>0</v>
      </c>
    </row>
    <row r="171" spans="1:31" x14ac:dyDescent="0.25">
      <c r="A171" s="1">
        <v>170</v>
      </c>
      <c r="B171" s="1">
        <v>151</v>
      </c>
      <c r="C171" s="1">
        <v>233</v>
      </c>
      <c r="D171" s="1">
        <v>8</v>
      </c>
      <c r="E171" s="1">
        <v>1</v>
      </c>
      <c r="F171" s="1">
        <v>7</v>
      </c>
      <c r="G171" s="1" t="str">
        <f t="shared" si="18"/>
        <v>RN_7_8_1</v>
      </c>
      <c r="H171" s="20">
        <v>108.98</v>
      </c>
      <c r="I171" s="20">
        <v>38.76</v>
      </c>
      <c r="J171" s="20">
        <v>56.87</v>
      </c>
      <c r="K171" s="20">
        <v>38.71</v>
      </c>
      <c r="L171" s="20">
        <f t="shared" si="19"/>
        <v>38.71</v>
      </c>
      <c r="M171" s="1" t="str">
        <f t="shared" si="20"/>
        <v>1,2b</v>
      </c>
      <c r="N171" s="2">
        <f t="shared" si="21"/>
        <v>2.8116615067079467</v>
      </c>
      <c r="O171" s="2">
        <f t="shared" si="22"/>
        <v>1.9163003340953053</v>
      </c>
      <c r="P171" s="2">
        <f t="shared" si="23"/>
        <v>2.8152932058899509</v>
      </c>
      <c r="Q171" s="1">
        <v>32329.919999999998</v>
      </c>
      <c r="R171" s="1">
        <v>32329.919999999998</v>
      </c>
      <c r="S171" s="1">
        <v>32329.919999999998</v>
      </c>
      <c r="T171" s="1">
        <v>32329.919999999998</v>
      </c>
      <c r="U171" s="4">
        <f t="shared" si="24"/>
        <v>0</v>
      </c>
      <c r="V171" s="4">
        <f t="shared" si="25"/>
        <v>0</v>
      </c>
      <c r="W171" s="4">
        <f t="shared" si="26"/>
        <v>0</v>
      </c>
      <c r="X171" s="1">
        <v>1</v>
      </c>
      <c r="Y171" s="1">
        <v>0</v>
      </c>
      <c r="Z171" s="1">
        <v>1</v>
      </c>
      <c r="AA171" s="1">
        <v>0</v>
      </c>
      <c r="AB171" s="1">
        <v>1</v>
      </c>
      <c r="AC171" s="1">
        <v>0</v>
      </c>
      <c r="AD171" s="1">
        <v>1</v>
      </c>
      <c r="AE171" s="1">
        <v>0</v>
      </c>
    </row>
    <row r="172" spans="1:31" x14ac:dyDescent="0.25">
      <c r="A172" s="1">
        <v>171</v>
      </c>
      <c r="B172" s="1">
        <v>151</v>
      </c>
      <c r="C172" s="1">
        <v>233</v>
      </c>
      <c r="D172" s="1">
        <v>10</v>
      </c>
      <c r="E172" s="1">
        <v>0.08</v>
      </c>
      <c r="F172" s="1">
        <v>7</v>
      </c>
      <c r="G172" s="1" t="str">
        <f t="shared" si="18"/>
        <v>RN_7_10_0.08</v>
      </c>
      <c r="H172" s="20">
        <v>129.19</v>
      </c>
      <c r="I172" s="20">
        <v>56.58</v>
      </c>
      <c r="J172" s="20">
        <v>119.58</v>
      </c>
      <c r="K172" s="20">
        <v>52.56</v>
      </c>
      <c r="L172" s="20">
        <f t="shared" si="19"/>
        <v>52.56</v>
      </c>
      <c r="M172" s="1" t="str">
        <f t="shared" si="20"/>
        <v>1,2b</v>
      </c>
      <c r="N172" s="2">
        <f t="shared" si="21"/>
        <v>2.2833156592435491</v>
      </c>
      <c r="O172" s="2">
        <f t="shared" si="22"/>
        <v>1.0803646094664661</v>
      </c>
      <c r="P172" s="2">
        <f t="shared" si="23"/>
        <v>2.4579528158295281</v>
      </c>
      <c r="Q172" s="1">
        <v>28713.99</v>
      </c>
      <c r="R172" s="1">
        <v>28713.99</v>
      </c>
      <c r="S172" s="1">
        <v>28713.99</v>
      </c>
      <c r="T172" s="1">
        <v>28713.99</v>
      </c>
      <c r="U172" s="4">
        <f t="shared" si="24"/>
        <v>0</v>
      </c>
      <c r="V172" s="4">
        <f t="shared" si="25"/>
        <v>0</v>
      </c>
      <c r="W172" s="4">
        <f t="shared" si="26"/>
        <v>0</v>
      </c>
      <c r="X172" s="1">
        <v>1</v>
      </c>
      <c r="Y172" s="1">
        <v>0</v>
      </c>
      <c r="Z172" s="1">
        <v>1</v>
      </c>
      <c r="AA172" s="1">
        <v>0</v>
      </c>
      <c r="AB172" s="1">
        <v>1</v>
      </c>
      <c r="AC172" s="1">
        <v>0</v>
      </c>
      <c r="AD172" s="1">
        <v>1</v>
      </c>
      <c r="AE172" s="1">
        <v>0</v>
      </c>
    </row>
    <row r="173" spans="1:31" x14ac:dyDescent="0.25">
      <c r="A173" s="1">
        <v>172</v>
      </c>
      <c r="B173" s="1">
        <v>151</v>
      </c>
      <c r="C173" s="1">
        <v>233</v>
      </c>
      <c r="D173" s="1">
        <v>10</v>
      </c>
      <c r="E173" s="1">
        <v>0.1</v>
      </c>
      <c r="F173" s="1">
        <v>7</v>
      </c>
      <c r="G173" s="1" t="str">
        <f t="shared" si="18"/>
        <v>RN_7_10_0.1</v>
      </c>
      <c r="H173" s="20">
        <v>102.38</v>
      </c>
      <c r="I173" s="20">
        <v>55.87</v>
      </c>
      <c r="J173" s="20">
        <v>50.67</v>
      </c>
      <c r="K173" s="20">
        <v>60.24</v>
      </c>
      <c r="L173" s="20">
        <f t="shared" si="19"/>
        <v>50.67</v>
      </c>
      <c r="M173" s="1" t="str">
        <f t="shared" si="20"/>
        <v>1,2a</v>
      </c>
      <c r="N173" s="2">
        <f t="shared" si="21"/>
        <v>1.8324682298192232</v>
      </c>
      <c r="O173" s="2">
        <f t="shared" si="22"/>
        <v>2.0205249654627981</v>
      </c>
      <c r="P173" s="2">
        <f t="shared" si="23"/>
        <v>1.6995351925630808</v>
      </c>
      <c r="Q173" s="1">
        <v>28539.16</v>
      </c>
      <c r="R173" s="1">
        <v>28539.16</v>
      </c>
      <c r="S173" s="1">
        <v>28539.16</v>
      </c>
      <c r="T173" s="1">
        <v>28539.16</v>
      </c>
      <c r="U173" s="4">
        <f t="shared" si="24"/>
        <v>0</v>
      </c>
      <c r="V173" s="4">
        <f t="shared" si="25"/>
        <v>0</v>
      </c>
      <c r="W173" s="4">
        <f t="shared" si="26"/>
        <v>0</v>
      </c>
      <c r="X173" s="1">
        <v>1</v>
      </c>
      <c r="Y173" s="1">
        <v>0</v>
      </c>
      <c r="Z173" s="1">
        <v>1</v>
      </c>
      <c r="AA173" s="1">
        <v>0</v>
      </c>
      <c r="AB173" s="1">
        <v>1</v>
      </c>
      <c r="AC173" s="1">
        <v>0</v>
      </c>
      <c r="AD173" s="1">
        <v>1</v>
      </c>
      <c r="AE173" s="1">
        <v>0</v>
      </c>
    </row>
    <row r="174" spans="1:31" x14ac:dyDescent="0.25">
      <c r="A174" s="1">
        <v>173</v>
      </c>
      <c r="B174" s="1">
        <v>151</v>
      </c>
      <c r="C174" s="1">
        <v>233</v>
      </c>
      <c r="D174" s="1">
        <v>10</v>
      </c>
      <c r="E174" s="1">
        <v>0.2</v>
      </c>
      <c r="F174" s="1">
        <v>7</v>
      </c>
      <c r="G174" s="1" t="str">
        <f t="shared" si="18"/>
        <v>RN_7_10_0.2</v>
      </c>
      <c r="H174" s="20">
        <v>115.7</v>
      </c>
      <c r="I174" s="20">
        <v>48.73</v>
      </c>
      <c r="J174" s="20">
        <v>60.03</v>
      </c>
      <c r="K174" s="20">
        <v>58.36</v>
      </c>
      <c r="L174" s="20">
        <f t="shared" si="19"/>
        <v>48.73</v>
      </c>
      <c r="M174" s="1" t="str">
        <f t="shared" si="20"/>
        <v>1</v>
      </c>
      <c r="N174" s="2">
        <f t="shared" si="21"/>
        <v>2.3743074081674536</v>
      </c>
      <c r="O174" s="2">
        <f t="shared" si="22"/>
        <v>1.9273696485090788</v>
      </c>
      <c r="P174" s="2">
        <f t="shared" si="23"/>
        <v>1.9825222755311858</v>
      </c>
      <c r="Q174" s="1">
        <v>28302.1</v>
      </c>
      <c r="R174" s="1">
        <v>28302.1</v>
      </c>
      <c r="S174" s="1">
        <v>28302.1</v>
      </c>
      <c r="T174" s="1">
        <v>28302.1</v>
      </c>
      <c r="U174" s="4">
        <f t="shared" si="24"/>
        <v>0</v>
      </c>
      <c r="V174" s="4">
        <f t="shared" si="25"/>
        <v>0</v>
      </c>
      <c r="W174" s="4">
        <f t="shared" si="26"/>
        <v>0</v>
      </c>
      <c r="X174" s="1">
        <v>1</v>
      </c>
      <c r="Y174" s="1">
        <v>0</v>
      </c>
      <c r="Z174" s="1">
        <v>1</v>
      </c>
      <c r="AA174" s="1">
        <v>0</v>
      </c>
      <c r="AB174" s="1">
        <v>1</v>
      </c>
      <c r="AC174" s="1">
        <v>0</v>
      </c>
      <c r="AD174" s="1">
        <v>1</v>
      </c>
      <c r="AE174" s="1">
        <v>0</v>
      </c>
    </row>
    <row r="175" spans="1:31" x14ac:dyDescent="0.25">
      <c r="A175" s="1">
        <v>174</v>
      </c>
      <c r="B175" s="1">
        <v>151</v>
      </c>
      <c r="C175" s="1">
        <v>233</v>
      </c>
      <c r="D175" s="1">
        <v>10</v>
      </c>
      <c r="E175" s="1">
        <v>0.3</v>
      </c>
      <c r="F175" s="1">
        <v>7</v>
      </c>
      <c r="G175" s="1" t="str">
        <f t="shared" si="18"/>
        <v>RN_7_10_0.3</v>
      </c>
      <c r="H175" s="20">
        <v>133.22</v>
      </c>
      <c r="I175" s="20">
        <v>33.49</v>
      </c>
      <c r="J175" s="20">
        <v>51.63</v>
      </c>
      <c r="K175" s="20">
        <v>46.99</v>
      </c>
      <c r="L175" s="20">
        <f t="shared" si="19"/>
        <v>33.49</v>
      </c>
      <c r="M175" s="1" t="str">
        <f t="shared" si="20"/>
        <v>1</v>
      </c>
      <c r="N175" s="2">
        <f t="shared" si="21"/>
        <v>3.9779038518960883</v>
      </c>
      <c r="O175" s="2">
        <f t="shared" si="22"/>
        <v>2.5802827813286848</v>
      </c>
      <c r="P175" s="2">
        <f t="shared" si="23"/>
        <v>2.8350712917642049</v>
      </c>
      <c r="Q175" s="1">
        <v>27996.35</v>
      </c>
      <c r="R175" s="1">
        <v>27996.35</v>
      </c>
      <c r="S175" s="1">
        <v>27996.35</v>
      </c>
      <c r="T175" s="1">
        <v>27996.35</v>
      </c>
      <c r="U175" s="4">
        <f t="shared" si="24"/>
        <v>0</v>
      </c>
      <c r="V175" s="4">
        <f t="shared" si="25"/>
        <v>0</v>
      </c>
      <c r="W175" s="4">
        <f t="shared" si="26"/>
        <v>0</v>
      </c>
      <c r="X175" s="1">
        <v>1</v>
      </c>
      <c r="Y175" s="1">
        <v>0</v>
      </c>
      <c r="Z175" s="1">
        <v>1</v>
      </c>
      <c r="AA175" s="1">
        <v>0</v>
      </c>
      <c r="AB175" s="1">
        <v>1</v>
      </c>
      <c r="AC175" s="1">
        <v>0</v>
      </c>
      <c r="AD175" s="1">
        <v>1</v>
      </c>
      <c r="AE175" s="1">
        <v>0</v>
      </c>
    </row>
    <row r="176" spans="1:31" x14ac:dyDescent="0.25">
      <c r="A176" s="1">
        <v>175</v>
      </c>
      <c r="B176" s="1">
        <v>151</v>
      </c>
      <c r="C176" s="1">
        <v>233</v>
      </c>
      <c r="D176" s="1">
        <v>10</v>
      </c>
      <c r="E176" s="1">
        <v>1</v>
      </c>
      <c r="F176" s="1">
        <v>7</v>
      </c>
      <c r="G176" s="1" t="str">
        <f t="shared" si="18"/>
        <v>RN_7_10_1</v>
      </c>
      <c r="H176" s="20">
        <v>156.28</v>
      </c>
      <c r="I176" s="20">
        <v>41.5</v>
      </c>
      <c r="J176" s="20">
        <v>34.700000000000003</v>
      </c>
      <c r="K176" s="20">
        <v>35.869999999999997</v>
      </c>
      <c r="L176" s="20">
        <f t="shared" si="19"/>
        <v>34.700000000000003</v>
      </c>
      <c r="M176" s="1" t="str">
        <f t="shared" si="20"/>
        <v>1,2a</v>
      </c>
      <c r="N176" s="2">
        <f t="shared" si="21"/>
        <v>3.7657831325301205</v>
      </c>
      <c r="O176" s="2">
        <f t="shared" si="22"/>
        <v>4.503746397694524</v>
      </c>
      <c r="P176" s="2">
        <f t="shared" si="23"/>
        <v>4.3568441594647345</v>
      </c>
      <c r="Q176" s="1">
        <v>27898.639999999999</v>
      </c>
      <c r="R176" s="1">
        <v>27898.639999999999</v>
      </c>
      <c r="S176" s="1">
        <v>27898.639999999999</v>
      </c>
      <c r="T176" s="1">
        <v>27898.639999999999</v>
      </c>
      <c r="U176" s="4">
        <f t="shared" si="24"/>
        <v>0</v>
      </c>
      <c r="V176" s="4">
        <f t="shared" si="25"/>
        <v>0</v>
      </c>
      <c r="W176" s="4">
        <f t="shared" si="26"/>
        <v>0</v>
      </c>
      <c r="X176" s="1">
        <v>1</v>
      </c>
      <c r="Y176" s="1">
        <v>0</v>
      </c>
      <c r="Z176" s="1">
        <v>1</v>
      </c>
      <c r="AA176" s="1">
        <v>0</v>
      </c>
      <c r="AB176" s="1">
        <v>1</v>
      </c>
      <c r="AC176" s="1">
        <v>0</v>
      </c>
      <c r="AD176" s="1">
        <v>1</v>
      </c>
      <c r="AE176" s="1">
        <v>0</v>
      </c>
    </row>
    <row r="177" spans="1:31" x14ac:dyDescent="0.25">
      <c r="A177" s="1">
        <v>176</v>
      </c>
      <c r="B177" s="1">
        <v>158</v>
      </c>
      <c r="C177" s="1">
        <v>201</v>
      </c>
      <c r="D177" s="1">
        <v>2</v>
      </c>
      <c r="E177" s="1">
        <v>0.08</v>
      </c>
      <c r="F177" s="1">
        <v>8</v>
      </c>
      <c r="G177" s="1" t="str">
        <f t="shared" si="18"/>
        <v>RN_8_2_0.08</v>
      </c>
      <c r="H177" s="20">
        <v>119.22</v>
      </c>
      <c r="I177" s="20">
        <v>66.72</v>
      </c>
      <c r="J177" s="20">
        <v>103.21</v>
      </c>
      <c r="K177" s="20">
        <v>60.03</v>
      </c>
      <c r="L177" s="20">
        <f t="shared" si="19"/>
        <v>60.03</v>
      </c>
      <c r="M177" s="1" t="str">
        <f t="shared" si="20"/>
        <v>1,2b</v>
      </c>
      <c r="N177" s="2">
        <f t="shared" si="21"/>
        <v>1.7868705035971224</v>
      </c>
      <c r="O177" s="2">
        <f t="shared" si="22"/>
        <v>1.155120627846139</v>
      </c>
      <c r="P177" s="2">
        <f t="shared" si="23"/>
        <v>1.9860069965017491</v>
      </c>
      <c r="Q177" s="1">
        <v>98443.64</v>
      </c>
      <c r="R177" s="1">
        <v>98443.64</v>
      </c>
      <c r="S177" s="1">
        <v>98443.64</v>
      </c>
      <c r="T177" s="1">
        <v>98443.64</v>
      </c>
      <c r="U177" s="4">
        <f t="shared" si="24"/>
        <v>0</v>
      </c>
      <c r="V177" s="4">
        <f t="shared" si="25"/>
        <v>0</v>
      </c>
      <c r="W177" s="4">
        <f t="shared" si="26"/>
        <v>0</v>
      </c>
      <c r="X177" s="1">
        <v>1</v>
      </c>
      <c r="Y177" s="1">
        <v>0</v>
      </c>
      <c r="Z177" s="1">
        <v>1</v>
      </c>
      <c r="AA177" s="1">
        <v>0</v>
      </c>
      <c r="AB177" s="1">
        <v>1</v>
      </c>
      <c r="AC177" s="1">
        <v>0</v>
      </c>
      <c r="AD177" s="1">
        <v>1</v>
      </c>
      <c r="AE177" s="1">
        <v>0</v>
      </c>
    </row>
    <row r="178" spans="1:31" x14ac:dyDescent="0.25">
      <c r="A178" s="1">
        <v>177</v>
      </c>
      <c r="B178" s="1">
        <v>158</v>
      </c>
      <c r="C178" s="1">
        <v>201</v>
      </c>
      <c r="D178" s="1">
        <v>2</v>
      </c>
      <c r="E178" s="1">
        <v>0.1</v>
      </c>
      <c r="F178" s="1">
        <v>8</v>
      </c>
      <c r="G178" s="1" t="str">
        <f t="shared" si="18"/>
        <v>RN_8_2_0.1</v>
      </c>
      <c r="H178" s="20">
        <v>116.78</v>
      </c>
      <c r="I178" s="20">
        <v>77.02</v>
      </c>
      <c r="J178" s="20">
        <v>49.14</v>
      </c>
      <c r="K178" s="20">
        <v>60.37</v>
      </c>
      <c r="L178" s="20">
        <f t="shared" si="19"/>
        <v>49.14</v>
      </c>
      <c r="M178" s="1" t="str">
        <f t="shared" si="20"/>
        <v>1,2a</v>
      </c>
      <c r="N178" s="2">
        <f t="shared" si="21"/>
        <v>1.5162295507660348</v>
      </c>
      <c r="O178" s="2">
        <f t="shared" si="22"/>
        <v>2.3764753764753763</v>
      </c>
      <c r="P178" s="2">
        <f t="shared" si="23"/>
        <v>1.9344045055491139</v>
      </c>
      <c r="Q178" s="1">
        <v>97427.24</v>
      </c>
      <c r="R178" s="1">
        <v>97427.24</v>
      </c>
      <c r="S178" s="1">
        <v>97427.24</v>
      </c>
      <c r="T178" s="1">
        <v>97427.24</v>
      </c>
      <c r="U178" s="4">
        <f t="shared" si="24"/>
        <v>0</v>
      </c>
      <c r="V178" s="4">
        <f t="shared" si="25"/>
        <v>0</v>
      </c>
      <c r="W178" s="4">
        <f t="shared" si="26"/>
        <v>0</v>
      </c>
      <c r="X178" s="1">
        <v>1</v>
      </c>
      <c r="Y178" s="1">
        <v>0</v>
      </c>
      <c r="Z178" s="1">
        <v>1</v>
      </c>
      <c r="AA178" s="1">
        <v>0</v>
      </c>
      <c r="AB178" s="1">
        <v>1</v>
      </c>
      <c r="AC178" s="1">
        <v>0</v>
      </c>
      <c r="AD178" s="1">
        <v>1</v>
      </c>
      <c r="AE178" s="1">
        <v>0</v>
      </c>
    </row>
    <row r="179" spans="1:31" x14ac:dyDescent="0.25">
      <c r="A179" s="1">
        <v>178</v>
      </c>
      <c r="B179" s="1">
        <v>158</v>
      </c>
      <c r="C179" s="1">
        <v>201</v>
      </c>
      <c r="D179" s="1">
        <v>2</v>
      </c>
      <c r="E179" s="1">
        <v>0.2</v>
      </c>
      <c r="F179" s="1">
        <v>8</v>
      </c>
      <c r="G179" s="1" t="str">
        <f t="shared" si="18"/>
        <v>RN_8_2_0.2</v>
      </c>
      <c r="H179" s="20">
        <v>146.57</v>
      </c>
      <c r="I179" s="20">
        <v>71.91</v>
      </c>
      <c r="J179" s="20">
        <v>73.45</v>
      </c>
      <c r="K179" s="20">
        <v>86.38</v>
      </c>
      <c r="L179" s="20">
        <f t="shared" si="19"/>
        <v>71.91</v>
      </c>
      <c r="M179" s="1" t="str">
        <f t="shared" si="20"/>
        <v>1</v>
      </c>
      <c r="N179" s="2">
        <f t="shared" si="21"/>
        <v>2.0382422472535113</v>
      </c>
      <c r="O179" s="2">
        <f t="shared" si="22"/>
        <v>1.995507147719537</v>
      </c>
      <c r="P179" s="2">
        <f t="shared" si="23"/>
        <v>1.6968048159296134</v>
      </c>
      <c r="Q179" s="1">
        <v>96331.45</v>
      </c>
      <c r="R179" s="1">
        <v>96331.45</v>
      </c>
      <c r="S179" s="1">
        <v>96331.45</v>
      </c>
      <c r="T179" s="1">
        <v>96331.45</v>
      </c>
      <c r="U179" s="4">
        <f t="shared" si="24"/>
        <v>0</v>
      </c>
      <c r="V179" s="4">
        <f t="shared" si="25"/>
        <v>0</v>
      </c>
      <c r="W179" s="4">
        <f t="shared" si="26"/>
        <v>0</v>
      </c>
      <c r="X179" s="1">
        <v>1</v>
      </c>
      <c r="Y179" s="1">
        <v>0</v>
      </c>
      <c r="Z179" s="1">
        <v>1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</row>
    <row r="180" spans="1:31" x14ac:dyDescent="0.25">
      <c r="A180" s="1">
        <v>179</v>
      </c>
      <c r="B180" s="1">
        <v>158</v>
      </c>
      <c r="C180" s="1">
        <v>201</v>
      </c>
      <c r="D180" s="1">
        <v>2</v>
      </c>
      <c r="E180" s="1">
        <v>0.3</v>
      </c>
      <c r="F180" s="1">
        <v>8</v>
      </c>
      <c r="G180" s="1" t="str">
        <f t="shared" si="18"/>
        <v>RN_8_2_0.3</v>
      </c>
      <c r="H180" s="20">
        <v>162.41999999999999</v>
      </c>
      <c r="I180" s="20">
        <v>88.05</v>
      </c>
      <c r="J180" s="20">
        <v>78.13</v>
      </c>
      <c r="K180" s="20">
        <v>106.81</v>
      </c>
      <c r="L180" s="20">
        <f t="shared" si="19"/>
        <v>78.13</v>
      </c>
      <c r="M180" s="1" t="str">
        <f t="shared" si="20"/>
        <v>1,2a</v>
      </c>
      <c r="N180" s="2">
        <f t="shared" si="21"/>
        <v>1.8446337308347529</v>
      </c>
      <c r="O180" s="2">
        <f t="shared" si="22"/>
        <v>2.0788429540509408</v>
      </c>
      <c r="P180" s="2">
        <f t="shared" si="23"/>
        <v>1.5206441344443402</v>
      </c>
      <c r="Q180" s="1">
        <v>96331.45</v>
      </c>
      <c r="R180" s="1">
        <v>96331.45</v>
      </c>
      <c r="S180" s="1">
        <v>96331.45</v>
      </c>
      <c r="T180" s="1">
        <v>96331.45</v>
      </c>
      <c r="U180" s="4">
        <f t="shared" si="24"/>
        <v>0</v>
      </c>
      <c r="V180" s="4">
        <f t="shared" si="25"/>
        <v>0</v>
      </c>
      <c r="W180" s="4">
        <f t="shared" si="26"/>
        <v>0</v>
      </c>
      <c r="X180" s="1">
        <v>1</v>
      </c>
      <c r="Y180" s="1">
        <v>0</v>
      </c>
      <c r="Z180" s="1">
        <v>1</v>
      </c>
      <c r="AA180" s="1">
        <v>0</v>
      </c>
      <c r="AB180" s="1">
        <v>1</v>
      </c>
      <c r="AC180" s="1">
        <v>0</v>
      </c>
      <c r="AD180" s="1">
        <v>1</v>
      </c>
      <c r="AE180" s="1">
        <v>0</v>
      </c>
    </row>
    <row r="181" spans="1:31" x14ac:dyDescent="0.25">
      <c r="A181" s="1">
        <v>180</v>
      </c>
      <c r="B181" s="1">
        <v>158</v>
      </c>
      <c r="C181" s="1">
        <v>201</v>
      </c>
      <c r="D181" s="1">
        <v>2</v>
      </c>
      <c r="E181" s="1">
        <v>1</v>
      </c>
      <c r="F181" s="1">
        <v>8</v>
      </c>
      <c r="G181" s="1" t="str">
        <f t="shared" si="18"/>
        <v>RN_8_2_1</v>
      </c>
      <c r="H181" s="20">
        <v>141.99</v>
      </c>
      <c r="I181" s="20">
        <v>62.37</v>
      </c>
      <c r="J181" s="20">
        <v>69.39</v>
      </c>
      <c r="K181" s="20">
        <v>68.010000000000005</v>
      </c>
      <c r="L181" s="20">
        <f t="shared" si="19"/>
        <v>62.37</v>
      </c>
      <c r="M181" s="1" t="str">
        <f t="shared" si="20"/>
        <v>1</v>
      </c>
      <c r="N181" s="2">
        <f t="shared" si="21"/>
        <v>2.2765752765752767</v>
      </c>
      <c r="O181" s="2">
        <f t="shared" si="22"/>
        <v>2.0462602680501516</v>
      </c>
      <c r="P181" s="2">
        <f t="shared" si="23"/>
        <v>2.0877812086457874</v>
      </c>
      <c r="Q181" s="1">
        <v>96331.45</v>
      </c>
      <c r="R181" s="1">
        <v>96331.45</v>
      </c>
      <c r="S181" s="1">
        <v>96331.45</v>
      </c>
      <c r="T181" s="1">
        <v>96331.45</v>
      </c>
      <c r="U181" s="4">
        <f t="shared" si="24"/>
        <v>0</v>
      </c>
      <c r="V181" s="4">
        <f t="shared" si="25"/>
        <v>0</v>
      </c>
      <c r="W181" s="4">
        <f t="shared" si="26"/>
        <v>0</v>
      </c>
      <c r="X181" s="1">
        <v>1</v>
      </c>
      <c r="Y181" s="1">
        <v>0</v>
      </c>
      <c r="Z181" s="1">
        <v>1</v>
      </c>
      <c r="AA181" s="1">
        <v>0</v>
      </c>
      <c r="AB181" s="1">
        <v>1</v>
      </c>
      <c r="AC181" s="1">
        <v>0</v>
      </c>
      <c r="AD181" s="1">
        <v>1</v>
      </c>
      <c r="AE181" s="1">
        <v>0</v>
      </c>
    </row>
    <row r="182" spans="1:31" x14ac:dyDescent="0.25">
      <c r="A182" s="1">
        <v>181</v>
      </c>
      <c r="B182" s="1">
        <v>158</v>
      </c>
      <c r="C182" s="1">
        <v>201</v>
      </c>
      <c r="D182" s="1">
        <v>4</v>
      </c>
      <c r="E182" s="1">
        <v>0.08</v>
      </c>
      <c r="F182" s="1">
        <v>8</v>
      </c>
      <c r="G182" s="1" t="str">
        <f t="shared" si="18"/>
        <v>RN_8_4_0.08</v>
      </c>
      <c r="H182" s="20">
        <v>764.67</v>
      </c>
      <c r="I182" s="20">
        <v>152.96</v>
      </c>
      <c r="J182" s="20">
        <v>304.73</v>
      </c>
      <c r="K182" s="20">
        <v>65.31</v>
      </c>
      <c r="L182" s="20">
        <f t="shared" si="19"/>
        <v>65.31</v>
      </c>
      <c r="M182" s="1" t="str">
        <f t="shared" si="20"/>
        <v>1,2b</v>
      </c>
      <c r="N182" s="2">
        <f t="shared" si="21"/>
        <v>4.99915010460251</v>
      </c>
      <c r="O182" s="2">
        <f t="shared" si="22"/>
        <v>2.5093361336264888</v>
      </c>
      <c r="P182" s="2">
        <f t="shared" si="23"/>
        <v>11.708314193844739</v>
      </c>
      <c r="Q182" s="1">
        <v>67800.800000000003</v>
      </c>
      <c r="R182" s="1">
        <v>67800.800000000003</v>
      </c>
      <c r="S182" s="1">
        <v>67800.800000000003</v>
      </c>
      <c r="T182" s="1">
        <v>67800.800000000003</v>
      </c>
      <c r="U182" s="4">
        <f t="shared" si="24"/>
        <v>0</v>
      </c>
      <c r="V182" s="4">
        <f t="shared" si="25"/>
        <v>0</v>
      </c>
      <c r="W182" s="4">
        <f t="shared" si="26"/>
        <v>0</v>
      </c>
      <c r="X182" s="1">
        <v>2</v>
      </c>
      <c r="Y182" s="1">
        <v>4</v>
      </c>
      <c r="Z182" s="1">
        <v>2</v>
      </c>
      <c r="AA182" s="1">
        <v>2</v>
      </c>
      <c r="AB182" s="1">
        <v>2</v>
      </c>
      <c r="AC182" s="1">
        <v>4</v>
      </c>
      <c r="AD182" s="1">
        <v>1</v>
      </c>
      <c r="AE182" s="1">
        <v>0</v>
      </c>
    </row>
    <row r="183" spans="1:31" x14ac:dyDescent="0.25">
      <c r="A183" s="1">
        <v>182</v>
      </c>
      <c r="B183" s="1">
        <v>158</v>
      </c>
      <c r="C183" s="1">
        <v>201</v>
      </c>
      <c r="D183" s="1">
        <v>4</v>
      </c>
      <c r="E183" s="1">
        <v>0.1</v>
      </c>
      <c r="F183" s="1">
        <v>8</v>
      </c>
      <c r="G183" s="1" t="str">
        <f t="shared" si="18"/>
        <v>RN_8_4_0.1</v>
      </c>
      <c r="H183" s="20">
        <v>151.19</v>
      </c>
      <c r="I183" s="20">
        <v>65.459999999999994</v>
      </c>
      <c r="J183" s="20">
        <v>56.51</v>
      </c>
      <c r="K183" s="20">
        <v>71.989999999999995</v>
      </c>
      <c r="L183" s="20">
        <f t="shared" si="19"/>
        <v>56.51</v>
      </c>
      <c r="M183" s="1" t="str">
        <f t="shared" si="20"/>
        <v>1,2a</v>
      </c>
      <c r="N183" s="2">
        <f t="shared" si="21"/>
        <v>2.3096547509929728</v>
      </c>
      <c r="O183" s="2">
        <f t="shared" si="22"/>
        <v>2.6754556715625553</v>
      </c>
      <c r="P183" s="2">
        <f t="shared" si="23"/>
        <v>2.1001527989998614</v>
      </c>
      <c r="Q183" s="1">
        <v>66184.14</v>
      </c>
      <c r="R183" s="1">
        <v>66184.14</v>
      </c>
      <c r="S183" s="1">
        <v>66184.14</v>
      </c>
      <c r="T183" s="1">
        <v>66184.14</v>
      </c>
      <c r="U183" s="4">
        <f t="shared" si="24"/>
        <v>0</v>
      </c>
      <c r="V183" s="4">
        <f t="shared" si="25"/>
        <v>0</v>
      </c>
      <c r="W183" s="4">
        <f t="shared" si="26"/>
        <v>0</v>
      </c>
      <c r="X183" s="1">
        <v>1</v>
      </c>
      <c r="Y183" s="1">
        <v>0</v>
      </c>
      <c r="Z183" s="1">
        <v>1</v>
      </c>
      <c r="AA183" s="1">
        <v>0</v>
      </c>
      <c r="AB183" s="1">
        <v>1</v>
      </c>
      <c r="AC183" s="1">
        <v>0</v>
      </c>
      <c r="AD183" s="1">
        <v>1</v>
      </c>
      <c r="AE183" s="1">
        <v>0</v>
      </c>
    </row>
    <row r="184" spans="1:31" x14ac:dyDescent="0.25">
      <c r="A184" s="1">
        <v>183</v>
      </c>
      <c r="B184" s="1">
        <v>158</v>
      </c>
      <c r="C184" s="1">
        <v>201</v>
      </c>
      <c r="D184" s="1">
        <v>4</v>
      </c>
      <c r="E184" s="1">
        <v>0.2</v>
      </c>
      <c r="F184" s="1">
        <v>8</v>
      </c>
      <c r="G184" s="1" t="str">
        <f t="shared" si="18"/>
        <v>RN_8_4_0.2</v>
      </c>
      <c r="H184" s="20">
        <v>85.35</v>
      </c>
      <c r="I184" s="20">
        <v>31.23</v>
      </c>
      <c r="J184" s="20">
        <v>55.44</v>
      </c>
      <c r="K184" s="20">
        <v>56.5</v>
      </c>
      <c r="L184" s="20">
        <f t="shared" si="19"/>
        <v>31.23</v>
      </c>
      <c r="M184" s="1" t="str">
        <f t="shared" si="20"/>
        <v>1</v>
      </c>
      <c r="N184" s="2">
        <f t="shared" si="21"/>
        <v>2.7329490874159461</v>
      </c>
      <c r="O184" s="2">
        <f t="shared" si="22"/>
        <v>1.5395021645021645</v>
      </c>
      <c r="P184" s="2">
        <f t="shared" si="23"/>
        <v>1.5106194690265486</v>
      </c>
      <c r="Q184" s="1">
        <v>62955.75</v>
      </c>
      <c r="R184" s="1">
        <v>62955.75</v>
      </c>
      <c r="S184" s="1">
        <v>62955.75</v>
      </c>
      <c r="T184" s="1">
        <v>62955.75</v>
      </c>
      <c r="U184" s="4">
        <f t="shared" si="24"/>
        <v>0</v>
      </c>
      <c r="V184" s="4">
        <f t="shared" si="25"/>
        <v>0</v>
      </c>
      <c r="W184" s="4">
        <f t="shared" si="26"/>
        <v>0</v>
      </c>
      <c r="X184" s="1">
        <v>1</v>
      </c>
      <c r="Y184" s="1">
        <v>0</v>
      </c>
      <c r="Z184" s="1">
        <v>1</v>
      </c>
      <c r="AA184" s="1">
        <v>0</v>
      </c>
      <c r="AB184" s="1">
        <v>1</v>
      </c>
      <c r="AC184" s="1">
        <v>0</v>
      </c>
      <c r="AD184" s="1">
        <v>1</v>
      </c>
      <c r="AE184" s="1">
        <v>0</v>
      </c>
    </row>
    <row r="185" spans="1:31" x14ac:dyDescent="0.25">
      <c r="A185" s="1">
        <v>184</v>
      </c>
      <c r="B185" s="1">
        <v>158</v>
      </c>
      <c r="C185" s="1">
        <v>201</v>
      </c>
      <c r="D185" s="1">
        <v>4</v>
      </c>
      <c r="E185" s="1">
        <v>0.3</v>
      </c>
      <c r="F185" s="1">
        <v>8</v>
      </c>
      <c r="G185" s="1" t="str">
        <f t="shared" si="18"/>
        <v>RN_8_4_0.3</v>
      </c>
      <c r="H185" s="20">
        <v>77.989999999999995</v>
      </c>
      <c r="I185" s="20">
        <v>34.03</v>
      </c>
      <c r="J185" s="20">
        <v>45.21</v>
      </c>
      <c r="K185" s="20">
        <v>36.04</v>
      </c>
      <c r="L185" s="20">
        <f t="shared" si="19"/>
        <v>34.03</v>
      </c>
      <c r="M185" s="1" t="str">
        <f t="shared" si="20"/>
        <v>1</v>
      </c>
      <c r="N185" s="2">
        <f t="shared" si="21"/>
        <v>2.291801351748457</v>
      </c>
      <c r="O185" s="2">
        <f t="shared" si="22"/>
        <v>1.7250608272506081</v>
      </c>
      <c r="P185" s="2">
        <f t="shared" si="23"/>
        <v>2.1639844617092119</v>
      </c>
      <c r="Q185" s="1">
        <v>62802.13</v>
      </c>
      <c r="R185" s="1">
        <v>62802.13</v>
      </c>
      <c r="S185" s="1">
        <v>62802.13</v>
      </c>
      <c r="T185" s="1">
        <v>62802.13</v>
      </c>
      <c r="U185" s="4">
        <f t="shared" si="24"/>
        <v>0</v>
      </c>
      <c r="V185" s="4">
        <f t="shared" si="25"/>
        <v>0</v>
      </c>
      <c r="W185" s="4">
        <f t="shared" si="26"/>
        <v>0</v>
      </c>
      <c r="X185" s="1">
        <v>1</v>
      </c>
      <c r="Y185" s="1">
        <v>0</v>
      </c>
      <c r="Z185" s="1">
        <v>1</v>
      </c>
      <c r="AA185" s="1">
        <v>0</v>
      </c>
      <c r="AB185" s="1">
        <v>1</v>
      </c>
      <c r="AC185" s="1">
        <v>0</v>
      </c>
      <c r="AD185" s="1">
        <v>1</v>
      </c>
      <c r="AE185" s="1">
        <v>0</v>
      </c>
    </row>
    <row r="186" spans="1:31" x14ac:dyDescent="0.25">
      <c r="A186" s="1">
        <v>185</v>
      </c>
      <c r="B186" s="1">
        <v>158</v>
      </c>
      <c r="C186" s="1">
        <v>201</v>
      </c>
      <c r="D186" s="1">
        <v>4</v>
      </c>
      <c r="E186" s="1">
        <v>1</v>
      </c>
      <c r="F186" s="1">
        <v>8</v>
      </c>
      <c r="G186" s="1" t="str">
        <f t="shared" si="18"/>
        <v>RN_8_4_1</v>
      </c>
      <c r="H186" s="20">
        <v>209.66</v>
      </c>
      <c r="I186" s="20">
        <v>54.88</v>
      </c>
      <c r="J186" s="20">
        <v>50.18</v>
      </c>
      <c r="K186" s="20">
        <v>56.61</v>
      </c>
      <c r="L186" s="20">
        <f t="shared" si="19"/>
        <v>50.18</v>
      </c>
      <c r="M186" s="1" t="str">
        <f t="shared" si="20"/>
        <v>1,2a</v>
      </c>
      <c r="N186" s="2">
        <f t="shared" si="21"/>
        <v>3.82033527696793</v>
      </c>
      <c r="O186" s="2">
        <f t="shared" si="22"/>
        <v>4.1781586289358312</v>
      </c>
      <c r="P186" s="2">
        <f t="shared" si="23"/>
        <v>3.7035859388800567</v>
      </c>
      <c r="Q186" s="1">
        <v>62802.13</v>
      </c>
      <c r="R186" s="1">
        <v>62802.13</v>
      </c>
      <c r="S186" s="1">
        <v>62802.13</v>
      </c>
      <c r="T186" s="1">
        <v>62802.13</v>
      </c>
      <c r="U186" s="4">
        <f t="shared" si="24"/>
        <v>0</v>
      </c>
      <c r="V186" s="4">
        <f t="shared" si="25"/>
        <v>0</v>
      </c>
      <c r="W186" s="4">
        <f t="shared" si="26"/>
        <v>0</v>
      </c>
      <c r="X186" s="1">
        <v>1</v>
      </c>
      <c r="Y186" s="1">
        <v>0</v>
      </c>
      <c r="Z186" s="1">
        <v>1</v>
      </c>
      <c r="AA186" s="1">
        <v>0</v>
      </c>
      <c r="AB186" s="1">
        <v>1</v>
      </c>
      <c r="AC186" s="1">
        <v>0</v>
      </c>
      <c r="AD186" s="1">
        <v>1</v>
      </c>
      <c r="AE186" s="1">
        <v>0</v>
      </c>
    </row>
    <row r="187" spans="1:31" x14ac:dyDescent="0.25">
      <c r="A187" s="1">
        <v>186</v>
      </c>
      <c r="B187" s="1">
        <v>158</v>
      </c>
      <c r="C187" s="1">
        <v>201</v>
      </c>
      <c r="D187" s="1">
        <v>6</v>
      </c>
      <c r="E187" s="1">
        <v>0.08</v>
      </c>
      <c r="F187" s="1">
        <v>8</v>
      </c>
      <c r="G187" s="1" t="str">
        <f t="shared" si="18"/>
        <v>RN_8_6_0.08</v>
      </c>
      <c r="H187" s="20">
        <v>227.3</v>
      </c>
      <c r="I187" s="20">
        <v>53.65</v>
      </c>
      <c r="J187" s="20">
        <v>39.5</v>
      </c>
      <c r="K187" s="20">
        <v>32.1</v>
      </c>
      <c r="L187" s="20">
        <f t="shared" si="19"/>
        <v>32.1</v>
      </c>
      <c r="M187" s="1" t="str">
        <f t="shared" si="20"/>
        <v>1,2b</v>
      </c>
      <c r="N187" s="2">
        <f t="shared" si="21"/>
        <v>4.2367194780987889</v>
      </c>
      <c r="O187" s="2">
        <f t="shared" si="22"/>
        <v>5.7544303797468359</v>
      </c>
      <c r="P187" s="2">
        <f t="shared" si="23"/>
        <v>7.0809968847352023</v>
      </c>
      <c r="Q187" s="1">
        <v>48445.49</v>
      </c>
      <c r="R187" s="1">
        <v>48445.49</v>
      </c>
      <c r="S187" s="1">
        <v>48445.49</v>
      </c>
      <c r="T187" s="1">
        <v>48445.49</v>
      </c>
      <c r="U187" s="4">
        <f t="shared" si="24"/>
        <v>0</v>
      </c>
      <c r="V187" s="4">
        <f t="shared" si="25"/>
        <v>0</v>
      </c>
      <c r="W187" s="4">
        <f t="shared" si="26"/>
        <v>0</v>
      </c>
      <c r="X187" s="1">
        <v>1</v>
      </c>
      <c r="Y187" s="1">
        <v>0</v>
      </c>
      <c r="Z187" s="1">
        <v>1</v>
      </c>
      <c r="AA187" s="1">
        <v>0</v>
      </c>
      <c r="AB187" s="1">
        <v>1</v>
      </c>
      <c r="AC187" s="1">
        <v>0</v>
      </c>
      <c r="AD187" s="1">
        <v>1</v>
      </c>
      <c r="AE187" s="1">
        <v>0</v>
      </c>
    </row>
    <row r="188" spans="1:31" x14ac:dyDescent="0.25">
      <c r="A188" s="1">
        <v>187</v>
      </c>
      <c r="B188" s="1">
        <v>158</v>
      </c>
      <c r="C188" s="1">
        <v>201</v>
      </c>
      <c r="D188" s="1">
        <v>6</v>
      </c>
      <c r="E188" s="1">
        <v>0.1</v>
      </c>
      <c r="F188" s="1">
        <v>8</v>
      </c>
      <c r="G188" s="1" t="str">
        <f t="shared" si="18"/>
        <v>RN_8_6_0.1</v>
      </c>
      <c r="H188" s="20">
        <v>232.05</v>
      </c>
      <c r="I188" s="20">
        <v>52.67</v>
      </c>
      <c r="J188" s="20">
        <v>39.39</v>
      </c>
      <c r="K188" s="20">
        <v>35.25</v>
      </c>
      <c r="L188" s="20">
        <f t="shared" si="19"/>
        <v>35.25</v>
      </c>
      <c r="M188" s="1" t="str">
        <f t="shared" si="20"/>
        <v>1,2b</v>
      </c>
      <c r="N188" s="2">
        <f t="shared" si="21"/>
        <v>4.4057338143155498</v>
      </c>
      <c r="O188" s="2">
        <f t="shared" si="22"/>
        <v>5.891089108910891</v>
      </c>
      <c r="P188" s="2">
        <f t="shared" si="23"/>
        <v>6.5829787234042554</v>
      </c>
      <c r="Q188" s="1">
        <v>48445.49</v>
      </c>
      <c r="R188" s="1">
        <v>48445.49</v>
      </c>
      <c r="S188" s="1">
        <v>48445.49</v>
      </c>
      <c r="T188" s="1">
        <v>48445.49</v>
      </c>
      <c r="U188" s="4">
        <f t="shared" si="24"/>
        <v>0</v>
      </c>
      <c r="V188" s="4">
        <f t="shared" si="25"/>
        <v>0</v>
      </c>
      <c r="W188" s="4">
        <f t="shared" si="26"/>
        <v>0</v>
      </c>
      <c r="X188" s="1">
        <v>1</v>
      </c>
      <c r="Y188" s="1">
        <v>0</v>
      </c>
      <c r="Z188" s="1">
        <v>1</v>
      </c>
      <c r="AA188" s="1">
        <v>0</v>
      </c>
      <c r="AB188" s="1">
        <v>1</v>
      </c>
      <c r="AC188" s="1">
        <v>0</v>
      </c>
      <c r="AD188" s="1">
        <v>1</v>
      </c>
      <c r="AE188" s="1">
        <v>0</v>
      </c>
    </row>
    <row r="189" spans="1:31" x14ac:dyDescent="0.25">
      <c r="A189" s="1">
        <v>188</v>
      </c>
      <c r="B189" s="1">
        <v>158</v>
      </c>
      <c r="C189" s="1">
        <v>201</v>
      </c>
      <c r="D189" s="1">
        <v>6</v>
      </c>
      <c r="E189" s="1">
        <v>0.2</v>
      </c>
      <c r="F189" s="1">
        <v>8</v>
      </c>
      <c r="G189" s="1" t="str">
        <f t="shared" si="18"/>
        <v>RN_8_6_0.2</v>
      </c>
      <c r="H189" s="20">
        <v>99.02</v>
      </c>
      <c r="I189" s="20">
        <v>40.92</v>
      </c>
      <c r="J189" s="20">
        <v>48.03</v>
      </c>
      <c r="K189" s="20">
        <v>43.62</v>
      </c>
      <c r="L189" s="20">
        <f t="shared" si="19"/>
        <v>40.92</v>
      </c>
      <c r="M189" s="1" t="str">
        <f t="shared" si="20"/>
        <v>1</v>
      </c>
      <c r="N189" s="2">
        <f t="shared" si="21"/>
        <v>2.4198435972629517</v>
      </c>
      <c r="O189" s="2">
        <f t="shared" si="22"/>
        <v>2.0616281490734956</v>
      </c>
      <c r="P189" s="2">
        <f t="shared" si="23"/>
        <v>2.2700596056854656</v>
      </c>
      <c r="Q189" s="1">
        <v>46843.99</v>
      </c>
      <c r="R189" s="1">
        <v>46843.99</v>
      </c>
      <c r="S189" s="1">
        <v>46843.99</v>
      </c>
      <c r="T189" s="1">
        <v>46843.99</v>
      </c>
      <c r="U189" s="4">
        <f t="shared" si="24"/>
        <v>0</v>
      </c>
      <c r="V189" s="4">
        <f t="shared" si="25"/>
        <v>0</v>
      </c>
      <c r="W189" s="4">
        <f t="shared" si="26"/>
        <v>0</v>
      </c>
      <c r="X189" s="1">
        <v>1</v>
      </c>
      <c r="Y189" s="1">
        <v>0</v>
      </c>
      <c r="Z189" s="1">
        <v>1</v>
      </c>
      <c r="AA189" s="1">
        <v>0</v>
      </c>
      <c r="AB189" s="1">
        <v>1</v>
      </c>
      <c r="AC189" s="1">
        <v>0</v>
      </c>
      <c r="AD189" s="1">
        <v>1</v>
      </c>
      <c r="AE189" s="1">
        <v>0</v>
      </c>
    </row>
    <row r="190" spans="1:31" x14ac:dyDescent="0.25">
      <c r="A190" s="1">
        <v>189</v>
      </c>
      <c r="B190" s="1">
        <v>158</v>
      </c>
      <c r="C190" s="1">
        <v>201</v>
      </c>
      <c r="D190" s="1">
        <v>6</v>
      </c>
      <c r="E190" s="1">
        <v>0.3</v>
      </c>
      <c r="F190" s="1">
        <v>8</v>
      </c>
      <c r="G190" s="1" t="str">
        <f t="shared" si="18"/>
        <v>RN_8_6_0.3</v>
      </c>
      <c r="H190" s="20">
        <v>59.17</v>
      </c>
      <c r="I190" s="20">
        <v>58.85</v>
      </c>
      <c r="J190" s="20">
        <v>84.77</v>
      </c>
      <c r="K190" s="20">
        <v>50.62</v>
      </c>
      <c r="L190" s="20">
        <f t="shared" si="19"/>
        <v>50.62</v>
      </c>
      <c r="M190" s="1" t="str">
        <f t="shared" si="20"/>
        <v>1,2b</v>
      </c>
      <c r="N190" s="2">
        <f t="shared" si="21"/>
        <v>1.0054375531011046</v>
      </c>
      <c r="O190" s="2">
        <f t="shared" si="22"/>
        <v>0.69800637017812905</v>
      </c>
      <c r="P190" s="2">
        <f t="shared" si="23"/>
        <v>1.1689055709205849</v>
      </c>
      <c r="Q190" s="1">
        <v>46386.16</v>
      </c>
      <c r="R190" s="1">
        <v>46386.16</v>
      </c>
      <c r="S190" s="1">
        <v>46386.16</v>
      </c>
      <c r="T190" s="1">
        <v>46386.16</v>
      </c>
      <c r="U190" s="4">
        <f t="shared" si="24"/>
        <v>0</v>
      </c>
      <c r="V190" s="4">
        <f t="shared" si="25"/>
        <v>0</v>
      </c>
      <c r="W190" s="4">
        <f t="shared" si="26"/>
        <v>0</v>
      </c>
      <c r="X190" s="1">
        <v>1</v>
      </c>
      <c r="Y190" s="1">
        <v>0</v>
      </c>
      <c r="Z190" s="1">
        <v>1</v>
      </c>
      <c r="AA190" s="1">
        <v>0</v>
      </c>
      <c r="AB190" s="1">
        <v>1</v>
      </c>
      <c r="AC190" s="1">
        <v>0</v>
      </c>
      <c r="AD190" s="1">
        <v>1</v>
      </c>
      <c r="AE190" s="1">
        <v>0</v>
      </c>
    </row>
    <row r="191" spans="1:31" x14ac:dyDescent="0.25">
      <c r="A191" s="1">
        <v>190</v>
      </c>
      <c r="B191" s="1">
        <v>158</v>
      </c>
      <c r="C191" s="1">
        <v>201</v>
      </c>
      <c r="D191" s="1">
        <v>6</v>
      </c>
      <c r="E191" s="1">
        <v>1</v>
      </c>
      <c r="F191" s="1">
        <v>8</v>
      </c>
      <c r="G191" s="1" t="str">
        <f t="shared" si="18"/>
        <v>RN_8_6_1</v>
      </c>
      <c r="H191" s="20">
        <v>145.69999999999999</v>
      </c>
      <c r="I191" s="20">
        <v>30.96</v>
      </c>
      <c r="J191" s="20">
        <v>41.57</v>
      </c>
      <c r="K191" s="20">
        <v>31.06</v>
      </c>
      <c r="L191" s="20">
        <f t="shared" si="19"/>
        <v>30.96</v>
      </c>
      <c r="M191" s="1" t="str">
        <f t="shared" si="20"/>
        <v>1</v>
      </c>
      <c r="N191" s="2">
        <f t="shared" si="21"/>
        <v>4.706072351421188</v>
      </c>
      <c r="O191" s="2">
        <f t="shared" si="22"/>
        <v>3.5049314409429875</v>
      </c>
      <c r="P191" s="2">
        <f t="shared" si="23"/>
        <v>4.690920798454604</v>
      </c>
      <c r="Q191" s="1">
        <v>46252.36</v>
      </c>
      <c r="R191" s="1">
        <v>46252.36</v>
      </c>
      <c r="S191" s="1">
        <v>46252.36</v>
      </c>
      <c r="T191" s="1">
        <v>46252.36</v>
      </c>
      <c r="U191" s="4">
        <f t="shared" si="24"/>
        <v>0</v>
      </c>
      <c r="V191" s="4">
        <f t="shared" si="25"/>
        <v>0</v>
      </c>
      <c r="W191" s="4">
        <f t="shared" si="26"/>
        <v>0</v>
      </c>
      <c r="X191" s="1">
        <v>1</v>
      </c>
      <c r="Y191" s="1">
        <v>0</v>
      </c>
      <c r="Z191" s="1">
        <v>1</v>
      </c>
      <c r="AA191" s="1">
        <v>0</v>
      </c>
      <c r="AB191" s="1">
        <v>1</v>
      </c>
      <c r="AC191" s="1">
        <v>0</v>
      </c>
      <c r="AD191" s="1">
        <v>1</v>
      </c>
      <c r="AE191" s="1">
        <v>0</v>
      </c>
    </row>
    <row r="192" spans="1:31" x14ac:dyDescent="0.25">
      <c r="A192" s="1">
        <v>191</v>
      </c>
      <c r="B192" s="1">
        <v>158</v>
      </c>
      <c r="C192" s="1">
        <v>201</v>
      </c>
      <c r="D192" s="1">
        <v>8</v>
      </c>
      <c r="E192" s="1">
        <v>0.08</v>
      </c>
      <c r="F192" s="1">
        <v>8</v>
      </c>
      <c r="G192" s="1" t="str">
        <f t="shared" si="18"/>
        <v>RN_8_8_0.08</v>
      </c>
      <c r="H192" s="20">
        <v>397.24</v>
      </c>
      <c r="I192" s="20">
        <v>211.33</v>
      </c>
      <c r="J192" s="20">
        <v>315.60000000000002</v>
      </c>
      <c r="K192" s="20">
        <v>216.8</v>
      </c>
      <c r="L192" s="20">
        <f t="shared" si="19"/>
        <v>211.33</v>
      </c>
      <c r="M192" s="1" t="str">
        <f t="shared" si="20"/>
        <v>1</v>
      </c>
      <c r="N192" s="2">
        <f t="shared" si="21"/>
        <v>1.879714191075569</v>
      </c>
      <c r="O192" s="2">
        <f t="shared" si="22"/>
        <v>1.2586818757921419</v>
      </c>
      <c r="P192" s="2">
        <f t="shared" si="23"/>
        <v>1.8322878228782287</v>
      </c>
      <c r="Q192" s="1">
        <v>38326.54</v>
      </c>
      <c r="R192" s="1">
        <v>38326.54</v>
      </c>
      <c r="S192" s="1">
        <v>38326.54</v>
      </c>
      <c r="T192" s="1">
        <v>38326.54</v>
      </c>
      <c r="U192" s="4">
        <f t="shared" si="24"/>
        <v>0</v>
      </c>
      <c r="V192" s="4">
        <f t="shared" si="25"/>
        <v>0</v>
      </c>
      <c r="W192" s="4">
        <f t="shared" si="26"/>
        <v>0</v>
      </c>
      <c r="X192" s="1">
        <v>3</v>
      </c>
      <c r="Y192" s="1">
        <v>4</v>
      </c>
      <c r="Z192" s="1">
        <v>3</v>
      </c>
      <c r="AA192" s="1">
        <v>4</v>
      </c>
      <c r="AB192" s="1">
        <v>3</v>
      </c>
      <c r="AC192" s="1">
        <v>4</v>
      </c>
      <c r="AD192" s="1">
        <v>3</v>
      </c>
      <c r="AE192" s="1">
        <v>4</v>
      </c>
    </row>
    <row r="193" spans="1:31" x14ac:dyDescent="0.25">
      <c r="A193" s="1">
        <v>192</v>
      </c>
      <c r="B193" s="1">
        <v>158</v>
      </c>
      <c r="C193" s="1">
        <v>201</v>
      </c>
      <c r="D193" s="1">
        <v>8</v>
      </c>
      <c r="E193" s="1">
        <v>0.1</v>
      </c>
      <c r="F193" s="1">
        <v>8</v>
      </c>
      <c r="G193" s="1" t="str">
        <f t="shared" si="18"/>
        <v>RN_8_8_0.1</v>
      </c>
      <c r="H193" s="20">
        <v>467.64</v>
      </c>
      <c r="I193" s="20">
        <v>282.55</v>
      </c>
      <c r="J193" s="20">
        <v>293.77999999999997</v>
      </c>
      <c r="K193" s="20">
        <v>273.75</v>
      </c>
      <c r="L193" s="20">
        <f t="shared" si="19"/>
        <v>273.75</v>
      </c>
      <c r="M193" s="1" t="str">
        <f t="shared" si="20"/>
        <v>1,2b</v>
      </c>
      <c r="N193" s="2">
        <f t="shared" si="21"/>
        <v>1.6550698991328967</v>
      </c>
      <c r="O193" s="2">
        <f t="shared" si="22"/>
        <v>1.5918033902920554</v>
      </c>
      <c r="P193" s="2">
        <f t="shared" si="23"/>
        <v>1.7082739726027396</v>
      </c>
      <c r="Q193" s="1">
        <v>38069.21</v>
      </c>
      <c r="R193" s="1">
        <v>38069.21</v>
      </c>
      <c r="S193" s="1">
        <v>38069.21</v>
      </c>
      <c r="T193" s="1">
        <v>38069.21</v>
      </c>
      <c r="U193" s="4">
        <f t="shared" si="24"/>
        <v>0</v>
      </c>
      <c r="V193" s="4">
        <f t="shared" si="25"/>
        <v>0</v>
      </c>
      <c r="W193" s="4">
        <f t="shared" si="26"/>
        <v>0</v>
      </c>
      <c r="X193" s="1">
        <v>3</v>
      </c>
      <c r="Y193" s="1">
        <v>4</v>
      </c>
      <c r="Z193" s="1">
        <v>3</v>
      </c>
      <c r="AA193" s="1">
        <v>4</v>
      </c>
      <c r="AB193" s="1">
        <v>3</v>
      </c>
      <c r="AC193" s="1">
        <v>4</v>
      </c>
      <c r="AD193" s="1">
        <v>3</v>
      </c>
      <c r="AE193" s="1">
        <v>4</v>
      </c>
    </row>
    <row r="194" spans="1:31" x14ac:dyDescent="0.25">
      <c r="A194" s="1">
        <v>193</v>
      </c>
      <c r="B194" s="1">
        <v>158</v>
      </c>
      <c r="C194" s="1">
        <v>201</v>
      </c>
      <c r="D194" s="1">
        <v>8</v>
      </c>
      <c r="E194" s="1">
        <v>0.2</v>
      </c>
      <c r="F194" s="1">
        <v>8</v>
      </c>
      <c r="G194" s="1" t="str">
        <f t="shared" si="18"/>
        <v>RN_8_8_0.2</v>
      </c>
      <c r="H194" s="20">
        <v>200.79</v>
      </c>
      <c r="I194" s="20">
        <v>75.819999999999993</v>
      </c>
      <c r="J194" s="20">
        <v>161.49</v>
      </c>
      <c r="K194" s="20">
        <v>109.65</v>
      </c>
      <c r="L194" s="20">
        <f t="shared" si="19"/>
        <v>75.819999999999993</v>
      </c>
      <c r="M194" s="1" t="str">
        <f t="shared" si="20"/>
        <v>1</v>
      </c>
      <c r="N194" s="2">
        <f t="shared" si="21"/>
        <v>2.6482458454233715</v>
      </c>
      <c r="O194" s="2">
        <f t="shared" si="22"/>
        <v>1.2433587219022848</v>
      </c>
      <c r="P194" s="2">
        <f t="shared" si="23"/>
        <v>1.831190150478796</v>
      </c>
      <c r="Q194" s="1">
        <v>37441.15</v>
      </c>
      <c r="R194" s="1">
        <v>37441.15</v>
      </c>
      <c r="S194" s="1">
        <v>37441.15</v>
      </c>
      <c r="T194" s="1">
        <v>37441.15</v>
      </c>
      <c r="U194" s="4">
        <f t="shared" si="24"/>
        <v>0</v>
      </c>
      <c r="V194" s="4">
        <f t="shared" si="25"/>
        <v>0</v>
      </c>
      <c r="W194" s="4">
        <f t="shared" si="26"/>
        <v>0</v>
      </c>
      <c r="X194" s="1">
        <v>1</v>
      </c>
      <c r="Y194" s="1">
        <v>0</v>
      </c>
      <c r="Z194" s="1">
        <v>1</v>
      </c>
      <c r="AA194" s="1">
        <v>0</v>
      </c>
      <c r="AB194" s="1">
        <v>1</v>
      </c>
      <c r="AC194" s="1">
        <v>0</v>
      </c>
      <c r="AD194" s="1">
        <v>1</v>
      </c>
      <c r="AE194" s="1">
        <v>0</v>
      </c>
    </row>
    <row r="195" spans="1:31" x14ac:dyDescent="0.25">
      <c r="A195" s="1">
        <v>194</v>
      </c>
      <c r="B195" s="1">
        <v>158</v>
      </c>
      <c r="C195" s="1">
        <v>201</v>
      </c>
      <c r="D195" s="1">
        <v>8</v>
      </c>
      <c r="E195" s="1">
        <v>0.3</v>
      </c>
      <c r="F195" s="1">
        <v>8</v>
      </c>
      <c r="G195" s="1" t="str">
        <f t="shared" ref="G195:G258" si="27">"RN" &amp;"_"&amp;F195&amp; "_"&amp;D195&amp;"_"&amp;E195</f>
        <v>RN_8_8_0.3</v>
      </c>
      <c r="H195" s="20">
        <v>109.36</v>
      </c>
      <c r="I195" s="20">
        <v>26.29</v>
      </c>
      <c r="J195" s="20">
        <v>29.49</v>
      </c>
      <c r="K195" s="20">
        <v>36.520000000000003</v>
      </c>
      <c r="L195" s="20">
        <f t="shared" ref="L195:L258" si="28">MIN(H195:K195)</f>
        <v>26.29</v>
      </c>
      <c r="M195" s="1" t="str">
        <f t="shared" ref="M195:M258" si="29">IF(I195=L195,"1",IF(J195=L195,"1,2a",IF(K195=L195,"1,2b","empty")))</f>
        <v>1</v>
      </c>
      <c r="N195" s="2">
        <f t="shared" ref="N195:N258" si="30">$H195/I195</f>
        <v>4.1597565614302017</v>
      </c>
      <c r="O195" s="2">
        <f t="shared" ref="O195:O258" si="31">$H195/J195</f>
        <v>3.7083757205832488</v>
      </c>
      <c r="P195" s="2">
        <f t="shared" ref="P195:P258" si="32">$H195/K195</f>
        <v>2.9945235487404158</v>
      </c>
      <c r="Q195" s="1">
        <v>36549.96</v>
      </c>
      <c r="R195" s="1">
        <v>36549.96</v>
      </c>
      <c r="S195" s="1">
        <v>36549.96</v>
      </c>
      <c r="T195" s="1">
        <v>36549.96</v>
      </c>
      <c r="U195" s="4">
        <f t="shared" ref="U195:U258" si="33">ABS($Q195-R195)/$Q195</f>
        <v>0</v>
      </c>
      <c r="V195" s="4">
        <f t="shared" ref="V195:V258" si="34">ABS($Q195-S195)/$Q195</f>
        <v>0</v>
      </c>
      <c r="W195" s="4">
        <f t="shared" ref="W195:W258" si="35">ABS($Q195-T195)/$Q195</f>
        <v>0</v>
      </c>
      <c r="X195" s="1">
        <v>1</v>
      </c>
      <c r="Y195" s="1">
        <v>0</v>
      </c>
      <c r="Z195" s="1">
        <v>1</v>
      </c>
      <c r="AA195" s="1">
        <v>0</v>
      </c>
      <c r="AB195" s="1">
        <v>1</v>
      </c>
      <c r="AC195" s="1">
        <v>0</v>
      </c>
      <c r="AD195" s="1">
        <v>1</v>
      </c>
      <c r="AE195" s="1">
        <v>0</v>
      </c>
    </row>
    <row r="196" spans="1:31" x14ac:dyDescent="0.25">
      <c r="A196" s="1">
        <v>195</v>
      </c>
      <c r="B196" s="1">
        <v>158</v>
      </c>
      <c r="C196" s="1">
        <v>201</v>
      </c>
      <c r="D196" s="1">
        <v>8</v>
      </c>
      <c r="E196" s="1">
        <v>1</v>
      </c>
      <c r="F196" s="1">
        <v>8</v>
      </c>
      <c r="G196" s="1" t="str">
        <f t="shared" si="27"/>
        <v>RN_8_8_1</v>
      </c>
      <c r="H196" s="20">
        <v>113.9</v>
      </c>
      <c r="I196" s="20">
        <v>30</v>
      </c>
      <c r="J196" s="20">
        <v>50.49</v>
      </c>
      <c r="K196" s="20">
        <v>36.590000000000003</v>
      </c>
      <c r="L196" s="20">
        <f t="shared" si="28"/>
        <v>30</v>
      </c>
      <c r="M196" s="1" t="str">
        <f t="shared" si="29"/>
        <v>1</v>
      </c>
      <c r="N196" s="2">
        <f t="shared" si="30"/>
        <v>3.7966666666666669</v>
      </c>
      <c r="O196" s="2">
        <f t="shared" si="31"/>
        <v>2.2558922558922561</v>
      </c>
      <c r="P196" s="2">
        <f t="shared" si="32"/>
        <v>3.112872369499863</v>
      </c>
      <c r="Q196" s="1">
        <v>36092.629999999997</v>
      </c>
      <c r="R196" s="1">
        <v>36092.629999999997</v>
      </c>
      <c r="S196" s="1">
        <v>36092.629999999997</v>
      </c>
      <c r="T196" s="1">
        <v>36092.629999999997</v>
      </c>
      <c r="U196" s="4">
        <f t="shared" si="33"/>
        <v>0</v>
      </c>
      <c r="V196" s="4">
        <f t="shared" si="34"/>
        <v>0</v>
      </c>
      <c r="W196" s="4">
        <f t="shared" si="35"/>
        <v>0</v>
      </c>
      <c r="X196" s="1">
        <v>1</v>
      </c>
      <c r="Y196" s="1">
        <v>0</v>
      </c>
      <c r="Z196" s="1">
        <v>1</v>
      </c>
      <c r="AA196" s="1">
        <v>0</v>
      </c>
      <c r="AB196" s="1">
        <v>1</v>
      </c>
      <c r="AC196" s="1">
        <v>0</v>
      </c>
      <c r="AD196" s="1">
        <v>1</v>
      </c>
      <c r="AE196" s="1">
        <v>0</v>
      </c>
    </row>
    <row r="197" spans="1:31" x14ac:dyDescent="0.25">
      <c r="A197" s="1">
        <v>196</v>
      </c>
      <c r="B197" s="1">
        <v>158</v>
      </c>
      <c r="C197" s="1">
        <v>201</v>
      </c>
      <c r="D197" s="1">
        <v>10</v>
      </c>
      <c r="E197" s="1">
        <v>0.08</v>
      </c>
      <c r="F197" s="1">
        <v>8</v>
      </c>
      <c r="G197" s="1" t="str">
        <f t="shared" si="27"/>
        <v>RN_8_10_0.08</v>
      </c>
      <c r="H197" s="20">
        <v>133.55000000000001</v>
      </c>
      <c r="I197" s="20">
        <v>108.95</v>
      </c>
      <c r="J197" s="20">
        <v>118.1</v>
      </c>
      <c r="K197" s="20">
        <v>92.84</v>
      </c>
      <c r="L197" s="20">
        <f t="shared" si="28"/>
        <v>92.84</v>
      </c>
      <c r="M197" s="1" t="str">
        <f t="shared" si="29"/>
        <v>1,2b</v>
      </c>
      <c r="N197" s="2">
        <f t="shared" si="30"/>
        <v>1.2257916475447455</v>
      </c>
      <c r="O197" s="2">
        <f t="shared" si="31"/>
        <v>1.1308213378492804</v>
      </c>
      <c r="P197" s="2">
        <f t="shared" si="32"/>
        <v>1.4384963377854374</v>
      </c>
      <c r="Q197" s="1">
        <v>32272.83</v>
      </c>
      <c r="R197" s="1">
        <v>32272.83</v>
      </c>
      <c r="S197" s="1">
        <v>32272.83</v>
      </c>
      <c r="T197" s="1">
        <v>32272.83</v>
      </c>
      <c r="U197" s="4">
        <f t="shared" si="33"/>
        <v>0</v>
      </c>
      <c r="V197" s="4">
        <f t="shared" si="34"/>
        <v>0</v>
      </c>
      <c r="W197" s="4">
        <f t="shared" si="35"/>
        <v>0</v>
      </c>
      <c r="X197" s="1">
        <v>1</v>
      </c>
      <c r="Y197" s="1">
        <v>0</v>
      </c>
      <c r="Z197" s="1">
        <v>1</v>
      </c>
      <c r="AA197" s="1">
        <v>0</v>
      </c>
      <c r="AB197" s="1">
        <v>1</v>
      </c>
      <c r="AC197" s="1">
        <v>0</v>
      </c>
      <c r="AD197" s="1">
        <v>1</v>
      </c>
      <c r="AE197" s="1">
        <v>0</v>
      </c>
    </row>
    <row r="198" spans="1:31" x14ac:dyDescent="0.25">
      <c r="A198" s="1">
        <v>197</v>
      </c>
      <c r="B198" s="1">
        <v>158</v>
      </c>
      <c r="C198" s="1">
        <v>201</v>
      </c>
      <c r="D198" s="1">
        <v>10</v>
      </c>
      <c r="E198" s="1">
        <v>0.1</v>
      </c>
      <c r="F198" s="1">
        <v>8</v>
      </c>
      <c r="G198" s="1" t="str">
        <f t="shared" si="27"/>
        <v>RN_8_10_0.1</v>
      </c>
      <c r="H198" s="20">
        <v>121.74</v>
      </c>
      <c r="I198" s="20">
        <v>37.950000000000003</v>
      </c>
      <c r="J198" s="20">
        <v>76.260000000000005</v>
      </c>
      <c r="K198" s="20">
        <v>42.55</v>
      </c>
      <c r="L198" s="20">
        <f t="shared" si="28"/>
        <v>37.950000000000003</v>
      </c>
      <c r="M198" s="1" t="str">
        <f t="shared" si="29"/>
        <v>1</v>
      </c>
      <c r="N198" s="2">
        <f t="shared" si="30"/>
        <v>3.2079051383399206</v>
      </c>
      <c r="O198" s="2">
        <f t="shared" si="31"/>
        <v>1.5963808025177024</v>
      </c>
      <c r="P198" s="2">
        <f t="shared" si="32"/>
        <v>2.8611045828437134</v>
      </c>
      <c r="Q198" s="1">
        <v>31765.65</v>
      </c>
      <c r="R198" s="1">
        <v>31765.65</v>
      </c>
      <c r="S198" s="1">
        <v>31765.65</v>
      </c>
      <c r="T198" s="1">
        <v>31765.65</v>
      </c>
      <c r="U198" s="4">
        <f t="shared" si="33"/>
        <v>0</v>
      </c>
      <c r="V198" s="4">
        <f t="shared" si="34"/>
        <v>0</v>
      </c>
      <c r="W198" s="4">
        <f t="shared" si="35"/>
        <v>0</v>
      </c>
      <c r="X198" s="1">
        <v>1</v>
      </c>
      <c r="Y198" s="1">
        <v>0</v>
      </c>
      <c r="Z198" s="1">
        <v>1</v>
      </c>
      <c r="AA198" s="1">
        <v>0</v>
      </c>
      <c r="AB198" s="1">
        <v>1</v>
      </c>
      <c r="AC198" s="1">
        <v>0</v>
      </c>
      <c r="AD198" s="1">
        <v>1</v>
      </c>
      <c r="AE198" s="1">
        <v>0</v>
      </c>
    </row>
    <row r="199" spans="1:31" x14ac:dyDescent="0.25">
      <c r="A199" s="1">
        <v>198</v>
      </c>
      <c r="B199" s="1">
        <v>158</v>
      </c>
      <c r="C199" s="1">
        <v>201</v>
      </c>
      <c r="D199" s="1">
        <v>10</v>
      </c>
      <c r="E199" s="1">
        <v>0.2</v>
      </c>
      <c r="F199" s="1">
        <v>8</v>
      </c>
      <c r="G199" s="1" t="str">
        <f t="shared" si="27"/>
        <v>RN_8_10_0.2</v>
      </c>
      <c r="H199" s="20">
        <v>86.05</v>
      </c>
      <c r="I199" s="20">
        <v>37.520000000000003</v>
      </c>
      <c r="J199" s="20">
        <v>56.64</v>
      </c>
      <c r="K199" s="20">
        <v>33.47</v>
      </c>
      <c r="L199" s="20">
        <f t="shared" si="28"/>
        <v>33.47</v>
      </c>
      <c r="M199" s="1" t="str">
        <f t="shared" si="29"/>
        <v>1,2b</v>
      </c>
      <c r="N199" s="2">
        <f t="shared" si="30"/>
        <v>2.2934434968017055</v>
      </c>
      <c r="O199" s="2">
        <f t="shared" si="31"/>
        <v>1.5192443502824857</v>
      </c>
      <c r="P199" s="2">
        <f t="shared" si="32"/>
        <v>2.5709590678219301</v>
      </c>
      <c r="Q199" s="1">
        <v>30737.03</v>
      </c>
      <c r="R199" s="1">
        <v>30737.03</v>
      </c>
      <c r="S199" s="1">
        <v>30737.03</v>
      </c>
      <c r="T199" s="1">
        <v>30737.03</v>
      </c>
      <c r="U199" s="4">
        <f t="shared" si="33"/>
        <v>0</v>
      </c>
      <c r="V199" s="4">
        <f t="shared" si="34"/>
        <v>0</v>
      </c>
      <c r="W199" s="4">
        <f t="shared" si="35"/>
        <v>0</v>
      </c>
      <c r="X199" s="1">
        <v>1</v>
      </c>
      <c r="Y199" s="1">
        <v>0</v>
      </c>
      <c r="Z199" s="1">
        <v>1</v>
      </c>
      <c r="AA199" s="1">
        <v>0</v>
      </c>
      <c r="AB199" s="1">
        <v>1</v>
      </c>
      <c r="AC199" s="1">
        <v>0</v>
      </c>
      <c r="AD199" s="1">
        <v>1</v>
      </c>
      <c r="AE199" s="1">
        <v>0</v>
      </c>
    </row>
    <row r="200" spans="1:31" x14ac:dyDescent="0.25">
      <c r="A200" s="1">
        <v>199</v>
      </c>
      <c r="B200" s="1">
        <v>158</v>
      </c>
      <c r="C200" s="1">
        <v>201</v>
      </c>
      <c r="D200" s="1">
        <v>10</v>
      </c>
      <c r="E200" s="1">
        <v>0.3</v>
      </c>
      <c r="F200" s="1">
        <v>8</v>
      </c>
      <c r="G200" s="1" t="str">
        <f t="shared" si="27"/>
        <v>RN_8_10_0.3</v>
      </c>
      <c r="H200" s="20">
        <v>77.84</v>
      </c>
      <c r="I200" s="20">
        <v>44.06</v>
      </c>
      <c r="J200" s="20">
        <v>23.77</v>
      </c>
      <c r="K200" s="20">
        <v>19.53</v>
      </c>
      <c r="L200" s="20">
        <f t="shared" si="28"/>
        <v>19.53</v>
      </c>
      <c r="M200" s="1" t="str">
        <f t="shared" si="29"/>
        <v>1,2b</v>
      </c>
      <c r="N200" s="2">
        <f t="shared" si="30"/>
        <v>1.7666817975487972</v>
      </c>
      <c r="O200" s="2">
        <f t="shared" si="31"/>
        <v>3.2747160286074886</v>
      </c>
      <c r="P200" s="2">
        <f t="shared" si="32"/>
        <v>3.9856630824372759</v>
      </c>
      <c r="Q200" s="1">
        <v>30206.98</v>
      </c>
      <c r="R200" s="1">
        <v>30206.98</v>
      </c>
      <c r="S200" s="1">
        <v>30206.98</v>
      </c>
      <c r="T200" s="1">
        <v>30206.98</v>
      </c>
      <c r="U200" s="4">
        <f t="shared" si="33"/>
        <v>0</v>
      </c>
      <c r="V200" s="4">
        <f t="shared" si="34"/>
        <v>0</v>
      </c>
      <c r="W200" s="4">
        <f t="shared" si="35"/>
        <v>0</v>
      </c>
      <c r="X200" s="1">
        <v>1</v>
      </c>
      <c r="Y200" s="1">
        <v>0</v>
      </c>
      <c r="Z200" s="1">
        <v>1</v>
      </c>
      <c r="AA200" s="1">
        <v>0</v>
      </c>
      <c r="AB200" s="1">
        <v>1</v>
      </c>
      <c r="AC200" s="1">
        <v>0</v>
      </c>
      <c r="AD200" s="1">
        <v>1</v>
      </c>
      <c r="AE200" s="1">
        <v>0</v>
      </c>
    </row>
    <row r="201" spans="1:31" x14ac:dyDescent="0.25">
      <c r="A201" s="1">
        <v>200</v>
      </c>
      <c r="B201" s="1">
        <v>158</v>
      </c>
      <c r="C201" s="1">
        <v>201</v>
      </c>
      <c r="D201" s="1">
        <v>10</v>
      </c>
      <c r="E201" s="1">
        <v>1</v>
      </c>
      <c r="F201" s="1">
        <v>8</v>
      </c>
      <c r="G201" s="1" t="str">
        <f t="shared" si="27"/>
        <v>RN_8_10_1</v>
      </c>
      <c r="H201" s="20">
        <v>76.739999999999995</v>
      </c>
      <c r="I201" s="20">
        <v>32.35</v>
      </c>
      <c r="J201" s="20">
        <v>27.27</v>
      </c>
      <c r="K201" s="20">
        <v>20.27</v>
      </c>
      <c r="L201" s="20">
        <f t="shared" si="28"/>
        <v>20.27</v>
      </c>
      <c r="M201" s="1" t="str">
        <f t="shared" si="29"/>
        <v>1,2b</v>
      </c>
      <c r="N201" s="2">
        <f t="shared" si="30"/>
        <v>2.372179289026275</v>
      </c>
      <c r="O201" s="2">
        <f t="shared" si="31"/>
        <v>2.8140814081408139</v>
      </c>
      <c r="P201" s="2">
        <f t="shared" si="32"/>
        <v>3.7858904785397138</v>
      </c>
      <c r="Q201" s="1">
        <v>29730.75</v>
      </c>
      <c r="R201" s="1">
        <v>29730.75</v>
      </c>
      <c r="S201" s="1">
        <v>29730.75</v>
      </c>
      <c r="T201" s="1">
        <v>29730.75</v>
      </c>
      <c r="U201" s="4">
        <f t="shared" si="33"/>
        <v>0</v>
      </c>
      <c r="V201" s="4">
        <f t="shared" si="34"/>
        <v>0</v>
      </c>
      <c r="W201" s="4">
        <f t="shared" si="35"/>
        <v>0</v>
      </c>
      <c r="X201" s="1">
        <v>1</v>
      </c>
      <c r="Y201" s="1">
        <v>0</v>
      </c>
      <c r="Z201" s="1">
        <v>1</v>
      </c>
      <c r="AA201" s="1">
        <v>0</v>
      </c>
      <c r="AB201" s="1">
        <v>1</v>
      </c>
      <c r="AC201" s="1">
        <v>0</v>
      </c>
      <c r="AD201" s="1">
        <v>1</v>
      </c>
      <c r="AE201" s="1">
        <v>0</v>
      </c>
    </row>
    <row r="202" spans="1:31" x14ac:dyDescent="0.25">
      <c r="A202" s="1">
        <v>201</v>
      </c>
      <c r="B202" s="1">
        <v>171</v>
      </c>
      <c r="C202" s="1">
        <v>240</v>
      </c>
      <c r="D202" s="1">
        <v>2</v>
      </c>
      <c r="E202" s="1">
        <v>0.08</v>
      </c>
      <c r="F202" s="1">
        <v>9</v>
      </c>
      <c r="G202" s="1" t="str">
        <f t="shared" si="27"/>
        <v>RN_9_2_0.08</v>
      </c>
      <c r="H202" s="20">
        <v>220.16</v>
      </c>
      <c r="I202" s="20">
        <v>127.34</v>
      </c>
      <c r="J202" s="20">
        <v>118.31</v>
      </c>
      <c r="K202" s="20">
        <v>137.59</v>
      </c>
      <c r="L202" s="20">
        <f t="shared" si="28"/>
        <v>118.31</v>
      </c>
      <c r="M202" s="1" t="str">
        <f t="shared" si="29"/>
        <v>1,2a</v>
      </c>
      <c r="N202" s="2">
        <f t="shared" si="30"/>
        <v>1.7289147165069891</v>
      </c>
      <c r="O202" s="2">
        <f t="shared" si="31"/>
        <v>1.8608739751500296</v>
      </c>
      <c r="P202" s="2">
        <f t="shared" si="32"/>
        <v>1.6001162875208954</v>
      </c>
      <c r="Q202" s="1">
        <v>117216.82</v>
      </c>
      <c r="R202" s="1">
        <v>117216.82</v>
      </c>
      <c r="S202" s="1">
        <v>117216.82</v>
      </c>
      <c r="T202" s="1">
        <v>117216.82</v>
      </c>
      <c r="U202" s="4">
        <f t="shared" si="33"/>
        <v>0</v>
      </c>
      <c r="V202" s="4">
        <f t="shared" si="34"/>
        <v>0</v>
      </c>
      <c r="W202" s="4">
        <f t="shared" si="35"/>
        <v>0</v>
      </c>
      <c r="X202" s="1">
        <v>1</v>
      </c>
      <c r="Y202" s="1">
        <v>0</v>
      </c>
      <c r="Z202" s="1">
        <v>1</v>
      </c>
      <c r="AA202" s="1">
        <v>0</v>
      </c>
      <c r="AB202" s="1">
        <v>1</v>
      </c>
      <c r="AC202" s="1">
        <v>0</v>
      </c>
      <c r="AD202" s="1">
        <v>1</v>
      </c>
      <c r="AE202" s="1">
        <v>0</v>
      </c>
    </row>
    <row r="203" spans="1:31" x14ac:dyDescent="0.25">
      <c r="A203" s="1">
        <v>202</v>
      </c>
      <c r="B203" s="1">
        <v>171</v>
      </c>
      <c r="C203" s="1">
        <v>240</v>
      </c>
      <c r="D203" s="1">
        <v>2</v>
      </c>
      <c r="E203" s="1">
        <v>0.1</v>
      </c>
      <c r="F203" s="1">
        <v>9</v>
      </c>
      <c r="G203" s="1" t="str">
        <f t="shared" si="27"/>
        <v>RN_9_2_0.1</v>
      </c>
      <c r="H203" s="20">
        <v>181.15</v>
      </c>
      <c r="I203" s="20">
        <v>96.3</v>
      </c>
      <c r="J203" s="20">
        <v>116.64</v>
      </c>
      <c r="K203" s="20">
        <v>116.87</v>
      </c>
      <c r="L203" s="20">
        <f t="shared" si="28"/>
        <v>96.3</v>
      </c>
      <c r="M203" s="1" t="str">
        <f t="shared" si="29"/>
        <v>1</v>
      </c>
      <c r="N203" s="2">
        <f t="shared" si="30"/>
        <v>1.8811007268951194</v>
      </c>
      <c r="O203" s="2">
        <f t="shared" si="31"/>
        <v>1.5530692729766804</v>
      </c>
      <c r="P203" s="2">
        <f t="shared" si="32"/>
        <v>1.5500128347736801</v>
      </c>
      <c r="Q203" s="1">
        <v>116598.63</v>
      </c>
      <c r="R203" s="1">
        <v>116598.63</v>
      </c>
      <c r="S203" s="1">
        <v>116598.63</v>
      </c>
      <c r="T203" s="1">
        <v>116598.63</v>
      </c>
      <c r="U203" s="4">
        <f t="shared" si="33"/>
        <v>0</v>
      </c>
      <c r="V203" s="4">
        <f t="shared" si="34"/>
        <v>0</v>
      </c>
      <c r="W203" s="4">
        <f t="shared" si="35"/>
        <v>0</v>
      </c>
      <c r="X203" s="1">
        <v>1</v>
      </c>
      <c r="Y203" s="1">
        <v>0</v>
      </c>
      <c r="Z203" s="1">
        <v>1</v>
      </c>
      <c r="AA203" s="1">
        <v>0</v>
      </c>
      <c r="AB203" s="1">
        <v>1</v>
      </c>
      <c r="AC203" s="1">
        <v>0</v>
      </c>
      <c r="AD203" s="1">
        <v>1</v>
      </c>
      <c r="AE203" s="1">
        <v>0</v>
      </c>
    </row>
    <row r="204" spans="1:31" x14ac:dyDescent="0.25">
      <c r="A204" s="1">
        <v>203</v>
      </c>
      <c r="B204" s="1">
        <v>171</v>
      </c>
      <c r="C204" s="1">
        <v>240</v>
      </c>
      <c r="D204" s="1">
        <v>2</v>
      </c>
      <c r="E204" s="1">
        <v>0.2</v>
      </c>
      <c r="F204" s="1">
        <v>9</v>
      </c>
      <c r="G204" s="1" t="str">
        <f t="shared" si="27"/>
        <v>RN_9_2_0.2</v>
      </c>
      <c r="H204" s="20">
        <v>216.1</v>
      </c>
      <c r="I204" s="20">
        <v>126.39</v>
      </c>
      <c r="J204" s="20">
        <v>158.16999999999999</v>
      </c>
      <c r="K204" s="20">
        <v>127.58</v>
      </c>
      <c r="L204" s="20">
        <f t="shared" si="28"/>
        <v>126.39</v>
      </c>
      <c r="M204" s="1" t="str">
        <f t="shared" si="29"/>
        <v>1</v>
      </c>
      <c r="N204" s="2">
        <f t="shared" si="30"/>
        <v>1.7097871667062268</v>
      </c>
      <c r="O204" s="2">
        <f t="shared" si="31"/>
        <v>1.3662515015489665</v>
      </c>
      <c r="P204" s="2">
        <f t="shared" si="32"/>
        <v>1.6938391597429063</v>
      </c>
      <c r="Q204" s="1">
        <v>115796.42</v>
      </c>
      <c r="R204" s="1">
        <v>115796.42</v>
      </c>
      <c r="S204" s="1">
        <v>115796.42</v>
      </c>
      <c r="T204" s="1">
        <v>115796.42</v>
      </c>
      <c r="U204" s="4">
        <f t="shared" si="33"/>
        <v>0</v>
      </c>
      <c r="V204" s="4">
        <f t="shared" si="34"/>
        <v>0</v>
      </c>
      <c r="W204" s="4">
        <f t="shared" si="35"/>
        <v>0</v>
      </c>
      <c r="X204" s="1">
        <v>1</v>
      </c>
      <c r="Y204" s="1">
        <v>0</v>
      </c>
      <c r="Z204" s="1">
        <v>1</v>
      </c>
      <c r="AA204" s="1">
        <v>0</v>
      </c>
      <c r="AB204" s="1">
        <v>1</v>
      </c>
      <c r="AC204" s="1">
        <v>0</v>
      </c>
      <c r="AD204" s="1">
        <v>1</v>
      </c>
      <c r="AE204" s="1">
        <v>0</v>
      </c>
    </row>
    <row r="205" spans="1:31" x14ac:dyDescent="0.25">
      <c r="A205" s="1">
        <v>204</v>
      </c>
      <c r="B205" s="1">
        <v>171</v>
      </c>
      <c r="C205" s="1">
        <v>240</v>
      </c>
      <c r="D205" s="1">
        <v>2</v>
      </c>
      <c r="E205" s="1">
        <v>0.3</v>
      </c>
      <c r="F205" s="1">
        <v>9</v>
      </c>
      <c r="G205" s="1" t="str">
        <f t="shared" si="27"/>
        <v>RN_9_2_0.3</v>
      </c>
      <c r="H205" s="20">
        <v>227.87</v>
      </c>
      <c r="I205" s="20">
        <v>100.39</v>
      </c>
      <c r="J205" s="20">
        <v>120.98</v>
      </c>
      <c r="K205" s="20">
        <v>114.73</v>
      </c>
      <c r="L205" s="20">
        <f t="shared" si="28"/>
        <v>100.39</v>
      </c>
      <c r="M205" s="1" t="str">
        <f t="shared" si="29"/>
        <v>1</v>
      </c>
      <c r="N205" s="2">
        <f t="shared" si="30"/>
        <v>2.2698475943819107</v>
      </c>
      <c r="O205" s="2">
        <f t="shared" si="31"/>
        <v>1.8835344685071913</v>
      </c>
      <c r="P205" s="2">
        <f t="shared" si="32"/>
        <v>1.9861413754031203</v>
      </c>
      <c r="Q205" s="1">
        <v>115766.09</v>
      </c>
      <c r="R205" s="1">
        <v>115766.09</v>
      </c>
      <c r="S205" s="1">
        <v>115766.09</v>
      </c>
      <c r="T205" s="1">
        <v>115766.09</v>
      </c>
      <c r="U205" s="4">
        <f t="shared" si="33"/>
        <v>0</v>
      </c>
      <c r="V205" s="4">
        <f t="shared" si="34"/>
        <v>0</v>
      </c>
      <c r="W205" s="4">
        <f t="shared" si="35"/>
        <v>0</v>
      </c>
      <c r="X205" s="1">
        <v>1</v>
      </c>
      <c r="Y205" s="1">
        <v>0</v>
      </c>
      <c r="Z205" s="1">
        <v>1</v>
      </c>
      <c r="AA205" s="1">
        <v>0</v>
      </c>
      <c r="AB205" s="1">
        <v>1</v>
      </c>
      <c r="AC205" s="1">
        <v>0</v>
      </c>
      <c r="AD205" s="1">
        <v>1</v>
      </c>
      <c r="AE205" s="1">
        <v>0</v>
      </c>
    </row>
    <row r="206" spans="1:31" x14ac:dyDescent="0.25">
      <c r="A206" s="1">
        <v>205</v>
      </c>
      <c r="B206" s="1">
        <v>171</v>
      </c>
      <c r="C206" s="1">
        <v>240</v>
      </c>
      <c r="D206" s="1">
        <v>2</v>
      </c>
      <c r="E206" s="1">
        <v>1</v>
      </c>
      <c r="F206" s="1">
        <v>9</v>
      </c>
      <c r="G206" s="1" t="str">
        <f t="shared" si="27"/>
        <v>RN_9_2_1</v>
      </c>
      <c r="H206" s="20">
        <v>155.51</v>
      </c>
      <c r="I206" s="20">
        <v>109.28</v>
      </c>
      <c r="J206" s="20">
        <v>132.34</v>
      </c>
      <c r="K206" s="20">
        <v>125.78</v>
      </c>
      <c r="L206" s="20">
        <f t="shared" si="28"/>
        <v>109.28</v>
      </c>
      <c r="M206" s="1" t="str">
        <f t="shared" si="29"/>
        <v>1</v>
      </c>
      <c r="N206" s="2">
        <f t="shared" si="30"/>
        <v>1.4230417276720351</v>
      </c>
      <c r="O206" s="2">
        <f t="shared" si="31"/>
        <v>1.1750793410911289</v>
      </c>
      <c r="P206" s="2">
        <f t="shared" si="32"/>
        <v>1.2363650818890124</v>
      </c>
      <c r="Q206" s="1">
        <v>115766.09</v>
      </c>
      <c r="R206" s="1">
        <v>115766.09</v>
      </c>
      <c r="S206" s="1">
        <v>115766.09</v>
      </c>
      <c r="T206" s="1">
        <v>115766.09</v>
      </c>
      <c r="U206" s="4">
        <f t="shared" si="33"/>
        <v>0</v>
      </c>
      <c r="V206" s="4">
        <f t="shared" si="34"/>
        <v>0</v>
      </c>
      <c r="W206" s="4">
        <f t="shared" si="35"/>
        <v>0</v>
      </c>
      <c r="X206" s="1">
        <v>1</v>
      </c>
      <c r="Y206" s="1">
        <v>0</v>
      </c>
      <c r="Z206" s="1">
        <v>1</v>
      </c>
      <c r="AA206" s="1">
        <v>0</v>
      </c>
      <c r="AB206" s="1">
        <v>1</v>
      </c>
      <c r="AC206" s="1">
        <v>0</v>
      </c>
      <c r="AD206" s="1">
        <v>1</v>
      </c>
      <c r="AE206" s="1">
        <v>0</v>
      </c>
    </row>
    <row r="207" spans="1:31" x14ac:dyDescent="0.25">
      <c r="A207" s="1">
        <v>206</v>
      </c>
      <c r="B207" s="1">
        <v>171</v>
      </c>
      <c r="C207" s="1">
        <v>240</v>
      </c>
      <c r="D207" s="1">
        <v>4</v>
      </c>
      <c r="E207" s="1">
        <v>0.08</v>
      </c>
      <c r="F207" s="1">
        <v>9</v>
      </c>
      <c r="G207" s="1" t="str">
        <f t="shared" si="27"/>
        <v>RN_9_4_0.08</v>
      </c>
      <c r="H207" s="20">
        <v>123.32</v>
      </c>
      <c r="I207" s="20">
        <v>51</v>
      </c>
      <c r="J207" s="20">
        <v>48.5</v>
      </c>
      <c r="K207" s="20">
        <v>125.34</v>
      </c>
      <c r="L207" s="20">
        <f t="shared" si="28"/>
        <v>48.5</v>
      </c>
      <c r="M207" s="1" t="str">
        <f t="shared" si="29"/>
        <v>1,2a</v>
      </c>
      <c r="N207" s="2">
        <f t="shared" si="30"/>
        <v>2.4180392156862744</v>
      </c>
      <c r="O207" s="2">
        <f t="shared" si="31"/>
        <v>2.542680412371134</v>
      </c>
      <c r="P207" s="2">
        <f t="shared" si="32"/>
        <v>0.9838838359661719</v>
      </c>
      <c r="Q207" s="1">
        <v>72519.67</v>
      </c>
      <c r="R207" s="1">
        <v>72519.67</v>
      </c>
      <c r="S207" s="1">
        <v>72519.67</v>
      </c>
      <c r="T207" s="1">
        <v>72519.67</v>
      </c>
      <c r="U207" s="4">
        <f t="shared" si="33"/>
        <v>0</v>
      </c>
      <c r="V207" s="4">
        <f t="shared" si="34"/>
        <v>0</v>
      </c>
      <c r="W207" s="4">
        <f t="shared" si="35"/>
        <v>0</v>
      </c>
      <c r="X207" s="1">
        <v>1</v>
      </c>
      <c r="Y207" s="1">
        <v>0</v>
      </c>
      <c r="Z207" s="1">
        <v>1</v>
      </c>
      <c r="AA207" s="1">
        <v>0</v>
      </c>
      <c r="AB207" s="1">
        <v>1</v>
      </c>
      <c r="AC207" s="1">
        <v>0</v>
      </c>
      <c r="AD207" s="1">
        <v>1</v>
      </c>
      <c r="AE207" s="1">
        <v>0</v>
      </c>
    </row>
    <row r="208" spans="1:31" x14ac:dyDescent="0.25">
      <c r="A208" s="1">
        <v>207</v>
      </c>
      <c r="B208" s="1">
        <v>171</v>
      </c>
      <c r="C208" s="1">
        <v>240</v>
      </c>
      <c r="D208" s="1">
        <v>4</v>
      </c>
      <c r="E208" s="1">
        <v>0.1</v>
      </c>
      <c r="F208" s="1">
        <v>9</v>
      </c>
      <c r="G208" s="1" t="str">
        <f t="shared" si="27"/>
        <v>RN_9_4_0.1</v>
      </c>
      <c r="H208" s="20">
        <v>116.18</v>
      </c>
      <c r="I208" s="20">
        <v>45.88</v>
      </c>
      <c r="J208" s="20">
        <v>94.81</v>
      </c>
      <c r="K208" s="20">
        <v>90.81</v>
      </c>
      <c r="L208" s="20">
        <f t="shared" si="28"/>
        <v>45.88</v>
      </c>
      <c r="M208" s="1" t="str">
        <f t="shared" si="29"/>
        <v>1</v>
      </c>
      <c r="N208" s="2">
        <f t="shared" si="30"/>
        <v>2.532258064516129</v>
      </c>
      <c r="O208" s="2">
        <f t="shared" si="31"/>
        <v>1.2253981647505539</v>
      </c>
      <c r="P208" s="2">
        <f t="shared" si="32"/>
        <v>1.2793745182248653</v>
      </c>
      <c r="Q208" s="1">
        <v>72431.87</v>
      </c>
      <c r="R208" s="1">
        <v>72431.87</v>
      </c>
      <c r="S208" s="1">
        <v>72431.87</v>
      </c>
      <c r="T208" s="1">
        <v>72431.87</v>
      </c>
      <c r="U208" s="4">
        <f t="shared" si="33"/>
        <v>0</v>
      </c>
      <c r="V208" s="4">
        <f t="shared" si="34"/>
        <v>0</v>
      </c>
      <c r="W208" s="4">
        <f t="shared" si="35"/>
        <v>0</v>
      </c>
      <c r="X208" s="1">
        <v>1</v>
      </c>
      <c r="Y208" s="1">
        <v>0</v>
      </c>
      <c r="Z208" s="1">
        <v>1</v>
      </c>
      <c r="AA208" s="1">
        <v>0</v>
      </c>
      <c r="AB208" s="1">
        <v>1</v>
      </c>
      <c r="AC208" s="1">
        <v>0</v>
      </c>
      <c r="AD208" s="1">
        <v>1</v>
      </c>
      <c r="AE208" s="1">
        <v>0</v>
      </c>
    </row>
    <row r="209" spans="1:31" x14ac:dyDescent="0.25">
      <c r="A209" s="1">
        <v>208</v>
      </c>
      <c r="B209" s="1">
        <v>171</v>
      </c>
      <c r="C209" s="1">
        <v>240</v>
      </c>
      <c r="D209" s="1">
        <v>4</v>
      </c>
      <c r="E209" s="1">
        <v>0.2</v>
      </c>
      <c r="F209" s="1">
        <v>9</v>
      </c>
      <c r="G209" s="1" t="str">
        <f t="shared" si="27"/>
        <v>RN_9_4_0.2</v>
      </c>
      <c r="H209" s="20">
        <v>158.97999999999999</v>
      </c>
      <c r="I209" s="20">
        <v>54.91</v>
      </c>
      <c r="J209" s="20">
        <v>64.55</v>
      </c>
      <c r="K209" s="20">
        <v>62.41</v>
      </c>
      <c r="L209" s="20">
        <f t="shared" si="28"/>
        <v>54.91</v>
      </c>
      <c r="M209" s="1" t="str">
        <f t="shared" si="29"/>
        <v>1</v>
      </c>
      <c r="N209" s="2">
        <f t="shared" si="30"/>
        <v>2.8952831906756509</v>
      </c>
      <c r="O209" s="2">
        <f t="shared" si="31"/>
        <v>2.4628969790859796</v>
      </c>
      <c r="P209" s="2">
        <f t="shared" si="32"/>
        <v>2.5473481813811887</v>
      </c>
      <c r="Q209" s="1">
        <v>72292.479999999996</v>
      </c>
      <c r="R209" s="1">
        <v>72292.479999999996</v>
      </c>
      <c r="S209" s="1">
        <v>72292.479999999996</v>
      </c>
      <c r="T209" s="1">
        <v>72292.479999999996</v>
      </c>
      <c r="U209" s="4">
        <f t="shared" si="33"/>
        <v>0</v>
      </c>
      <c r="V209" s="4">
        <f t="shared" si="34"/>
        <v>0</v>
      </c>
      <c r="W209" s="4">
        <f t="shared" si="35"/>
        <v>0</v>
      </c>
      <c r="X209" s="1">
        <v>1</v>
      </c>
      <c r="Y209" s="1">
        <v>0</v>
      </c>
      <c r="Z209" s="1">
        <v>1</v>
      </c>
      <c r="AA209" s="1">
        <v>0</v>
      </c>
      <c r="AB209" s="1">
        <v>1</v>
      </c>
      <c r="AC209" s="1">
        <v>0</v>
      </c>
      <c r="AD209" s="1">
        <v>1</v>
      </c>
      <c r="AE209" s="1">
        <v>0</v>
      </c>
    </row>
    <row r="210" spans="1:31" x14ac:dyDescent="0.25">
      <c r="A210" s="1">
        <v>209</v>
      </c>
      <c r="B210" s="1">
        <v>171</v>
      </c>
      <c r="C210" s="1">
        <v>240</v>
      </c>
      <c r="D210" s="1">
        <v>4</v>
      </c>
      <c r="E210" s="1">
        <v>0.3</v>
      </c>
      <c r="F210" s="1">
        <v>9</v>
      </c>
      <c r="G210" s="1" t="str">
        <f t="shared" si="27"/>
        <v>RN_9_4_0.3</v>
      </c>
      <c r="H210" s="20">
        <v>173.98</v>
      </c>
      <c r="I210" s="20">
        <v>57.46</v>
      </c>
      <c r="J210" s="20">
        <v>74.680000000000007</v>
      </c>
      <c r="K210" s="20">
        <v>79.52</v>
      </c>
      <c r="L210" s="20">
        <f t="shared" si="28"/>
        <v>57.46</v>
      </c>
      <c r="M210" s="1" t="str">
        <f t="shared" si="29"/>
        <v>1</v>
      </c>
      <c r="N210" s="2">
        <f t="shared" si="30"/>
        <v>3.0278454577097107</v>
      </c>
      <c r="O210" s="2">
        <f t="shared" si="31"/>
        <v>2.3296732726298872</v>
      </c>
      <c r="P210" s="2">
        <f t="shared" si="32"/>
        <v>2.1878772635814889</v>
      </c>
      <c r="Q210" s="1">
        <v>72292.479999999996</v>
      </c>
      <c r="R210" s="1">
        <v>72292.479999999996</v>
      </c>
      <c r="S210" s="1">
        <v>72292.479999999996</v>
      </c>
      <c r="T210" s="1">
        <v>72292.479999999996</v>
      </c>
      <c r="U210" s="4">
        <f t="shared" si="33"/>
        <v>0</v>
      </c>
      <c r="V210" s="4">
        <f t="shared" si="34"/>
        <v>0</v>
      </c>
      <c r="W210" s="4">
        <f t="shared" si="35"/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0</v>
      </c>
      <c r="AD210" s="1">
        <v>1</v>
      </c>
      <c r="AE210" s="1">
        <v>0</v>
      </c>
    </row>
    <row r="211" spans="1:31" x14ac:dyDescent="0.25">
      <c r="A211" s="1">
        <v>210</v>
      </c>
      <c r="B211" s="1">
        <v>171</v>
      </c>
      <c r="C211" s="1">
        <v>240</v>
      </c>
      <c r="D211" s="1">
        <v>4</v>
      </c>
      <c r="E211" s="1">
        <v>1</v>
      </c>
      <c r="F211" s="1">
        <v>9</v>
      </c>
      <c r="G211" s="1" t="str">
        <f t="shared" si="27"/>
        <v>RN_9_4_1</v>
      </c>
      <c r="H211" s="20">
        <v>275.77</v>
      </c>
      <c r="I211" s="20">
        <v>71.14</v>
      </c>
      <c r="J211" s="20">
        <v>94.1</v>
      </c>
      <c r="K211" s="20">
        <v>78.09</v>
      </c>
      <c r="L211" s="20">
        <f t="shared" si="28"/>
        <v>71.14</v>
      </c>
      <c r="M211" s="1" t="str">
        <f t="shared" si="29"/>
        <v>1</v>
      </c>
      <c r="N211" s="2">
        <f t="shared" si="30"/>
        <v>3.8764408209165024</v>
      </c>
      <c r="O211" s="2">
        <f t="shared" si="31"/>
        <v>2.9306057385759829</v>
      </c>
      <c r="P211" s="2">
        <f t="shared" si="32"/>
        <v>3.5314380842617488</v>
      </c>
      <c r="Q211" s="1">
        <v>72292.479999999996</v>
      </c>
      <c r="R211" s="1">
        <v>72292.479999999996</v>
      </c>
      <c r="S211" s="1">
        <v>72292.479999999996</v>
      </c>
      <c r="T211" s="1">
        <v>72292.479999999996</v>
      </c>
      <c r="U211" s="4">
        <f t="shared" si="33"/>
        <v>0</v>
      </c>
      <c r="V211" s="4">
        <f t="shared" si="34"/>
        <v>0</v>
      </c>
      <c r="W211" s="4">
        <f t="shared" si="35"/>
        <v>0</v>
      </c>
      <c r="X211" s="1">
        <v>1</v>
      </c>
      <c r="Y211" s="1">
        <v>0</v>
      </c>
      <c r="Z211" s="1">
        <v>1</v>
      </c>
      <c r="AA211" s="1">
        <v>0</v>
      </c>
      <c r="AB211" s="1">
        <v>1</v>
      </c>
      <c r="AC211" s="1">
        <v>0</v>
      </c>
      <c r="AD211" s="1">
        <v>1</v>
      </c>
      <c r="AE211" s="1">
        <v>0</v>
      </c>
    </row>
    <row r="212" spans="1:31" x14ac:dyDescent="0.25">
      <c r="A212" s="1">
        <v>211</v>
      </c>
      <c r="B212" s="1">
        <v>171</v>
      </c>
      <c r="C212" s="1">
        <v>240</v>
      </c>
      <c r="D212" s="1">
        <v>6</v>
      </c>
      <c r="E212" s="1">
        <v>0.08</v>
      </c>
      <c r="F212" s="1">
        <v>9</v>
      </c>
      <c r="G212" s="1" t="str">
        <f t="shared" si="27"/>
        <v>RN_9_6_0.08</v>
      </c>
      <c r="H212" s="20">
        <v>122.11</v>
      </c>
      <c r="I212" s="20">
        <v>34.07</v>
      </c>
      <c r="J212" s="20">
        <v>42.73</v>
      </c>
      <c r="K212" s="20">
        <v>44.47</v>
      </c>
      <c r="L212" s="20">
        <f t="shared" si="28"/>
        <v>34.07</v>
      </c>
      <c r="M212" s="1" t="str">
        <f t="shared" si="29"/>
        <v>1</v>
      </c>
      <c r="N212" s="2">
        <f t="shared" si="30"/>
        <v>3.5840915761667156</v>
      </c>
      <c r="O212" s="2">
        <f t="shared" si="31"/>
        <v>2.8577112099227713</v>
      </c>
      <c r="P212" s="2">
        <f t="shared" si="32"/>
        <v>2.7458961097369015</v>
      </c>
      <c r="Q212" s="1">
        <v>57168.63</v>
      </c>
      <c r="R212" s="1">
        <v>57168.63</v>
      </c>
      <c r="S212" s="1">
        <v>57168.63</v>
      </c>
      <c r="T212" s="1">
        <v>57168.63</v>
      </c>
      <c r="U212" s="4">
        <f t="shared" si="33"/>
        <v>0</v>
      </c>
      <c r="V212" s="4">
        <f t="shared" si="34"/>
        <v>0</v>
      </c>
      <c r="W212" s="4">
        <f t="shared" si="35"/>
        <v>0</v>
      </c>
      <c r="X212" s="1">
        <v>1</v>
      </c>
      <c r="Y212" s="1">
        <v>0</v>
      </c>
      <c r="Z212" s="1">
        <v>1</v>
      </c>
      <c r="AA212" s="1">
        <v>0</v>
      </c>
      <c r="AB212" s="1">
        <v>1</v>
      </c>
      <c r="AC212" s="1">
        <v>0</v>
      </c>
      <c r="AD212" s="1">
        <v>1</v>
      </c>
      <c r="AE212" s="1">
        <v>0</v>
      </c>
    </row>
    <row r="213" spans="1:31" x14ac:dyDescent="0.25">
      <c r="A213" s="1">
        <v>212</v>
      </c>
      <c r="B213" s="1">
        <v>171</v>
      </c>
      <c r="C213" s="1">
        <v>240</v>
      </c>
      <c r="D213" s="1">
        <v>6</v>
      </c>
      <c r="E213" s="1">
        <v>0.1</v>
      </c>
      <c r="F213" s="1">
        <v>9</v>
      </c>
      <c r="G213" s="1" t="str">
        <f t="shared" si="27"/>
        <v>RN_9_6_0.1</v>
      </c>
      <c r="H213" s="20">
        <v>119.8</v>
      </c>
      <c r="I213" s="20">
        <v>140.91</v>
      </c>
      <c r="J213" s="20">
        <v>177.33</v>
      </c>
      <c r="K213" s="20">
        <v>226.89</v>
      </c>
      <c r="L213" s="20">
        <f t="shared" si="28"/>
        <v>119.8</v>
      </c>
      <c r="M213" s="1" t="str">
        <f t="shared" si="29"/>
        <v>empty</v>
      </c>
      <c r="N213" s="2">
        <f t="shared" si="30"/>
        <v>0.85018806330281738</v>
      </c>
      <c r="O213" s="2">
        <f t="shared" si="31"/>
        <v>0.67557660858286805</v>
      </c>
      <c r="P213" s="2">
        <f t="shared" si="32"/>
        <v>0.52800916743796555</v>
      </c>
      <c r="Q213" s="1">
        <v>56907.64</v>
      </c>
      <c r="R213" s="1">
        <v>56907.64</v>
      </c>
      <c r="S213" s="1">
        <v>56907.64</v>
      </c>
      <c r="T213" s="1">
        <v>56907.64</v>
      </c>
      <c r="U213" s="4">
        <f t="shared" si="33"/>
        <v>0</v>
      </c>
      <c r="V213" s="4">
        <f t="shared" si="34"/>
        <v>0</v>
      </c>
      <c r="W213" s="4">
        <f t="shared" si="35"/>
        <v>0</v>
      </c>
      <c r="X213" s="1">
        <v>1</v>
      </c>
      <c r="Y213" s="1">
        <v>0</v>
      </c>
      <c r="Z213" s="1">
        <v>3</v>
      </c>
      <c r="AA213" s="1">
        <v>4</v>
      </c>
      <c r="AB213" s="1">
        <v>3</v>
      </c>
      <c r="AC213" s="1">
        <v>6</v>
      </c>
      <c r="AD213" s="1">
        <v>3</v>
      </c>
      <c r="AE213" s="1">
        <v>6</v>
      </c>
    </row>
    <row r="214" spans="1:31" x14ac:dyDescent="0.25">
      <c r="A214" s="1">
        <v>213</v>
      </c>
      <c r="B214" s="1">
        <v>171</v>
      </c>
      <c r="C214" s="1">
        <v>240</v>
      </c>
      <c r="D214" s="1">
        <v>6</v>
      </c>
      <c r="E214" s="1">
        <v>0.2</v>
      </c>
      <c r="F214" s="1">
        <v>9</v>
      </c>
      <c r="G214" s="1" t="str">
        <f t="shared" si="27"/>
        <v>RN_9_6_0.2</v>
      </c>
      <c r="H214" s="20">
        <v>125.19</v>
      </c>
      <c r="I214" s="20">
        <v>56.28</v>
      </c>
      <c r="J214" s="20">
        <v>45.59</v>
      </c>
      <c r="K214" s="20">
        <v>77.62</v>
      </c>
      <c r="L214" s="20">
        <f t="shared" si="28"/>
        <v>45.59</v>
      </c>
      <c r="M214" s="1" t="str">
        <f t="shared" si="29"/>
        <v>1,2a</v>
      </c>
      <c r="N214" s="2">
        <f t="shared" si="30"/>
        <v>2.2244136460554369</v>
      </c>
      <c r="O214" s="2">
        <f t="shared" si="31"/>
        <v>2.7459969291511293</v>
      </c>
      <c r="P214" s="2">
        <f t="shared" si="32"/>
        <v>1.6128575109507857</v>
      </c>
      <c r="Q214" s="1">
        <v>56241.27</v>
      </c>
      <c r="R214" s="1">
        <v>56241.27</v>
      </c>
      <c r="S214" s="1">
        <v>56241.27</v>
      </c>
      <c r="T214" s="1">
        <v>56241.27</v>
      </c>
      <c r="U214" s="4">
        <f t="shared" si="33"/>
        <v>0</v>
      </c>
      <c r="V214" s="4">
        <f t="shared" si="34"/>
        <v>0</v>
      </c>
      <c r="W214" s="4">
        <f t="shared" si="35"/>
        <v>0</v>
      </c>
      <c r="X214" s="1">
        <v>1</v>
      </c>
      <c r="Y214" s="1">
        <v>0</v>
      </c>
      <c r="Z214" s="1">
        <v>1</v>
      </c>
      <c r="AA214" s="1">
        <v>0</v>
      </c>
      <c r="AB214" s="1">
        <v>1</v>
      </c>
      <c r="AC214" s="1">
        <v>0</v>
      </c>
      <c r="AD214" s="1">
        <v>1</v>
      </c>
      <c r="AE214" s="1">
        <v>0</v>
      </c>
    </row>
    <row r="215" spans="1:31" x14ac:dyDescent="0.25">
      <c r="A215" s="1">
        <v>214</v>
      </c>
      <c r="B215" s="1">
        <v>171</v>
      </c>
      <c r="C215" s="1">
        <v>240</v>
      </c>
      <c r="D215" s="1">
        <v>6</v>
      </c>
      <c r="E215" s="1">
        <v>0.3</v>
      </c>
      <c r="F215" s="1">
        <v>9</v>
      </c>
      <c r="G215" s="1" t="str">
        <f t="shared" si="27"/>
        <v>RN_9_6_0.3</v>
      </c>
      <c r="H215" s="20">
        <v>111.62</v>
      </c>
      <c r="I215" s="20">
        <v>28.17</v>
      </c>
      <c r="J215" s="20">
        <v>29.87</v>
      </c>
      <c r="K215" s="20">
        <v>41.62</v>
      </c>
      <c r="L215" s="20">
        <f t="shared" si="28"/>
        <v>28.17</v>
      </c>
      <c r="M215" s="1" t="str">
        <f t="shared" si="29"/>
        <v>1</v>
      </c>
      <c r="N215" s="2">
        <f t="shared" si="30"/>
        <v>3.962371317003905</v>
      </c>
      <c r="O215" s="2">
        <f t="shared" si="31"/>
        <v>3.7368597254770672</v>
      </c>
      <c r="P215" s="2">
        <f t="shared" si="32"/>
        <v>2.681883709754926</v>
      </c>
      <c r="Q215" s="1">
        <v>55420.81</v>
      </c>
      <c r="R215" s="1">
        <v>55420.81</v>
      </c>
      <c r="S215" s="1">
        <v>55420.81</v>
      </c>
      <c r="T215" s="1">
        <v>55420.81</v>
      </c>
      <c r="U215" s="4">
        <f t="shared" si="33"/>
        <v>0</v>
      </c>
      <c r="V215" s="4">
        <f t="shared" si="34"/>
        <v>0</v>
      </c>
      <c r="W215" s="4">
        <f t="shared" si="35"/>
        <v>0</v>
      </c>
      <c r="X215" s="1">
        <v>1</v>
      </c>
      <c r="Y215" s="1">
        <v>0</v>
      </c>
      <c r="Z215" s="1">
        <v>1</v>
      </c>
      <c r="AA215" s="1">
        <v>0</v>
      </c>
      <c r="AB215" s="1">
        <v>1</v>
      </c>
      <c r="AC215" s="1">
        <v>0</v>
      </c>
      <c r="AD215" s="1">
        <v>1</v>
      </c>
      <c r="AE215" s="1">
        <v>0</v>
      </c>
    </row>
    <row r="216" spans="1:31" x14ac:dyDescent="0.25">
      <c r="A216" s="1">
        <v>215</v>
      </c>
      <c r="B216" s="1">
        <v>171</v>
      </c>
      <c r="C216" s="1">
        <v>240</v>
      </c>
      <c r="D216" s="1">
        <v>6</v>
      </c>
      <c r="E216" s="1">
        <v>1</v>
      </c>
      <c r="F216" s="1">
        <v>9</v>
      </c>
      <c r="G216" s="1" t="str">
        <f t="shared" si="27"/>
        <v>RN_9_6_1</v>
      </c>
      <c r="H216" s="20">
        <v>139.66999999999999</v>
      </c>
      <c r="I216" s="20">
        <v>37.31</v>
      </c>
      <c r="J216" s="20">
        <v>44.59</v>
      </c>
      <c r="K216" s="20">
        <v>48.51</v>
      </c>
      <c r="L216" s="20">
        <f t="shared" si="28"/>
        <v>37.31</v>
      </c>
      <c r="M216" s="1" t="str">
        <f t="shared" si="29"/>
        <v>1</v>
      </c>
      <c r="N216" s="2">
        <f t="shared" si="30"/>
        <v>3.7435004020369869</v>
      </c>
      <c r="O216" s="2">
        <f t="shared" si="31"/>
        <v>3.1323166629289072</v>
      </c>
      <c r="P216" s="2">
        <f t="shared" si="32"/>
        <v>2.8792001649144505</v>
      </c>
      <c r="Q216" s="1">
        <v>55381.760000000002</v>
      </c>
      <c r="R216" s="1">
        <v>55381.760000000002</v>
      </c>
      <c r="S216" s="1">
        <v>55381.760000000002</v>
      </c>
      <c r="T216" s="1">
        <v>55381.760000000002</v>
      </c>
      <c r="U216" s="4">
        <f t="shared" si="33"/>
        <v>0</v>
      </c>
      <c r="V216" s="4">
        <f t="shared" si="34"/>
        <v>0</v>
      </c>
      <c r="W216" s="4">
        <f t="shared" si="35"/>
        <v>0</v>
      </c>
      <c r="X216" s="1">
        <v>1</v>
      </c>
      <c r="Y216" s="1">
        <v>0</v>
      </c>
      <c r="Z216" s="1">
        <v>1</v>
      </c>
      <c r="AA216" s="1">
        <v>0</v>
      </c>
      <c r="AB216" s="1">
        <v>1</v>
      </c>
      <c r="AC216" s="1">
        <v>0</v>
      </c>
      <c r="AD216" s="1">
        <v>1</v>
      </c>
      <c r="AE216" s="1">
        <v>0</v>
      </c>
    </row>
    <row r="217" spans="1:31" x14ac:dyDescent="0.25">
      <c r="A217" s="1">
        <v>216</v>
      </c>
      <c r="B217" s="1">
        <v>171</v>
      </c>
      <c r="C217" s="1">
        <v>240</v>
      </c>
      <c r="D217" s="1">
        <v>8</v>
      </c>
      <c r="E217" s="1">
        <v>0.08</v>
      </c>
      <c r="F217" s="1">
        <v>9</v>
      </c>
      <c r="G217" s="1" t="str">
        <f t="shared" si="27"/>
        <v>RN_9_8_0.08</v>
      </c>
      <c r="H217" s="20">
        <v>190.68</v>
      </c>
      <c r="I217" s="20">
        <v>52.66</v>
      </c>
      <c r="J217" s="20">
        <v>57.03</v>
      </c>
      <c r="K217" s="20">
        <v>88.95</v>
      </c>
      <c r="L217" s="20">
        <f t="shared" si="28"/>
        <v>52.66</v>
      </c>
      <c r="M217" s="1" t="str">
        <f t="shared" si="29"/>
        <v>1</v>
      </c>
      <c r="N217" s="2">
        <f t="shared" si="30"/>
        <v>3.620964679073301</v>
      </c>
      <c r="O217" s="2">
        <f t="shared" si="31"/>
        <v>3.3435034192530249</v>
      </c>
      <c r="P217" s="2">
        <f t="shared" si="32"/>
        <v>2.1436762225969646</v>
      </c>
      <c r="Q217" s="1">
        <v>48154.74</v>
      </c>
      <c r="R217" s="1">
        <v>48154.74</v>
      </c>
      <c r="S217" s="1">
        <v>48154.74</v>
      </c>
      <c r="T217" s="1">
        <v>48154.74</v>
      </c>
      <c r="U217" s="4">
        <f t="shared" si="33"/>
        <v>0</v>
      </c>
      <c r="V217" s="4">
        <f t="shared" si="34"/>
        <v>0</v>
      </c>
      <c r="W217" s="4">
        <f t="shared" si="35"/>
        <v>0</v>
      </c>
      <c r="X217" s="1">
        <v>1</v>
      </c>
      <c r="Y217" s="1">
        <v>0</v>
      </c>
      <c r="Z217" s="1">
        <v>1</v>
      </c>
      <c r="AA217" s="1">
        <v>0</v>
      </c>
      <c r="AB217" s="1">
        <v>1</v>
      </c>
      <c r="AC217" s="1">
        <v>0</v>
      </c>
      <c r="AD217" s="1">
        <v>1</v>
      </c>
      <c r="AE217" s="1">
        <v>0</v>
      </c>
    </row>
    <row r="218" spans="1:31" x14ac:dyDescent="0.25">
      <c r="A218" s="1">
        <v>217</v>
      </c>
      <c r="B218" s="1">
        <v>171</v>
      </c>
      <c r="C218" s="1">
        <v>240</v>
      </c>
      <c r="D218" s="1">
        <v>8</v>
      </c>
      <c r="E218" s="1">
        <v>0.1</v>
      </c>
      <c r="F218" s="1">
        <v>9</v>
      </c>
      <c r="G218" s="1" t="str">
        <f t="shared" si="27"/>
        <v>RN_9_8_0.1</v>
      </c>
      <c r="H218" s="20">
        <v>151.88999999999999</v>
      </c>
      <c r="I218" s="20">
        <v>41.86</v>
      </c>
      <c r="J218" s="20">
        <v>47.48</v>
      </c>
      <c r="K218" s="20">
        <v>77.819999999999993</v>
      </c>
      <c r="L218" s="20">
        <f t="shared" si="28"/>
        <v>41.86</v>
      </c>
      <c r="M218" s="1" t="str">
        <f t="shared" si="29"/>
        <v>1</v>
      </c>
      <c r="N218" s="2">
        <f t="shared" si="30"/>
        <v>3.6285236502627805</v>
      </c>
      <c r="O218" s="2">
        <f t="shared" si="31"/>
        <v>3.1990311710193766</v>
      </c>
      <c r="P218" s="2">
        <f t="shared" si="32"/>
        <v>1.9518118735543561</v>
      </c>
      <c r="Q218" s="1">
        <v>47822.76</v>
      </c>
      <c r="R218" s="1">
        <v>47822.76</v>
      </c>
      <c r="S218" s="1">
        <v>47822.76</v>
      </c>
      <c r="T218" s="1">
        <v>47822.76</v>
      </c>
      <c r="U218" s="4">
        <f t="shared" si="33"/>
        <v>0</v>
      </c>
      <c r="V218" s="4">
        <f t="shared" si="34"/>
        <v>0</v>
      </c>
      <c r="W218" s="4">
        <f t="shared" si="35"/>
        <v>0</v>
      </c>
      <c r="X218" s="1">
        <v>1</v>
      </c>
      <c r="Y218" s="1">
        <v>0</v>
      </c>
      <c r="Z218" s="1">
        <v>1</v>
      </c>
      <c r="AA218" s="1">
        <v>0</v>
      </c>
      <c r="AB218" s="1">
        <v>1</v>
      </c>
      <c r="AC218" s="1">
        <v>0</v>
      </c>
      <c r="AD218" s="1">
        <v>1</v>
      </c>
      <c r="AE218" s="1">
        <v>0</v>
      </c>
    </row>
    <row r="219" spans="1:31" x14ac:dyDescent="0.25">
      <c r="A219" s="1">
        <v>218</v>
      </c>
      <c r="B219" s="1">
        <v>171</v>
      </c>
      <c r="C219" s="1">
        <v>240</v>
      </c>
      <c r="D219" s="1">
        <v>8</v>
      </c>
      <c r="E219" s="1">
        <v>0.2</v>
      </c>
      <c r="F219" s="1">
        <v>9</v>
      </c>
      <c r="G219" s="1" t="str">
        <f t="shared" si="27"/>
        <v>RN_9_8_0.2</v>
      </c>
      <c r="H219" s="20">
        <v>137.33000000000001</v>
      </c>
      <c r="I219" s="20">
        <v>37.17</v>
      </c>
      <c r="J219" s="20">
        <v>76.81</v>
      </c>
      <c r="K219" s="20">
        <v>94.96</v>
      </c>
      <c r="L219" s="20">
        <f t="shared" si="28"/>
        <v>37.17</v>
      </c>
      <c r="M219" s="1" t="str">
        <f t="shared" si="29"/>
        <v>1</v>
      </c>
      <c r="N219" s="2">
        <f t="shared" si="30"/>
        <v>3.694646220069949</v>
      </c>
      <c r="O219" s="2">
        <f t="shared" si="31"/>
        <v>1.7879182398125246</v>
      </c>
      <c r="P219" s="2">
        <f t="shared" si="32"/>
        <v>1.4461878685762428</v>
      </c>
      <c r="Q219" s="1">
        <v>47203.85</v>
      </c>
      <c r="R219" s="1">
        <v>47203.85</v>
      </c>
      <c r="S219" s="1">
        <v>47203.85</v>
      </c>
      <c r="T219" s="1">
        <v>47203.85</v>
      </c>
      <c r="U219" s="4">
        <f t="shared" si="33"/>
        <v>0</v>
      </c>
      <c r="V219" s="4">
        <f t="shared" si="34"/>
        <v>0</v>
      </c>
      <c r="W219" s="4">
        <f t="shared" si="35"/>
        <v>0</v>
      </c>
      <c r="X219" s="1">
        <v>1</v>
      </c>
      <c r="Y219" s="1">
        <v>0</v>
      </c>
      <c r="Z219" s="1">
        <v>1</v>
      </c>
      <c r="AA219" s="1">
        <v>0</v>
      </c>
      <c r="AB219" s="1">
        <v>1</v>
      </c>
      <c r="AC219" s="1">
        <v>0</v>
      </c>
      <c r="AD219" s="1">
        <v>1</v>
      </c>
      <c r="AE219" s="1">
        <v>0</v>
      </c>
    </row>
    <row r="220" spans="1:31" x14ac:dyDescent="0.25">
      <c r="A220" s="1">
        <v>219</v>
      </c>
      <c r="B220" s="1">
        <v>171</v>
      </c>
      <c r="C220" s="1">
        <v>240</v>
      </c>
      <c r="D220" s="1">
        <v>8</v>
      </c>
      <c r="E220" s="1">
        <v>0.3</v>
      </c>
      <c r="F220" s="1">
        <v>9</v>
      </c>
      <c r="G220" s="1" t="str">
        <f t="shared" si="27"/>
        <v>RN_9_8_0.3</v>
      </c>
      <c r="H220" s="20">
        <v>205.45</v>
      </c>
      <c r="I220" s="20">
        <v>36.82</v>
      </c>
      <c r="J220" s="20">
        <v>68.38</v>
      </c>
      <c r="K220" s="20">
        <v>47.19</v>
      </c>
      <c r="L220" s="20">
        <f t="shared" si="28"/>
        <v>36.82</v>
      </c>
      <c r="M220" s="1" t="str">
        <f t="shared" si="29"/>
        <v>1</v>
      </c>
      <c r="N220" s="2">
        <f t="shared" si="30"/>
        <v>5.5798479087452471</v>
      </c>
      <c r="O220" s="2">
        <f t="shared" si="31"/>
        <v>3.004533489324364</v>
      </c>
      <c r="P220" s="2">
        <f t="shared" si="32"/>
        <v>4.3536766264038995</v>
      </c>
      <c r="Q220" s="1">
        <v>46768.14</v>
      </c>
      <c r="R220" s="1">
        <v>46768.14</v>
      </c>
      <c r="S220" s="1">
        <v>46768.14</v>
      </c>
      <c r="T220" s="1">
        <v>46768.14</v>
      </c>
      <c r="U220" s="4">
        <f t="shared" si="33"/>
        <v>0</v>
      </c>
      <c r="V220" s="4">
        <f t="shared" si="34"/>
        <v>0</v>
      </c>
      <c r="W220" s="4">
        <f t="shared" si="35"/>
        <v>0</v>
      </c>
      <c r="X220" s="1">
        <v>1</v>
      </c>
      <c r="Y220" s="1">
        <v>0</v>
      </c>
      <c r="Z220" s="1">
        <v>1</v>
      </c>
      <c r="AA220" s="1">
        <v>0</v>
      </c>
      <c r="AB220" s="1">
        <v>1</v>
      </c>
      <c r="AC220" s="1">
        <v>0</v>
      </c>
      <c r="AD220" s="1">
        <v>1</v>
      </c>
      <c r="AE220" s="1">
        <v>0</v>
      </c>
    </row>
    <row r="221" spans="1:31" x14ac:dyDescent="0.25">
      <c r="A221" s="1">
        <v>220</v>
      </c>
      <c r="B221" s="1">
        <v>171</v>
      </c>
      <c r="C221" s="1">
        <v>240</v>
      </c>
      <c r="D221" s="1">
        <v>8</v>
      </c>
      <c r="E221" s="1">
        <v>1</v>
      </c>
      <c r="F221" s="1">
        <v>9</v>
      </c>
      <c r="G221" s="1" t="str">
        <f t="shared" si="27"/>
        <v>RN_9_8_1</v>
      </c>
      <c r="H221" s="20">
        <v>124.77</v>
      </c>
      <c r="I221" s="20">
        <v>37.950000000000003</v>
      </c>
      <c r="J221" s="20">
        <v>37.18</v>
      </c>
      <c r="K221" s="20">
        <v>33.950000000000003</v>
      </c>
      <c r="L221" s="20">
        <f t="shared" si="28"/>
        <v>33.950000000000003</v>
      </c>
      <c r="M221" s="1" t="str">
        <f t="shared" si="29"/>
        <v>1,2b</v>
      </c>
      <c r="N221" s="2">
        <f t="shared" si="30"/>
        <v>3.2877470355731222</v>
      </c>
      <c r="O221" s="2">
        <f t="shared" si="31"/>
        <v>3.3558364712210866</v>
      </c>
      <c r="P221" s="2">
        <f t="shared" si="32"/>
        <v>3.6751104565537549</v>
      </c>
      <c r="Q221" s="1">
        <v>46089.55</v>
      </c>
      <c r="R221" s="1">
        <v>46089.55</v>
      </c>
      <c r="S221" s="1">
        <v>46089.55</v>
      </c>
      <c r="T221" s="1">
        <v>46089.55</v>
      </c>
      <c r="U221" s="4">
        <f t="shared" si="33"/>
        <v>0</v>
      </c>
      <c r="V221" s="4">
        <f t="shared" si="34"/>
        <v>0</v>
      </c>
      <c r="W221" s="4">
        <f t="shared" si="35"/>
        <v>0</v>
      </c>
      <c r="X221" s="1">
        <v>1</v>
      </c>
      <c r="Y221" s="1">
        <v>0</v>
      </c>
      <c r="Z221" s="1">
        <v>1</v>
      </c>
      <c r="AA221" s="1">
        <v>0</v>
      </c>
      <c r="AB221" s="1">
        <v>1</v>
      </c>
      <c r="AC221" s="1">
        <v>0</v>
      </c>
      <c r="AD221" s="1">
        <v>1</v>
      </c>
      <c r="AE221" s="1">
        <v>0</v>
      </c>
    </row>
    <row r="222" spans="1:31" x14ac:dyDescent="0.25">
      <c r="A222" s="1">
        <v>221</v>
      </c>
      <c r="B222" s="1">
        <v>171</v>
      </c>
      <c r="C222" s="1">
        <v>240</v>
      </c>
      <c r="D222" s="1">
        <v>10</v>
      </c>
      <c r="E222" s="1">
        <v>0.08</v>
      </c>
      <c r="F222" s="1">
        <v>9</v>
      </c>
      <c r="G222" s="1" t="str">
        <f t="shared" si="27"/>
        <v>RN_9_10_0.08</v>
      </c>
      <c r="H222" s="20">
        <v>127.1</v>
      </c>
      <c r="I222" s="20">
        <v>69.61</v>
      </c>
      <c r="J222" s="20">
        <v>60.79</v>
      </c>
      <c r="K222" s="20">
        <v>108.88</v>
      </c>
      <c r="L222" s="20">
        <f t="shared" si="28"/>
        <v>60.79</v>
      </c>
      <c r="M222" s="1" t="str">
        <f t="shared" si="29"/>
        <v>1,2a</v>
      </c>
      <c r="N222" s="2">
        <f t="shared" si="30"/>
        <v>1.8258870851889095</v>
      </c>
      <c r="O222" s="2">
        <f t="shared" si="31"/>
        <v>2.0908044086198387</v>
      </c>
      <c r="P222" s="2">
        <f t="shared" si="32"/>
        <v>1.1673401910360028</v>
      </c>
      <c r="Q222" s="1">
        <v>40901.24</v>
      </c>
      <c r="R222" s="1">
        <v>40901.24</v>
      </c>
      <c r="S222" s="1">
        <v>40901.24</v>
      </c>
      <c r="T222" s="1">
        <v>40901.24</v>
      </c>
      <c r="U222" s="4">
        <f t="shared" si="33"/>
        <v>0</v>
      </c>
      <c r="V222" s="4">
        <f t="shared" si="34"/>
        <v>0</v>
      </c>
      <c r="W222" s="4">
        <f t="shared" si="35"/>
        <v>0</v>
      </c>
      <c r="X222" s="1">
        <v>1</v>
      </c>
      <c r="Y222" s="1">
        <v>0</v>
      </c>
      <c r="Z222" s="1">
        <v>1</v>
      </c>
      <c r="AA222" s="1">
        <v>0</v>
      </c>
      <c r="AB222" s="1">
        <v>1</v>
      </c>
      <c r="AC222" s="1">
        <v>0</v>
      </c>
      <c r="AD222" s="1">
        <v>2</v>
      </c>
      <c r="AE222" s="1">
        <v>2</v>
      </c>
    </row>
    <row r="223" spans="1:31" x14ac:dyDescent="0.25">
      <c r="A223" s="1">
        <v>222</v>
      </c>
      <c r="B223" s="1">
        <v>171</v>
      </c>
      <c r="C223" s="1">
        <v>240</v>
      </c>
      <c r="D223" s="1">
        <v>10</v>
      </c>
      <c r="E223" s="1">
        <v>0.1</v>
      </c>
      <c r="F223" s="1">
        <v>9</v>
      </c>
      <c r="G223" s="1" t="str">
        <f t="shared" si="27"/>
        <v>RN_9_10_0.1</v>
      </c>
      <c r="H223" s="20">
        <v>121.52</v>
      </c>
      <c r="I223" s="20">
        <v>47.67</v>
      </c>
      <c r="J223" s="20">
        <v>59.43</v>
      </c>
      <c r="K223" s="20">
        <v>124.46</v>
      </c>
      <c r="L223" s="20">
        <f t="shared" si="28"/>
        <v>47.67</v>
      </c>
      <c r="M223" s="1" t="str">
        <f t="shared" si="29"/>
        <v>1</v>
      </c>
      <c r="N223" s="2">
        <f t="shared" si="30"/>
        <v>2.5491923641703376</v>
      </c>
      <c r="O223" s="2">
        <f t="shared" si="31"/>
        <v>2.044758539458186</v>
      </c>
      <c r="P223" s="2">
        <f t="shared" si="32"/>
        <v>0.97637795275590555</v>
      </c>
      <c r="Q223" s="1">
        <v>40549.22</v>
      </c>
      <c r="R223" s="1">
        <v>40549.22</v>
      </c>
      <c r="S223" s="1">
        <v>40549.22</v>
      </c>
      <c r="T223" s="1">
        <v>40549.22</v>
      </c>
      <c r="U223" s="4">
        <f t="shared" si="33"/>
        <v>0</v>
      </c>
      <c r="V223" s="4">
        <f t="shared" si="34"/>
        <v>0</v>
      </c>
      <c r="W223" s="4">
        <f t="shared" si="35"/>
        <v>0</v>
      </c>
      <c r="X223" s="1">
        <v>1</v>
      </c>
      <c r="Y223" s="1">
        <v>0</v>
      </c>
      <c r="Z223" s="1">
        <v>1</v>
      </c>
      <c r="AA223" s="1">
        <v>0</v>
      </c>
      <c r="AB223" s="1">
        <v>1</v>
      </c>
      <c r="AC223" s="1">
        <v>0</v>
      </c>
      <c r="AD223" s="1">
        <v>2</v>
      </c>
      <c r="AE223" s="1">
        <v>2</v>
      </c>
    </row>
    <row r="224" spans="1:31" x14ac:dyDescent="0.25">
      <c r="A224" s="1">
        <v>223</v>
      </c>
      <c r="B224" s="1">
        <v>171</v>
      </c>
      <c r="C224" s="1">
        <v>240</v>
      </c>
      <c r="D224" s="1">
        <v>10</v>
      </c>
      <c r="E224" s="1">
        <v>0.2</v>
      </c>
      <c r="F224" s="1">
        <v>9</v>
      </c>
      <c r="G224" s="1" t="str">
        <f t="shared" si="27"/>
        <v>RN_9_10_0.2</v>
      </c>
      <c r="H224" s="20">
        <v>103.72</v>
      </c>
      <c r="I224" s="20">
        <v>77.13</v>
      </c>
      <c r="J224" s="20">
        <v>52.05</v>
      </c>
      <c r="K224" s="20">
        <v>69.290000000000006</v>
      </c>
      <c r="L224" s="20">
        <f t="shared" si="28"/>
        <v>52.05</v>
      </c>
      <c r="M224" s="1" t="str">
        <f t="shared" si="29"/>
        <v>1,2a</v>
      </c>
      <c r="N224" s="2">
        <f t="shared" si="30"/>
        <v>1.3447426422922339</v>
      </c>
      <c r="O224" s="2">
        <f t="shared" si="31"/>
        <v>1.9926993275696447</v>
      </c>
      <c r="P224" s="2">
        <f t="shared" si="32"/>
        <v>1.4968970991485062</v>
      </c>
      <c r="Q224" s="1">
        <v>40051.47</v>
      </c>
      <c r="R224" s="1">
        <v>40051.47</v>
      </c>
      <c r="S224" s="1">
        <v>40051.47</v>
      </c>
      <c r="T224" s="1">
        <v>40051.47</v>
      </c>
      <c r="U224" s="4">
        <f t="shared" si="33"/>
        <v>0</v>
      </c>
      <c r="V224" s="4">
        <f t="shared" si="34"/>
        <v>0</v>
      </c>
      <c r="W224" s="4">
        <f t="shared" si="35"/>
        <v>0</v>
      </c>
      <c r="X224" s="1">
        <v>1</v>
      </c>
      <c r="Y224" s="1">
        <v>0</v>
      </c>
      <c r="Z224" s="1">
        <v>2</v>
      </c>
      <c r="AA224" s="1">
        <v>2</v>
      </c>
      <c r="AB224" s="1">
        <v>1</v>
      </c>
      <c r="AC224" s="1">
        <v>0</v>
      </c>
      <c r="AD224" s="1">
        <v>1</v>
      </c>
      <c r="AE224" s="1">
        <v>0</v>
      </c>
    </row>
    <row r="225" spans="1:31" x14ac:dyDescent="0.25">
      <c r="A225" s="1">
        <v>224</v>
      </c>
      <c r="B225" s="1">
        <v>171</v>
      </c>
      <c r="C225" s="1">
        <v>240</v>
      </c>
      <c r="D225" s="1">
        <v>10</v>
      </c>
      <c r="E225" s="1">
        <v>0.3</v>
      </c>
      <c r="F225" s="1">
        <v>9</v>
      </c>
      <c r="G225" s="1" t="str">
        <f t="shared" si="27"/>
        <v>RN_9_10_0.3</v>
      </c>
      <c r="H225" s="20">
        <v>111.94</v>
      </c>
      <c r="I225" s="20">
        <v>38.99</v>
      </c>
      <c r="J225" s="20">
        <v>51.35</v>
      </c>
      <c r="K225" s="20">
        <v>38.04</v>
      </c>
      <c r="L225" s="20">
        <f t="shared" si="28"/>
        <v>38.04</v>
      </c>
      <c r="M225" s="1" t="str">
        <f t="shared" si="29"/>
        <v>1,2b</v>
      </c>
      <c r="N225" s="2">
        <f t="shared" si="30"/>
        <v>2.8709925621954344</v>
      </c>
      <c r="O225" s="2">
        <f t="shared" si="31"/>
        <v>2.1799415774099318</v>
      </c>
      <c r="P225" s="2">
        <f t="shared" si="32"/>
        <v>2.9426919032597265</v>
      </c>
      <c r="Q225" s="1">
        <v>39644.550000000003</v>
      </c>
      <c r="R225" s="1">
        <v>39644.550000000003</v>
      </c>
      <c r="S225" s="1">
        <v>39644.550000000003</v>
      </c>
      <c r="T225" s="1">
        <v>39644.550000000003</v>
      </c>
      <c r="U225" s="4">
        <f t="shared" si="33"/>
        <v>0</v>
      </c>
      <c r="V225" s="4">
        <f t="shared" si="34"/>
        <v>0</v>
      </c>
      <c r="W225" s="4">
        <f t="shared" si="35"/>
        <v>0</v>
      </c>
      <c r="X225" s="1">
        <v>1</v>
      </c>
      <c r="Y225" s="1">
        <v>0</v>
      </c>
      <c r="Z225" s="1">
        <v>1</v>
      </c>
      <c r="AA225" s="1">
        <v>0</v>
      </c>
      <c r="AB225" s="1">
        <v>1</v>
      </c>
      <c r="AC225" s="1">
        <v>0</v>
      </c>
      <c r="AD225" s="1">
        <v>1</v>
      </c>
      <c r="AE225" s="1">
        <v>0</v>
      </c>
    </row>
    <row r="226" spans="1:31" x14ac:dyDescent="0.25">
      <c r="A226" s="1">
        <v>225</v>
      </c>
      <c r="B226" s="1">
        <v>171</v>
      </c>
      <c r="C226" s="1">
        <v>240</v>
      </c>
      <c r="D226" s="1">
        <v>10</v>
      </c>
      <c r="E226" s="1">
        <v>1</v>
      </c>
      <c r="F226" s="1">
        <v>9</v>
      </c>
      <c r="G226" s="1" t="str">
        <f t="shared" si="27"/>
        <v>RN_9_10_1</v>
      </c>
      <c r="H226" s="20">
        <v>111.11</v>
      </c>
      <c r="I226" s="20">
        <v>49.57</v>
      </c>
      <c r="J226" s="20">
        <v>60.74</v>
      </c>
      <c r="K226" s="20">
        <v>37.74</v>
      </c>
      <c r="L226" s="20">
        <f t="shared" si="28"/>
        <v>37.74</v>
      </c>
      <c r="M226" s="1" t="str">
        <f t="shared" si="29"/>
        <v>1,2b</v>
      </c>
      <c r="N226" s="2">
        <f t="shared" si="30"/>
        <v>2.2414766996167037</v>
      </c>
      <c r="O226" s="2">
        <f t="shared" si="31"/>
        <v>1.8292723081988804</v>
      </c>
      <c r="P226" s="2">
        <f t="shared" si="32"/>
        <v>2.9440911499735027</v>
      </c>
      <c r="Q226" s="1">
        <v>39308.71</v>
      </c>
      <c r="R226" s="1">
        <v>39308.71</v>
      </c>
      <c r="S226" s="1">
        <v>39308.71</v>
      </c>
      <c r="T226" s="1">
        <v>39308.71</v>
      </c>
      <c r="U226" s="4">
        <f t="shared" si="33"/>
        <v>0</v>
      </c>
      <c r="V226" s="4">
        <f t="shared" si="34"/>
        <v>0</v>
      </c>
      <c r="W226" s="4">
        <f t="shared" si="35"/>
        <v>0</v>
      </c>
      <c r="X226" s="1">
        <v>1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1</v>
      </c>
      <c r="AE226" s="1">
        <v>0</v>
      </c>
    </row>
    <row r="227" spans="1:31" x14ac:dyDescent="0.25">
      <c r="A227" s="1">
        <v>226</v>
      </c>
      <c r="B227" s="1">
        <v>224</v>
      </c>
      <c r="C227" s="1">
        <v>349</v>
      </c>
      <c r="D227" s="1">
        <v>2</v>
      </c>
      <c r="E227" s="1">
        <v>0.08</v>
      </c>
      <c r="F227" s="1">
        <v>10</v>
      </c>
      <c r="G227" s="1" t="str">
        <f t="shared" si="27"/>
        <v>RN_10_2_0.08</v>
      </c>
      <c r="H227" s="20">
        <v>488.32</v>
      </c>
      <c r="I227" s="20">
        <v>354.3</v>
      </c>
      <c r="J227" s="20">
        <v>591.35</v>
      </c>
      <c r="K227" s="20">
        <v>561.97</v>
      </c>
      <c r="L227" s="20">
        <f t="shared" si="28"/>
        <v>354.3</v>
      </c>
      <c r="M227" s="1" t="str">
        <f t="shared" si="29"/>
        <v>1</v>
      </c>
      <c r="N227" s="2">
        <f t="shared" si="30"/>
        <v>1.3782670053626869</v>
      </c>
      <c r="O227" s="2">
        <f t="shared" si="31"/>
        <v>0.82577153969730277</v>
      </c>
      <c r="P227" s="2">
        <f t="shared" si="32"/>
        <v>0.86894318202039245</v>
      </c>
      <c r="Q227" s="1">
        <v>156371.84</v>
      </c>
      <c r="R227" s="1">
        <v>156371.84</v>
      </c>
      <c r="S227" s="1">
        <v>156371.84</v>
      </c>
      <c r="T227" s="1">
        <v>156371.84</v>
      </c>
      <c r="U227" s="4">
        <f t="shared" si="33"/>
        <v>0</v>
      </c>
      <c r="V227" s="4">
        <f t="shared" si="34"/>
        <v>0</v>
      </c>
      <c r="W227" s="4">
        <f t="shared" si="35"/>
        <v>0</v>
      </c>
      <c r="X227" s="1">
        <v>1</v>
      </c>
      <c r="Y227" s="1">
        <v>0</v>
      </c>
      <c r="Z227" s="1">
        <v>1</v>
      </c>
      <c r="AA227" s="1">
        <v>0</v>
      </c>
      <c r="AB227" s="1">
        <v>1</v>
      </c>
      <c r="AC227" s="1">
        <v>0</v>
      </c>
      <c r="AD227" s="1">
        <v>1</v>
      </c>
      <c r="AE227" s="1">
        <v>0</v>
      </c>
    </row>
    <row r="228" spans="1:31" x14ac:dyDescent="0.25">
      <c r="A228" s="1">
        <v>227</v>
      </c>
      <c r="B228" s="1">
        <v>224</v>
      </c>
      <c r="C228" s="1">
        <v>349</v>
      </c>
      <c r="D228" s="1">
        <v>2</v>
      </c>
      <c r="E228" s="1">
        <v>0.1</v>
      </c>
      <c r="F228" s="1">
        <v>10</v>
      </c>
      <c r="G228" s="1" t="str">
        <f t="shared" si="27"/>
        <v>RN_10_2_0.1</v>
      </c>
      <c r="H228" s="20">
        <v>478.56</v>
      </c>
      <c r="I228" s="20">
        <v>291.62</v>
      </c>
      <c r="J228" s="20">
        <v>448.83</v>
      </c>
      <c r="K228" s="20">
        <v>447.08</v>
      </c>
      <c r="L228" s="20">
        <f t="shared" si="28"/>
        <v>291.62</v>
      </c>
      <c r="M228" s="1" t="str">
        <f t="shared" si="29"/>
        <v>1</v>
      </c>
      <c r="N228" s="2">
        <f t="shared" si="30"/>
        <v>1.6410397092106166</v>
      </c>
      <c r="O228" s="2">
        <f t="shared" si="31"/>
        <v>1.0662388877748814</v>
      </c>
      <c r="P228" s="2">
        <f t="shared" si="32"/>
        <v>1.0704124541469089</v>
      </c>
      <c r="Q228" s="1">
        <v>156371.84</v>
      </c>
      <c r="R228" s="1">
        <v>156371.84</v>
      </c>
      <c r="S228" s="1">
        <v>156371.84</v>
      </c>
      <c r="T228" s="1">
        <v>156371.84</v>
      </c>
      <c r="U228" s="4">
        <f t="shared" si="33"/>
        <v>0</v>
      </c>
      <c r="V228" s="4">
        <f t="shared" si="34"/>
        <v>0</v>
      </c>
      <c r="W228" s="4">
        <f t="shared" si="35"/>
        <v>0</v>
      </c>
      <c r="X228" s="1">
        <v>1</v>
      </c>
      <c r="Y228" s="1">
        <v>0</v>
      </c>
      <c r="Z228" s="1">
        <v>1</v>
      </c>
      <c r="AA228" s="1">
        <v>0</v>
      </c>
      <c r="AB228" s="1">
        <v>1</v>
      </c>
      <c r="AC228" s="1">
        <v>0</v>
      </c>
      <c r="AD228" s="1">
        <v>1</v>
      </c>
      <c r="AE228" s="1">
        <v>0</v>
      </c>
    </row>
    <row r="229" spans="1:31" x14ac:dyDescent="0.25">
      <c r="A229" s="1">
        <v>228</v>
      </c>
      <c r="B229" s="1">
        <v>224</v>
      </c>
      <c r="C229" s="1">
        <v>349</v>
      </c>
      <c r="D229" s="1">
        <v>2</v>
      </c>
      <c r="E229" s="1">
        <v>0.2</v>
      </c>
      <c r="F229" s="1">
        <v>10</v>
      </c>
      <c r="G229" s="1" t="str">
        <f t="shared" si="27"/>
        <v>RN_10_2_0.2</v>
      </c>
      <c r="H229" s="20">
        <v>536.66</v>
      </c>
      <c r="I229" s="20">
        <v>343.31</v>
      </c>
      <c r="J229" s="20">
        <v>388.68</v>
      </c>
      <c r="K229" s="20">
        <v>520.54999999999995</v>
      </c>
      <c r="L229" s="20">
        <f t="shared" si="28"/>
        <v>343.31</v>
      </c>
      <c r="M229" s="1" t="str">
        <f t="shared" si="29"/>
        <v>1</v>
      </c>
      <c r="N229" s="2">
        <f t="shared" si="30"/>
        <v>1.5631936151000552</v>
      </c>
      <c r="O229" s="2">
        <f t="shared" si="31"/>
        <v>1.3807245034475659</v>
      </c>
      <c r="P229" s="2">
        <f t="shared" si="32"/>
        <v>1.030948035731438</v>
      </c>
      <c r="Q229" s="1">
        <v>156371.84</v>
      </c>
      <c r="R229" s="1">
        <v>156371.84</v>
      </c>
      <c r="S229" s="1">
        <v>156371.84</v>
      </c>
      <c r="T229" s="1">
        <v>156371.84</v>
      </c>
      <c r="U229" s="4">
        <f t="shared" si="33"/>
        <v>0</v>
      </c>
      <c r="V229" s="4">
        <f t="shared" si="34"/>
        <v>0</v>
      </c>
      <c r="W229" s="4">
        <f t="shared" si="35"/>
        <v>0</v>
      </c>
      <c r="X229" s="1">
        <v>1</v>
      </c>
      <c r="Y229" s="1">
        <v>0</v>
      </c>
      <c r="Z229" s="1">
        <v>1</v>
      </c>
      <c r="AA229" s="1">
        <v>0</v>
      </c>
      <c r="AB229" s="1">
        <v>1</v>
      </c>
      <c r="AC229" s="1">
        <v>0</v>
      </c>
      <c r="AD229" s="1">
        <v>1</v>
      </c>
      <c r="AE229" s="1">
        <v>0</v>
      </c>
    </row>
    <row r="230" spans="1:31" x14ac:dyDescent="0.25">
      <c r="A230" s="1">
        <v>229</v>
      </c>
      <c r="B230" s="1">
        <v>224</v>
      </c>
      <c r="C230" s="1">
        <v>349</v>
      </c>
      <c r="D230" s="1">
        <v>2</v>
      </c>
      <c r="E230" s="1">
        <v>0.3</v>
      </c>
      <c r="F230" s="1">
        <v>10</v>
      </c>
      <c r="G230" s="1" t="str">
        <f t="shared" si="27"/>
        <v>RN_10_2_0.3</v>
      </c>
      <c r="H230" s="20">
        <v>595.54</v>
      </c>
      <c r="I230" s="20">
        <v>331.96</v>
      </c>
      <c r="J230" s="20">
        <v>508.35</v>
      </c>
      <c r="K230" s="20">
        <v>413.67</v>
      </c>
      <c r="L230" s="20">
        <f t="shared" si="28"/>
        <v>331.96</v>
      </c>
      <c r="M230" s="1" t="str">
        <f t="shared" si="29"/>
        <v>1</v>
      </c>
      <c r="N230" s="2">
        <f t="shared" si="30"/>
        <v>1.7940113266658633</v>
      </c>
      <c r="O230" s="2">
        <f t="shared" si="31"/>
        <v>1.1715156880102291</v>
      </c>
      <c r="P230" s="2">
        <f t="shared" si="32"/>
        <v>1.4396499625305192</v>
      </c>
      <c r="Q230" s="1">
        <v>156371.84</v>
      </c>
      <c r="R230" s="1">
        <v>156371.84</v>
      </c>
      <c r="S230" s="1">
        <v>156371.84</v>
      </c>
      <c r="T230" s="1">
        <v>156371.84</v>
      </c>
      <c r="U230" s="4">
        <f t="shared" si="33"/>
        <v>0</v>
      </c>
      <c r="V230" s="4">
        <f t="shared" si="34"/>
        <v>0</v>
      </c>
      <c r="W230" s="4">
        <f t="shared" si="35"/>
        <v>0</v>
      </c>
      <c r="X230" s="1">
        <v>1</v>
      </c>
      <c r="Y230" s="1">
        <v>0</v>
      </c>
      <c r="Z230" s="1">
        <v>1</v>
      </c>
      <c r="AA230" s="1">
        <v>0</v>
      </c>
      <c r="AB230" s="1">
        <v>1</v>
      </c>
      <c r="AC230" s="1">
        <v>0</v>
      </c>
      <c r="AD230" s="1">
        <v>1</v>
      </c>
      <c r="AE230" s="1">
        <v>0</v>
      </c>
    </row>
    <row r="231" spans="1:31" x14ac:dyDescent="0.25">
      <c r="A231" s="1">
        <v>230</v>
      </c>
      <c r="B231" s="1">
        <v>224</v>
      </c>
      <c r="C231" s="1">
        <v>349</v>
      </c>
      <c r="D231" s="1">
        <v>2</v>
      </c>
      <c r="E231" s="1">
        <v>1</v>
      </c>
      <c r="F231" s="1">
        <v>10</v>
      </c>
      <c r="G231" s="1" t="str">
        <f t="shared" si="27"/>
        <v>RN_10_2_1</v>
      </c>
      <c r="H231" s="20">
        <v>933.97</v>
      </c>
      <c r="I231" s="20">
        <v>239.16</v>
      </c>
      <c r="J231" s="20">
        <v>377.04</v>
      </c>
      <c r="K231" s="20">
        <v>280.88</v>
      </c>
      <c r="L231" s="20">
        <f t="shared" si="28"/>
        <v>239.16</v>
      </c>
      <c r="M231" s="1" t="str">
        <f t="shared" si="29"/>
        <v>1</v>
      </c>
      <c r="N231" s="2">
        <f t="shared" si="30"/>
        <v>3.9052099013212915</v>
      </c>
      <c r="O231" s="2">
        <f t="shared" si="31"/>
        <v>2.4771111818374707</v>
      </c>
      <c r="P231" s="2">
        <f t="shared" si="32"/>
        <v>3.3251566505269157</v>
      </c>
      <c r="Q231" s="1">
        <v>156371.84</v>
      </c>
      <c r="R231" s="1">
        <v>156371.84</v>
      </c>
      <c r="S231" s="1">
        <v>156371.84</v>
      </c>
      <c r="T231" s="1">
        <v>156371.84</v>
      </c>
      <c r="U231" s="4">
        <f t="shared" si="33"/>
        <v>0</v>
      </c>
      <c r="V231" s="4">
        <f t="shared" si="34"/>
        <v>0</v>
      </c>
      <c r="W231" s="4">
        <f t="shared" si="35"/>
        <v>0</v>
      </c>
      <c r="X231" s="1">
        <v>1</v>
      </c>
      <c r="Y231" s="1">
        <v>0</v>
      </c>
      <c r="Z231" s="1">
        <v>1</v>
      </c>
      <c r="AA231" s="1">
        <v>0</v>
      </c>
      <c r="AB231" s="1">
        <v>1</v>
      </c>
      <c r="AC231" s="1">
        <v>0</v>
      </c>
      <c r="AD231" s="1">
        <v>1</v>
      </c>
      <c r="AE231" s="1">
        <v>0</v>
      </c>
    </row>
    <row r="232" spans="1:31" x14ac:dyDescent="0.25">
      <c r="A232" s="1">
        <v>231</v>
      </c>
      <c r="B232" s="1">
        <v>224</v>
      </c>
      <c r="C232" s="1">
        <v>349</v>
      </c>
      <c r="D232" s="1">
        <v>4</v>
      </c>
      <c r="E232" s="1">
        <v>0.08</v>
      </c>
      <c r="F232" s="1">
        <v>10</v>
      </c>
      <c r="G232" s="1" t="str">
        <f t="shared" si="27"/>
        <v>RN_10_4_0.08</v>
      </c>
      <c r="H232" s="20">
        <v>481.91</v>
      </c>
      <c r="I232" s="20">
        <v>237.41</v>
      </c>
      <c r="J232" s="20">
        <v>265.79000000000002</v>
      </c>
      <c r="K232" s="20">
        <v>233.78</v>
      </c>
      <c r="L232" s="20">
        <f t="shared" si="28"/>
        <v>233.78</v>
      </c>
      <c r="M232" s="1" t="str">
        <f t="shared" si="29"/>
        <v>1,2b</v>
      </c>
      <c r="N232" s="2">
        <f t="shared" si="30"/>
        <v>2.0298639484436207</v>
      </c>
      <c r="O232" s="2">
        <f t="shared" si="31"/>
        <v>1.8131231423304113</v>
      </c>
      <c r="P232" s="2">
        <f t="shared" si="32"/>
        <v>2.0613824963641032</v>
      </c>
      <c r="Q232" s="1">
        <v>110582.77</v>
      </c>
      <c r="R232" s="1">
        <v>110582.77</v>
      </c>
      <c r="S232" s="1">
        <v>110582.77</v>
      </c>
      <c r="T232" s="1">
        <v>110582.77</v>
      </c>
      <c r="U232" s="4">
        <f t="shared" si="33"/>
        <v>0</v>
      </c>
      <c r="V232" s="4">
        <f t="shared" si="34"/>
        <v>0</v>
      </c>
      <c r="W232" s="4">
        <f t="shared" si="35"/>
        <v>0</v>
      </c>
      <c r="X232" s="1">
        <v>1</v>
      </c>
      <c r="Y232" s="1">
        <v>0</v>
      </c>
      <c r="Z232" s="1">
        <v>1</v>
      </c>
      <c r="AA232" s="1">
        <v>0</v>
      </c>
      <c r="AB232" s="1">
        <v>1</v>
      </c>
      <c r="AC232" s="1">
        <v>0</v>
      </c>
      <c r="AD232" s="1">
        <v>1</v>
      </c>
      <c r="AE232" s="1">
        <v>0</v>
      </c>
    </row>
    <row r="233" spans="1:31" x14ac:dyDescent="0.25">
      <c r="A233" s="1">
        <v>232</v>
      </c>
      <c r="B233" s="1">
        <v>224</v>
      </c>
      <c r="C233" s="1">
        <v>349</v>
      </c>
      <c r="D233" s="1">
        <v>4</v>
      </c>
      <c r="E233" s="1">
        <v>0.1</v>
      </c>
      <c r="F233" s="1">
        <v>10</v>
      </c>
      <c r="G233" s="1" t="str">
        <f t="shared" si="27"/>
        <v>RN_10_4_0.1</v>
      </c>
      <c r="H233" s="20">
        <v>379.44</v>
      </c>
      <c r="I233" s="20">
        <v>199.5</v>
      </c>
      <c r="J233" s="20">
        <v>241.86</v>
      </c>
      <c r="K233" s="20">
        <v>194.96</v>
      </c>
      <c r="L233" s="20">
        <f t="shared" si="28"/>
        <v>194.96</v>
      </c>
      <c r="M233" s="1" t="str">
        <f t="shared" si="29"/>
        <v>1,2b</v>
      </c>
      <c r="N233" s="2">
        <f t="shared" si="30"/>
        <v>1.9019548872180452</v>
      </c>
      <c r="O233" s="2">
        <f t="shared" si="31"/>
        <v>1.5688414785413047</v>
      </c>
      <c r="P233" s="2">
        <f t="shared" si="32"/>
        <v>1.9462453836684448</v>
      </c>
      <c r="Q233" s="1">
        <v>110399.83</v>
      </c>
      <c r="R233" s="1">
        <v>110399.83</v>
      </c>
      <c r="S233" s="1">
        <v>110399.83</v>
      </c>
      <c r="T233" s="1">
        <v>110399.83</v>
      </c>
      <c r="U233" s="4">
        <f t="shared" si="33"/>
        <v>0</v>
      </c>
      <c r="V233" s="4">
        <f t="shared" si="34"/>
        <v>0</v>
      </c>
      <c r="W233" s="4">
        <f t="shared" si="35"/>
        <v>0</v>
      </c>
      <c r="X233" s="1">
        <v>1</v>
      </c>
      <c r="Y233" s="1">
        <v>0</v>
      </c>
      <c r="Z233" s="1">
        <v>1</v>
      </c>
      <c r="AA233" s="1">
        <v>0</v>
      </c>
      <c r="AB233" s="1">
        <v>1</v>
      </c>
      <c r="AC233" s="1">
        <v>0</v>
      </c>
      <c r="AD233" s="1">
        <v>1</v>
      </c>
      <c r="AE233" s="1">
        <v>0</v>
      </c>
    </row>
    <row r="234" spans="1:31" x14ac:dyDescent="0.25">
      <c r="A234" s="1">
        <v>233</v>
      </c>
      <c r="B234" s="1">
        <v>224</v>
      </c>
      <c r="C234" s="1">
        <v>349</v>
      </c>
      <c r="D234" s="1">
        <v>4</v>
      </c>
      <c r="E234" s="1">
        <v>0.2</v>
      </c>
      <c r="F234" s="1">
        <v>10</v>
      </c>
      <c r="G234" s="1" t="str">
        <f t="shared" si="27"/>
        <v>RN_10_4_0.2</v>
      </c>
      <c r="H234" s="20">
        <v>517.16999999999996</v>
      </c>
      <c r="I234" s="20">
        <v>236.31</v>
      </c>
      <c r="J234" s="20">
        <v>241.5</v>
      </c>
      <c r="K234" s="20">
        <v>240.3</v>
      </c>
      <c r="L234" s="20">
        <f t="shared" si="28"/>
        <v>236.31</v>
      </c>
      <c r="M234" s="1" t="str">
        <f t="shared" si="29"/>
        <v>1</v>
      </c>
      <c r="N234" s="2">
        <f t="shared" si="30"/>
        <v>2.1885235495747111</v>
      </c>
      <c r="O234" s="2">
        <f t="shared" si="31"/>
        <v>2.1414906832298133</v>
      </c>
      <c r="P234" s="2">
        <f t="shared" si="32"/>
        <v>2.1521847690387013</v>
      </c>
      <c r="Q234" s="1">
        <v>109751.69</v>
      </c>
      <c r="R234" s="1">
        <v>109751.69</v>
      </c>
      <c r="S234" s="1">
        <v>109751.69</v>
      </c>
      <c r="T234" s="1">
        <v>109751.69</v>
      </c>
      <c r="U234" s="4">
        <f t="shared" si="33"/>
        <v>0</v>
      </c>
      <c r="V234" s="4">
        <f t="shared" si="34"/>
        <v>0</v>
      </c>
      <c r="W234" s="4">
        <f t="shared" si="35"/>
        <v>0</v>
      </c>
      <c r="X234" s="1">
        <v>1</v>
      </c>
      <c r="Y234" s="1">
        <v>0</v>
      </c>
      <c r="Z234" s="1">
        <v>1</v>
      </c>
      <c r="AA234" s="1">
        <v>0</v>
      </c>
      <c r="AB234" s="1">
        <v>1</v>
      </c>
      <c r="AC234" s="1">
        <v>0</v>
      </c>
      <c r="AD234" s="1">
        <v>1</v>
      </c>
      <c r="AE234" s="1">
        <v>0</v>
      </c>
    </row>
    <row r="235" spans="1:31" x14ac:dyDescent="0.25">
      <c r="A235" s="1">
        <v>234</v>
      </c>
      <c r="B235" s="1">
        <v>224</v>
      </c>
      <c r="C235" s="1">
        <v>349</v>
      </c>
      <c r="D235" s="1">
        <v>4</v>
      </c>
      <c r="E235" s="1">
        <v>0.3</v>
      </c>
      <c r="F235" s="1">
        <v>10</v>
      </c>
      <c r="G235" s="1" t="str">
        <f t="shared" si="27"/>
        <v>RN_10_4_0.3</v>
      </c>
      <c r="H235" s="20">
        <v>554.75</v>
      </c>
      <c r="I235" s="20">
        <v>221.23</v>
      </c>
      <c r="J235" s="20">
        <v>244.63</v>
      </c>
      <c r="K235" s="20">
        <v>242.61</v>
      </c>
      <c r="L235" s="20">
        <f t="shared" si="28"/>
        <v>221.23</v>
      </c>
      <c r="M235" s="1" t="str">
        <f t="shared" si="29"/>
        <v>1</v>
      </c>
      <c r="N235" s="2">
        <f t="shared" si="30"/>
        <v>2.5075713058807576</v>
      </c>
      <c r="O235" s="2">
        <f t="shared" si="31"/>
        <v>2.2677104198176838</v>
      </c>
      <c r="P235" s="2">
        <f t="shared" si="32"/>
        <v>2.2865916491488396</v>
      </c>
      <c r="Q235" s="1">
        <v>109751.69</v>
      </c>
      <c r="R235" s="1">
        <v>109751.69</v>
      </c>
      <c r="S235" s="1">
        <v>109751.69</v>
      </c>
      <c r="T235" s="1">
        <v>109751.69</v>
      </c>
      <c r="U235" s="4">
        <f t="shared" si="33"/>
        <v>0</v>
      </c>
      <c r="V235" s="4">
        <f t="shared" si="34"/>
        <v>0</v>
      </c>
      <c r="W235" s="4">
        <f t="shared" si="35"/>
        <v>0</v>
      </c>
      <c r="X235" s="1">
        <v>1</v>
      </c>
      <c r="Y235" s="1">
        <v>0</v>
      </c>
      <c r="Z235" s="1">
        <v>1</v>
      </c>
      <c r="AA235" s="1">
        <v>0</v>
      </c>
      <c r="AB235" s="1">
        <v>1</v>
      </c>
      <c r="AC235" s="1">
        <v>0</v>
      </c>
      <c r="AD235" s="1">
        <v>1</v>
      </c>
      <c r="AE235" s="1">
        <v>0</v>
      </c>
    </row>
    <row r="236" spans="1:31" x14ac:dyDescent="0.25">
      <c r="A236" s="1">
        <v>235</v>
      </c>
      <c r="B236" s="1">
        <v>224</v>
      </c>
      <c r="C236" s="1">
        <v>349</v>
      </c>
      <c r="D236" s="1">
        <v>4</v>
      </c>
      <c r="E236" s="1">
        <v>1</v>
      </c>
      <c r="F236" s="1">
        <v>10</v>
      </c>
      <c r="G236" s="1" t="str">
        <f t="shared" si="27"/>
        <v>RN_10_4_1</v>
      </c>
      <c r="H236" s="20">
        <v>777.91</v>
      </c>
      <c r="I236" s="20">
        <v>274.20999999999998</v>
      </c>
      <c r="J236" s="20">
        <v>222.5</v>
      </c>
      <c r="K236" s="20">
        <v>228.33</v>
      </c>
      <c r="L236" s="20">
        <f t="shared" si="28"/>
        <v>222.5</v>
      </c>
      <c r="M236" s="1" t="str">
        <f t="shared" si="29"/>
        <v>1,2a</v>
      </c>
      <c r="N236" s="2">
        <f t="shared" si="30"/>
        <v>2.8369133146128882</v>
      </c>
      <c r="O236" s="2">
        <f t="shared" si="31"/>
        <v>3.4962247191011233</v>
      </c>
      <c r="P236" s="2">
        <f t="shared" si="32"/>
        <v>3.4069548460561463</v>
      </c>
      <c r="Q236" s="1">
        <v>109751.69</v>
      </c>
      <c r="R236" s="1">
        <v>109751.69</v>
      </c>
      <c r="S236" s="1">
        <v>109751.69</v>
      </c>
      <c r="T236" s="1">
        <v>109751.69</v>
      </c>
      <c r="U236" s="4">
        <f t="shared" si="33"/>
        <v>0</v>
      </c>
      <c r="V236" s="4">
        <f t="shared" si="34"/>
        <v>0</v>
      </c>
      <c r="W236" s="4">
        <f t="shared" si="35"/>
        <v>0</v>
      </c>
      <c r="X236" s="1">
        <v>1</v>
      </c>
      <c r="Y236" s="1">
        <v>0</v>
      </c>
      <c r="Z236" s="1">
        <v>1</v>
      </c>
      <c r="AA236" s="1">
        <v>0</v>
      </c>
      <c r="AB236" s="1">
        <v>1</v>
      </c>
      <c r="AC236" s="1">
        <v>0</v>
      </c>
      <c r="AD236" s="1">
        <v>1</v>
      </c>
      <c r="AE236" s="1">
        <v>0</v>
      </c>
    </row>
    <row r="237" spans="1:31" x14ac:dyDescent="0.25">
      <c r="A237" s="1">
        <v>236</v>
      </c>
      <c r="B237" s="1">
        <v>224</v>
      </c>
      <c r="C237" s="1">
        <v>349</v>
      </c>
      <c r="D237" s="1">
        <v>6</v>
      </c>
      <c r="E237" s="1">
        <v>0.08</v>
      </c>
      <c r="F237" s="1">
        <v>10</v>
      </c>
      <c r="G237" s="1" t="str">
        <f t="shared" si="27"/>
        <v>RN_10_6_0.08</v>
      </c>
      <c r="H237" s="20">
        <v>967.2</v>
      </c>
      <c r="I237" s="20">
        <v>240.64</v>
      </c>
      <c r="J237" s="20">
        <v>593.74</v>
      </c>
      <c r="K237" s="20">
        <v>575.32000000000005</v>
      </c>
      <c r="L237" s="20">
        <f t="shared" si="28"/>
        <v>240.64</v>
      </c>
      <c r="M237" s="1" t="str">
        <f t="shared" si="29"/>
        <v>1</v>
      </c>
      <c r="N237" s="2">
        <f t="shared" si="30"/>
        <v>4.0192819148936172</v>
      </c>
      <c r="O237" s="2">
        <f t="shared" si="31"/>
        <v>1.6289958567723246</v>
      </c>
      <c r="P237" s="2">
        <f t="shared" si="32"/>
        <v>1.6811513592435514</v>
      </c>
      <c r="Q237" s="1">
        <v>83121.69</v>
      </c>
      <c r="R237" s="1">
        <v>83121.69</v>
      </c>
      <c r="S237" s="1">
        <v>83121.69</v>
      </c>
      <c r="T237" s="1">
        <v>83121.69</v>
      </c>
      <c r="U237" s="4">
        <f t="shared" si="33"/>
        <v>0</v>
      </c>
      <c r="V237" s="4">
        <f t="shared" si="34"/>
        <v>0</v>
      </c>
      <c r="W237" s="4">
        <f t="shared" si="35"/>
        <v>0</v>
      </c>
      <c r="X237" s="1">
        <v>2</v>
      </c>
      <c r="Y237" s="1">
        <v>2</v>
      </c>
      <c r="Z237" s="1">
        <v>1</v>
      </c>
      <c r="AA237" s="1">
        <v>0</v>
      </c>
      <c r="AB237" s="1">
        <v>2</v>
      </c>
      <c r="AC237" s="1">
        <v>2</v>
      </c>
      <c r="AD237" s="1">
        <v>2</v>
      </c>
      <c r="AE237" s="1">
        <v>2</v>
      </c>
    </row>
    <row r="238" spans="1:31" x14ac:dyDescent="0.25">
      <c r="A238" s="1">
        <v>237</v>
      </c>
      <c r="B238" s="1">
        <v>224</v>
      </c>
      <c r="C238" s="1">
        <v>349</v>
      </c>
      <c r="D238" s="1">
        <v>6</v>
      </c>
      <c r="E238" s="1">
        <v>0.1</v>
      </c>
      <c r="F238" s="1">
        <v>10</v>
      </c>
      <c r="G238" s="1" t="str">
        <f t="shared" si="27"/>
        <v>RN_10_6_0.1</v>
      </c>
      <c r="H238" s="20">
        <v>514.63</v>
      </c>
      <c r="I238" s="20">
        <v>504.11</v>
      </c>
      <c r="J238" s="20">
        <v>834.7</v>
      </c>
      <c r="K238" s="20">
        <v>832.01</v>
      </c>
      <c r="L238" s="20">
        <f t="shared" si="28"/>
        <v>504.11</v>
      </c>
      <c r="M238" s="1" t="str">
        <f t="shared" si="29"/>
        <v>1</v>
      </c>
      <c r="N238" s="2">
        <f t="shared" si="30"/>
        <v>1.020868461248537</v>
      </c>
      <c r="O238" s="2">
        <f t="shared" si="31"/>
        <v>0.61654486641907269</v>
      </c>
      <c r="P238" s="2">
        <f t="shared" si="32"/>
        <v>0.61853823872309233</v>
      </c>
      <c r="Q238" s="1">
        <v>82950.429999999993</v>
      </c>
      <c r="R238" s="1">
        <v>82950.429999999993</v>
      </c>
      <c r="S238" s="1">
        <v>82950.429999999993</v>
      </c>
      <c r="T238" s="1">
        <v>82950.429999999993</v>
      </c>
      <c r="U238" s="4">
        <f t="shared" si="33"/>
        <v>0</v>
      </c>
      <c r="V238" s="4">
        <f t="shared" si="34"/>
        <v>0</v>
      </c>
      <c r="W238" s="4">
        <f t="shared" si="35"/>
        <v>0</v>
      </c>
      <c r="X238" s="1">
        <v>1</v>
      </c>
      <c r="Y238" s="1">
        <v>0</v>
      </c>
      <c r="Z238" s="1">
        <v>2</v>
      </c>
      <c r="AA238" s="1">
        <v>2</v>
      </c>
      <c r="AB238" s="1">
        <v>3</v>
      </c>
      <c r="AC238" s="1">
        <v>7</v>
      </c>
      <c r="AD238" s="1">
        <v>3</v>
      </c>
      <c r="AE238" s="1">
        <v>6</v>
      </c>
    </row>
    <row r="239" spans="1:31" x14ac:dyDescent="0.25">
      <c r="A239" s="1">
        <v>238</v>
      </c>
      <c r="B239" s="1">
        <v>224</v>
      </c>
      <c r="C239" s="1">
        <v>349</v>
      </c>
      <c r="D239" s="1">
        <v>6</v>
      </c>
      <c r="E239" s="1">
        <v>0.2</v>
      </c>
      <c r="F239" s="1">
        <v>10</v>
      </c>
      <c r="G239" s="1" t="str">
        <f t="shared" si="27"/>
        <v>RN_10_6_0.2</v>
      </c>
      <c r="H239" s="20">
        <v>536.28</v>
      </c>
      <c r="I239" s="20">
        <v>200.53</v>
      </c>
      <c r="J239" s="20">
        <v>220.24</v>
      </c>
      <c r="K239" s="20">
        <v>207.28</v>
      </c>
      <c r="L239" s="20">
        <f t="shared" si="28"/>
        <v>200.53</v>
      </c>
      <c r="M239" s="1" t="str">
        <f t="shared" si="29"/>
        <v>1</v>
      </c>
      <c r="N239" s="2">
        <f t="shared" si="30"/>
        <v>2.6743130703635365</v>
      </c>
      <c r="O239" s="2">
        <f t="shared" si="31"/>
        <v>2.4349800217944058</v>
      </c>
      <c r="P239" s="2">
        <f t="shared" si="32"/>
        <v>2.5872250096487841</v>
      </c>
      <c r="Q239" s="1">
        <v>82105.78</v>
      </c>
      <c r="R239" s="1">
        <v>82105.78</v>
      </c>
      <c r="S239" s="1">
        <v>82105.78</v>
      </c>
      <c r="T239" s="1">
        <v>82105.78</v>
      </c>
      <c r="U239" s="4">
        <f t="shared" si="33"/>
        <v>0</v>
      </c>
      <c r="V239" s="4">
        <f t="shared" si="34"/>
        <v>0</v>
      </c>
      <c r="W239" s="4">
        <f t="shared" si="35"/>
        <v>0</v>
      </c>
      <c r="X239" s="1">
        <v>1</v>
      </c>
      <c r="Y239" s="1">
        <v>0</v>
      </c>
      <c r="Z239" s="1">
        <v>1</v>
      </c>
      <c r="AA239" s="1">
        <v>0</v>
      </c>
      <c r="AB239" s="1">
        <v>1</v>
      </c>
      <c r="AC239" s="1">
        <v>0</v>
      </c>
      <c r="AD239" s="1">
        <v>1</v>
      </c>
      <c r="AE239" s="1">
        <v>0</v>
      </c>
    </row>
    <row r="240" spans="1:31" x14ac:dyDescent="0.25">
      <c r="A240" s="1">
        <v>239</v>
      </c>
      <c r="B240" s="1">
        <v>224</v>
      </c>
      <c r="C240" s="1">
        <v>349</v>
      </c>
      <c r="D240" s="1">
        <v>6</v>
      </c>
      <c r="E240" s="1">
        <v>0.3</v>
      </c>
      <c r="F240" s="1">
        <v>10</v>
      </c>
      <c r="G240" s="1" t="str">
        <f t="shared" si="27"/>
        <v>RN_10_6_0.3</v>
      </c>
      <c r="H240" s="20">
        <v>441</v>
      </c>
      <c r="I240" s="20">
        <v>204.11</v>
      </c>
      <c r="J240" s="20">
        <v>192.43</v>
      </c>
      <c r="K240" s="20">
        <v>196.54</v>
      </c>
      <c r="L240" s="20">
        <f t="shared" si="28"/>
        <v>192.43</v>
      </c>
      <c r="M240" s="1" t="str">
        <f t="shared" si="29"/>
        <v>1,2a</v>
      </c>
      <c r="N240" s="2">
        <f t="shared" si="30"/>
        <v>2.1605996766449462</v>
      </c>
      <c r="O240" s="2">
        <f t="shared" si="31"/>
        <v>2.2917424518006548</v>
      </c>
      <c r="P240" s="2">
        <f t="shared" si="32"/>
        <v>2.2438180523048743</v>
      </c>
      <c r="Q240" s="1">
        <v>81201.3</v>
      </c>
      <c r="R240" s="1">
        <v>81201.3</v>
      </c>
      <c r="S240" s="1">
        <v>81201.3</v>
      </c>
      <c r="T240" s="1">
        <v>81201.3</v>
      </c>
      <c r="U240" s="4">
        <f t="shared" si="33"/>
        <v>0</v>
      </c>
      <c r="V240" s="4">
        <f t="shared" si="34"/>
        <v>0</v>
      </c>
      <c r="W240" s="4">
        <f t="shared" si="35"/>
        <v>0</v>
      </c>
      <c r="X240" s="1">
        <v>1</v>
      </c>
      <c r="Y240" s="1">
        <v>0</v>
      </c>
      <c r="Z240" s="1">
        <v>1</v>
      </c>
      <c r="AA240" s="1">
        <v>0</v>
      </c>
      <c r="AB240" s="1">
        <v>1</v>
      </c>
      <c r="AC240" s="1">
        <v>0</v>
      </c>
      <c r="AD240" s="1">
        <v>1</v>
      </c>
      <c r="AE240" s="1">
        <v>0</v>
      </c>
    </row>
    <row r="241" spans="1:31" x14ac:dyDescent="0.25">
      <c r="A241" s="1">
        <v>240</v>
      </c>
      <c r="B241" s="1">
        <v>224</v>
      </c>
      <c r="C241" s="1">
        <v>349</v>
      </c>
      <c r="D241" s="1">
        <v>6</v>
      </c>
      <c r="E241" s="1">
        <v>1</v>
      </c>
      <c r="F241" s="1">
        <v>10</v>
      </c>
      <c r="G241" s="1" t="str">
        <f t="shared" si="27"/>
        <v>RN_10_6_1</v>
      </c>
      <c r="H241" s="20">
        <v>434.94</v>
      </c>
      <c r="I241" s="20">
        <v>135.81</v>
      </c>
      <c r="J241" s="20">
        <v>106.85</v>
      </c>
      <c r="K241" s="20">
        <v>132.63</v>
      </c>
      <c r="L241" s="20">
        <f t="shared" si="28"/>
        <v>106.85</v>
      </c>
      <c r="M241" s="1" t="str">
        <f t="shared" si="29"/>
        <v>1,2a</v>
      </c>
      <c r="N241" s="2">
        <f t="shared" si="30"/>
        <v>3.2025624033576321</v>
      </c>
      <c r="O241" s="2">
        <f t="shared" si="31"/>
        <v>4.0705662143191388</v>
      </c>
      <c r="P241" s="2">
        <f t="shared" si="32"/>
        <v>3.279348563673377</v>
      </c>
      <c r="Q241" s="1">
        <v>80128.56</v>
      </c>
      <c r="R241" s="1">
        <v>80128.56</v>
      </c>
      <c r="S241" s="1">
        <v>80128.56</v>
      </c>
      <c r="T241" s="1">
        <v>80128.56</v>
      </c>
      <c r="U241" s="4">
        <f t="shared" si="33"/>
        <v>0</v>
      </c>
      <c r="V241" s="4">
        <f t="shared" si="34"/>
        <v>0</v>
      </c>
      <c r="W241" s="4">
        <f t="shared" si="35"/>
        <v>0</v>
      </c>
      <c r="X241" s="1">
        <v>1</v>
      </c>
      <c r="Y241" s="1">
        <v>0</v>
      </c>
      <c r="Z241" s="1">
        <v>1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</row>
    <row r="242" spans="1:31" x14ac:dyDescent="0.25">
      <c r="A242" s="1">
        <v>241</v>
      </c>
      <c r="B242" s="1">
        <v>224</v>
      </c>
      <c r="C242" s="1">
        <v>349</v>
      </c>
      <c r="D242" s="1">
        <v>8</v>
      </c>
      <c r="E242" s="1">
        <v>0.08</v>
      </c>
      <c r="F242" s="1">
        <v>10</v>
      </c>
      <c r="G242" s="1" t="str">
        <f t="shared" si="27"/>
        <v>RN_10_8_0.08</v>
      </c>
      <c r="H242" s="20">
        <v>423.1</v>
      </c>
      <c r="I242" s="20">
        <v>161.24</v>
      </c>
      <c r="J242" s="20">
        <v>185.85</v>
      </c>
      <c r="K242" s="20">
        <v>209.49</v>
      </c>
      <c r="L242" s="20">
        <f t="shared" si="28"/>
        <v>161.24</v>
      </c>
      <c r="M242" s="1" t="str">
        <f t="shared" si="29"/>
        <v>1</v>
      </c>
      <c r="N242" s="2">
        <f t="shared" si="30"/>
        <v>2.6240387000744234</v>
      </c>
      <c r="O242" s="2">
        <f t="shared" si="31"/>
        <v>2.2765671240247514</v>
      </c>
      <c r="P242" s="2">
        <f t="shared" si="32"/>
        <v>2.0196668098715929</v>
      </c>
      <c r="Q242" s="1">
        <v>64568.21</v>
      </c>
      <c r="R242" s="1">
        <v>64568.21</v>
      </c>
      <c r="S242" s="1">
        <v>64568.21</v>
      </c>
      <c r="T242" s="1">
        <v>64568.21</v>
      </c>
      <c r="U242" s="4">
        <f t="shared" si="33"/>
        <v>0</v>
      </c>
      <c r="V242" s="4">
        <f t="shared" si="34"/>
        <v>0</v>
      </c>
      <c r="W242" s="4">
        <f t="shared" si="35"/>
        <v>0</v>
      </c>
      <c r="X242" s="1">
        <v>1</v>
      </c>
      <c r="Y242" s="1">
        <v>0</v>
      </c>
      <c r="Z242" s="1">
        <v>1</v>
      </c>
      <c r="AA242" s="1">
        <v>0</v>
      </c>
      <c r="AB242" s="1">
        <v>1</v>
      </c>
      <c r="AC242" s="1">
        <v>0</v>
      </c>
      <c r="AD242" s="1">
        <v>1</v>
      </c>
      <c r="AE242" s="1">
        <v>0</v>
      </c>
    </row>
    <row r="243" spans="1:31" x14ac:dyDescent="0.25">
      <c r="A243" s="1">
        <v>242</v>
      </c>
      <c r="B243" s="1">
        <v>224</v>
      </c>
      <c r="C243" s="1">
        <v>349</v>
      </c>
      <c r="D243" s="1">
        <v>8</v>
      </c>
      <c r="E243" s="1">
        <v>0.1</v>
      </c>
      <c r="F243" s="1">
        <v>10</v>
      </c>
      <c r="G243" s="1" t="str">
        <f t="shared" si="27"/>
        <v>RN_10_8_0.1</v>
      </c>
      <c r="H243" s="20">
        <v>306.11</v>
      </c>
      <c r="I243" s="20">
        <v>154.24</v>
      </c>
      <c r="J243" s="20">
        <v>178.95</v>
      </c>
      <c r="K243" s="20">
        <v>133.83000000000001</v>
      </c>
      <c r="L243" s="20">
        <f t="shared" si="28"/>
        <v>133.83000000000001</v>
      </c>
      <c r="M243" s="1" t="str">
        <f t="shared" si="29"/>
        <v>1,2b</v>
      </c>
      <c r="N243" s="2">
        <f t="shared" si="30"/>
        <v>1.9846343360995851</v>
      </c>
      <c r="O243" s="2">
        <f t="shared" si="31"/>
        <v>1.7105895501536743</v>
      </c>
      <c r="P243" s="2">
        <f t="shared" si="32"/>
        <v>2.2873047896585219</v>
      </c>
      <c r="Q243" s="1">
        <v>64277.120000000003</v>
      </c>
      <c r="R243" s="1">
        <v>64277.120000000003</v>
      </c>
      <c r="S243" s="1">
        <v>64277.120000000003</v>
      </c>
      <c r="T243" s="1">
        <v>64277.120000000003</v>
      </c>
      <c r="U243" s="4">
        <f t="shared" si="33"/>
        <v>0</v>
      </c>
      <c r="V243" s="4">
        <f t="shared" si="34"/>
        <v>0</v>
      </c>
      <c r="W243" s="4">
        <f t="shared" si="35"/>
        <v>0</v>
      </c>
      <c r="X243" s="1">
        <v>1</v>
      </c>
      <c r="Y243" s="1">
        <v>0</v>
      </c>
      <c r="Z243" s="1">
        <v>1</v>
      </c>
      <c r="AA243" s="1">
        <v>0</v>
      </c>
      <c r="AB243" s="1">
        <v>1</v>
      </c>
      <c r="AC243" s="1">
        <v>0</v>
      </c>
      <c r="AD243" s="1">
        <v>1</v>
      </c>
      <c r="AE243" s="1">
        <v>0</v>
      </c>
    </row>
    <row r="244" spans="1:31" x14ac:dyDescent="0.25">
      <c r="A244" s="1">
        <v>243</v>
      </c>
      <c r="B244" s="1">
        <v>224</v>
      </c>
      <c r="C244" s="1">
        <v>349</v>
      </c>
      <c r="D244" s="1">
        <v>8</v>
      </c>
      <c r="E244" s="1">
        <v>0.2</v>
      </c>
      <c r="F244" s="1">
        <v>10</v>
      </c>
      <c r="G244" s="1" t="str">
        <f t="shared" si="27"/>
        <v>RN_10_8_0.2</v>
      </c>
      <c r="H244" s="20">
        <v>262.70999999999998</v>
      </c>
      <c r="I244" s="20">
        <v>85.37</v>
      </c>
      <c r="J244" s="20">
        <v>88.89</v>
      </c>
      <c r="K244" s="20">
        <v>123.22</v>
      </c>
      <c r="L244" s="20">
        <f t="shared" si="28"/>
        <v>85.37</v>
      </c>
      <c r="M244" s="1" t="str">
        <f t="shared" si="29"/>
        <v>1</v>
      </c>
      <c r="N244" s="2">
        <f t="shared" si="30"/>
        <v>3.0773105306313688</v>
      </c>
      <c r="O244" s="2">
        <f t="shared" si="31"/>
        <v>2.9554505568680387</v>
      </c>
      <c r="P244" s="2">
        <f t="shared" si="32"/>
        <v>2.1320402532056484</v>
      </c>
      <c r="Q244" s="1">
        <v>63396.54</v>
      </c>
      <c r="R244" s="1">
        <v>63396.54</v>
      </c>
      <c r="S244" s="1">
        <v>63396.54</v>
      </c>
      <c r="T244" s="1">
        <v>63396.54</v>
      </c>
      <c r="U244" s="4">
        <f t="shared" si="33"/>
        <v>0</v>
      </c>
      <c r="V244" s="4">
        <f t="shared" si="34"/>
        <v>0</v>
      </c>
      <c r="W244" s="4">
        <f t="shared" si="35"/>
        <v>0</v>
      </c>
      <c r="X244" s="1">
        <v>1</v>
      </c>
      <c r="Y244" s="1">
        <v>0</v>
      </c>
      <c r="Z244" s="1">
        <v>1</v>
      </c>
      <c r="AA244" s="1">
        <v>0</v>
      </c>
      <c r="AB244" s="1">
        <v>1</v>
      </c>
      <c r="AC244" s="1">
        <v>0</v>
      </c>
      <c r="AD244" s="1">
        <v>1</v>
      </c>
      <c r="AE244" s="1">
        <v>0</v>
      </c>
    </row>
    <row r="245" spans="1:31" x14ac:dyDescent="0.25">
      <c r="A245" s="1">
        <v>244</v>
      </c>
      <c r="B245" s="1">
        <v>224</v>
      </c>
      <c r="C245" s="1">
        <v>349</v>
      </c>
      <c r="D245" s="1">
        <v>8</v>
      </c>
      <c r="E245" s="1">
        <v>0.3</v>
      </c>
      <c r="F245" s="1">
        <v>10</v>
      </c>
      <c r="G245" s="1" t="str">
        <f t="shared" si="27"/>
        <v>RN_10_8_0.3</v>
      </c>
      <c r="H245" s="20">
        <v>261.20999999999998</v>
      </c>
      <c r="I245" s="20">
        <v>104.64</v>
      </c>
      <c r="J245" s="20">
        <v>84.02</v>
      </c>
      <c r="K245" s="20">
        <v>71.239999999999995</v>
      </c>
      <c r="L245" s="20">
        <f t="shared" si="28"/>
        <v>71.239999999999995</v>
      </c>
      <c r="M245" s="1" t="str">
        <f t="shared" si="29"/>
        <v>1,2b</v>
      </c>
      <c r="N245" s="2">
        <f t="shared" si="30"/>
        <v>2.4962729357798161</v>
      </c>
      <c r="O245" s="2">
        <f t="shared" si="31"/>
        <v>3.108902642228041</v>
      </c>
      <c r="P245" s="2">
        <f t="shared" si="32"/>
        <v>3.6666198764738911</v>
      </c>
      <c r="Q245" s="1">
        <v>63243.96</v>
      </c>
      <c r="R245" s="1">
        <v>63243.96</v>
      </c>
      <c r="S245" s="1">
        <v>63243.96</v>
      </c>
      <c r="T245" s="1">
        <v>63243.96</v>
      </c>
      <c r="U245" s="4">
        <f t="shared" si="33"/>
        <v>0</v>
      </c>
      <c r="V245" s="4">
        <f t="shared" si="34"/>
        <v>0</v>
      </c>
      <c r="W245" s="4">
        <f t="shared" si="35"/>
        <v>0</v>
      </c>
      <c r="X245" s="1">
        <v>1</v>
      </c>
      <c r="Y245" s="1">
        <v>0</v>
      </c>
      <c r="Z245" s="1">
        <v>1</v>
      </c>
      <c r="AA245" s="1">
        <v>0</v>
      </c>
      <c r="AB245" s="1">
        <v>1</v>
      </c>
      <c r="AC245" s="1">
        <v>0</v>
      </c>
      <c r="AD245" s="1">
        <v>1</v>
      </c>
      <c r="AE245" s="1">
        <v>0</v>
      </c>
    </row>
    <row r="246" spans="1:31" x14ac:dyDescent="0.25">
      <c r="A246" s="1">
        <v>245</v>
      </c>
      <c r="B246" s="1">
        <v>224</v>
      </c>
      <c r="C246" s="1">
        <v>349</v>
      </c>
      <c r="D246" s="1">
        <v>8</v>
      </c>
      <c r="E246" s="1">
        <v>1</v>
      </c>
      <c r="F246" s="1">
        <v>10</v>
      </c>
      <c r="G246" s="1" t="str">
        <f t="shared" si="27"/>
        <v>RN_10_8_1</v>
      </c>
      <c r="H246" s="20">
        <v>385.59</v>
      </c>
      <c r="I246" s="20">
        <v>109.88</v>
      </c>
      <c r="J246" s="20">
        <v>120.33</v>
      </c>
      <c r="K246" s="20">
        <v>116.6</v>
      </c>
      <c r="L246" s="20">
        <f t="shared" si="28"/>
        <v>109.88</v>
      </c>
      <c r="M246" s="1" t="str">
        <f t="shared" si="29"/>
        <v>1</v>
      </c>
      <c r="N246" s="2">
        <f t="shared" si="30"/>
        <v>3.5091918456497999</v>
      </c>
      <c r="O246" s="2">
        <f t="shared" si="31"/>
        <v>3.2044377960608323</v>
      </c>
      <c r="P246" s="2">
        <f t="shared" si="32"/>
        <v>3.3069468267581477</v>
      </c>
      <c r="Q246" s="1">
        <v>63234.38</v>
      </c>
      <c r="R246" s="1">
        <v>63234.38</v>
      </c>
      <c r="S246" s="1">
        <v>63234.38</v>
      </c>
      <c r="T246" s="1">
        <v>63234.38</v>
      </c>
      <c r="U246" s="4">
        <f t="shared" si="33"/>
        <v>0</v>
      </c>
      <c r="V246" s="4">
        <f t="shared" si="34"/>
        <v>0</v>
      </c>
      <c r="W246" s="4">
        <f t="shared" si="35"/>
        <v>0</v>
      </c>
      <c r="X246" s="1">
        <v>1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0</v>
      </c>
    </row>
    <row r="247" spans="1:31" x14ac:dyDescent="0.25">
      <c r="A247" s="1">
        <v>246</v>
      </c>
      <c r="B247" s="1">
        <v>224</v>
      </c>
      <c r="C247" s="1">
        <v>349</v>
      </c>
      <c r="D247" s="1">
        <v>10</v>
      </c>
      <c r="E247" s="1">
        <v>0.08</v>
      </c>
      <c r="F247" s="1">
        <v>10</v>
      </c>
      <c r="G247" s="1" t="str">
        <f t="shared" si="27"/>
        <v>RN_10_10_0.08</v>
      </c>
      <c r="H247" s="20">
        <v>17853.3</v>
      </c>
      <c r="I247" s="20">
        <v>1972.13</v>
      </c>
      <c r="J247" s="20">
        <v>1462.14</v>
      </c>
      <c r="K247" s="20">
        <v>662.43</v>
      </c>
      <c r="L247" s="20">
        <f t="shared" si="28"/>
        <v>662.43</v>
      </c>
      <c r="M247" s="1" t="str">
        <f t="shared" si="29"/>
        <v>1,2b</v>
      </c>
      <c r="N247" s="2">
        <f t="shared" si="30"/>
        <v>9.0528007788533209</v>
      </c>
      <c r="O247" s="2">
        <f t="shared" si="31"/>
        <v>12.210390249907668</v>
      </c>
      <c r="P247" s="2">
        <f t="shared" si="32"/>
        <v>26.951225035098048</v>
      </c>
      <c r="Q247" s="1">
        <v>56316.59</v>
      </c>
      <c r="R247" s="1">
        <v>56316.59</v>
      </c>
      <c r="S247" s="1">
        <v>56316.59</v>
      </c>
      <c r="T247" s="1">
        <v>56316.59</v>
      </c>
      <c r="U247" s="4">
        <f t="shared" si="33"/>
        <v>0</v>
      </c>
      <c r="V247" s="4">
        <f t="shared" si="34"/>
        <v>0</v>
      </c>
      <c r="W247" s="4">
        <f t="shared" si="35"/>
        <v>0</v>
      </c>
      <c r="X247" s="1">
        <v>2</v>
      </c>
      <c r="Y247" s="1">
        <v>2</v>
      </c>
      <c r="Z247" s="1">
        <v>2</v>
      </c>
      <c r="AA247" s="1">
        <v>2</v>
      </c>
      <c r="AB247" s="1">
        <v>2</v>
      </c>
      <c r="AC247" s="1">
        <v>2</v>
      </c>
      <c r="AD247" s="1">
        <v>1</v>
      </c>
      <c r="AE247" s="1">
        <v>0</v>
      </c>
    </row>
    <row r="248" spans="1:31" x14ac:dyDescent="0.25">
      <c r="A248" s="1">
        <v>247</v>
      </c>
      <c r="B248" s="1">
        <v>224</v>
      </c>
      <c r="C248" s="1">
        <v>349</v>
      </c>
      <c r="D248" s="1">
        <v>10</v>
      </c>
      <c r="E248" s="1">
        <v>0.1</v>
      </c>
      <c r="F248" s="1">
        <v>10</v>
      </c>
      <c r="G248" s="1" t="str">
        <f t="shared" si="27"/>
        <v>RN_10_10_0.1</v>
      </c>
      <c r="H248" s="20">
        <v>2851.82</v>
      </c>
      <c r="I248" s="20">
        <v>1037.83</v>
      </c>
      <c r="J248" s="20">
        <v>579.80999999999995</v>
      </c>
      <c r="K248" s="20">
        <v>503.43</v>
      </c>
      <c r="L248" s="20">
        <f t="shared" si="28"/>
        <v>503.43</v>
      </c>
      <c r="M248" s="1" t="str">
        <f t="shared" si="29"/>
        <v>1,2b</v>
      </c>
      <c r="N248" s="2">
        <f t="shared" si="30"/>
        <v>2.7478681479625759</v>
      </c>
      <c r="O248" s="2">
        <f t="shared" si="31"/>
        <v>4.9185422810920825</v>
      </c>
      <c r="P248" s="2">
        <f t="shared" si="32"/>
        <v>5.664779611862623</v>
      </c>
      <c r="Q248" s="1">
        <v>56038.71</v>
      </c>
      <c r="R248" s="1">
        <v>56038.71</v>
      </c>
      <c r="S248" s="1">
        <v>56038.71</v>
      </c>
      <c r="T248" s="1">
        <v>56038.71</v>
      </c>
      <c r="U248" s="4">
        <f t="shared" si="33"/>
        <v>0</v>
      </c>
      <c r="V248" s="4">
        <f t="shared" si="34"/>
        <v>0</v>
      </c>
      <c r="W248" s="4">
        <f t="shared" si="35"/>
        <v>0</v>
      </c>
      <c r="X248" s="1">
        <v>1</v>
      </c>
      <c r="Y248" s="1">
        <v>0</v>
      </c>
      <c r="Z248" s="1">
        <v>1</v>
      </c>
      <c r="AA248" s="1">
        <v>0</v>
      </c>
      <c r="AB248" s="1">
        <v>1</v>
      </c>
      <c r="AC248" s="1">
        <v>0</v>
      </c>
      <c r="AD248" s="1">
        <v>1</v>
      </c>
      <c r="AE248" s="1">
        <v>0</v>
      </c>
    </row>
    <row r="249" spans="1:31" x14ac:dyDescent="0.25">
      <c r="A249" s="1">
        <v>248</v>
      </c>
      <c r="B249" s="1">
        <v>224</v>
      </c>
      <c r="C249" s="1">
        <v>349</v>
      </c>
      <c r="D249" s="1">
        <v>10</v>
      </c>
      <c r="E249" s="1">
        <v>0.2</v>
      </c>
      <c r="F249" s="1">
        <v>10</v>
      </c>
      <c r="G249" s="1" t="str">
        <f t="shared" si="27"/>
        <v>RN_10_10_0.2</v>
      </c>
      <c r="H249" s="20">
        <v>1342.53</v>
      </c>
      <c r="I249" s="20">
        <v>427.35</v>
      </c>
      <c r="J249" s="20">
        <v>494.22</v>
      </c>
      <c r="K249" s="20">
        <v>356.56</v>
      </c>
      <c r="L249" s="20">
        <f t="shared" si="28"/>
        <v>356.56</v>
      </c>
      <c r="M249" s="1" t="str">
        <f t="shared" si="29"/>
        <v>1,2b</v>
      </c>
      <c r="N249" s="2">
        <f t="shared" si="30"/>
        <v>3.1415233415233415</v>
      </c>
      <c r="O249" s="2">
        <f t="shared" si="31"/>
        <v>2.7164623042369791</v>
      </c>
      <c r="P249" s="2">
        <f t="shared" si="32"/>
        <v>3.7652288534888938</v>
      </c>
      <c r="Q249" s="1">
        <v>55201.74</v>
      </c>
      <c r="R249" s="1">
        <v>55201.74</v>
      </c>
      <c r="S249" s="1">
        <v>55201.74</v>
      </c>
      <c r="T249" s="1">
        <v>55201.74</v>
      </c>
      <c r="U249" s="4">
        <f t="shared" si="33"/>
        <v>0</v>
      </c>
      <c r="V249" s="4">
        <f t="shared" si="34"/>
        <v>0</v>
      </c>
      <c r="W249" s="4">
        <f t="shared" si="35"/>
        <v>0</v>
      </c>
      <c r="X249" s="1">
        <v>1</v>
      </c>
      <c r="Y249" s="1">
        <v>0</v>
      </c>
      <c r="Z249" s="1">
        <v>1</v>
      </c>
      <c r="AA249" s="1">
        <v>0</v>
      </c>
      <c r="AB249" s="1">
        <v>1</v>
      </c>
      <c r="AC249" s="1">
        <v>0</v>
      </c>
      <c r="AD249" s="1">
        <v>1</v>
      </c>
      <c r="AE249" s="1">
        <v>0</v>
      </c>
    </row>
    <row r="250" spans="1:31" x14ac:dyDescent="0.25">
      <c r="A250" s="1">
        <v>249</v>
      </c>
      <c r="B250" s="1">
        <v>224</v>
      </c>
      <c r="C250" s="1">
        <v>349</v>
      </c>
      <c r="D250" s="1">
        <v>10</v>
      </c>
      <c r="E250" s="1">
        <v>0.3</v>
      </c>
      <c r="F250" s="1">
        <v>10</v>
      </c>
      <c r="G250" s="1" t="str">
        <f t="shared" si="27"/>
        <v>RN_10_10_0.3</v>
      </c>
      <c r="H250" s="20">
        <v>285.12</v>
      </c>
      <c r="I250" s="20">
        <v>108.76</v>
      </c>
      <c r="J250" s="20">
        <v>109.98</v>
      </c>
      <c r="K250" s="20">
        <v>155.85</v>
      </c>
      <c r="L250" s="20">
        <f t="shared" si="28"/>
        <v>108.76</v>
      </c>
      <c r="M250" s="1" t="str">
        <f t="shared" si="29"/>
        <v>1</v>
      </c>
      <c r="N250" s="2">
        <f t="shared" si="30"/>
        <v>2.6215520411916144</v>
      </c>
      <c r="O250" s="2">
        <f t="shared" si="31"/>
        <v>2.5924713584288051</v>
      </c>
      <c r="P250" s="2">
        <f t="shared" si="32"/>
        <v>1.8294513955726661</v>
      </c>
      <c r="Q250" s="1">
        <v>54041.19</v>
      </c>
      <c r="R250" s="1">
        <v>54041.19</v>
      </c>
      <c r="S250" s="1">
        <v>54041.19</v>
      </c>
      <c r="T250" s="1">
        <v>54041.19</v>
      </c>
      <c r="U250" s="4">
        <f t="shared" si="33"/>
        <v>0</v>
      </c>
      <c r="V250" s="4">
        <f t="shared" si="34"/>
        <v>0</v>
      </c>
      <c r="W250" s="4">
        <f t="shared" si="35"/>
        <v>0</v>
      </c>
      <c r="X250" s="1">
        <v>1</v>
      </c>
      <c r="Y250" s="1">
        <v>0</v>
      </c>
      <c r="Z250" s="1">
        <v>1</v>
      </c>
      <c r="AA250" s="1">
        <v>0</v>
      </c>
      <c r="AB250" s="1">
        <v>1</v>
      </c>
      <c r="AC250" s="1">
        <v>0</v>
      </c>
      <c r="AD250" s="1">
        <v>1</v>
      </c>
      <c r="AE250" s="1">
        <v>0</v>
      </c>
    </row>
    <row r="251" spans="1:31" x14ac:dyDescent="0.25">
      <c r="A251" s="1">
        <v>250</v>
      </c>
      <c r="B251" s="1">
        <v>224</v>
      </c>
      <c r="C251" s="1">
        <v>349</v>
      </c>
      <c r="D251" s="1">
        <v>10</v>
      </c>
      <c r="E251" s="1">
        <v>1</v>
      </c>
      <c r="F251" s="1">
        <v>10</v>
      </c>
      <c r="G251" s="1" t="str">
        <f t="shared" si="27"/>
        <v>RN_10_10_1</v>
      </c>
      <c r="H251" s="20">
        <v>285.14999999999998</v>
      </c>
      <c r="I251" s="20">
        <v>70.27</v>
      </c>
      <c r="J251" s="20">
        <v>71.430000000000007</v>
      </c>
      <c r="K251" s="20">
        <v>86.75</v>
      </c>
      <c r="L251" s="20">
        <f t="shared" si="28"/>
        <v>70.27</v>
      </c>
      <c r="M251" s="1" t="str">
        <f t="shared" si="29"/>
        <v>1</v>
      </c>
      <c r="N251" s="2">
        <f t="shared" si="30"/>
        <v>4.0579194535363596</v>
      </c>
      <c r="O251" s="2">
        <f t="shared" si="31"/>
        <v>3.9920201595968074</v>
      </c>
      <c r="P251" s="2">
        <f t="shared" si="32"/>
        <v>3.2870317002881841</v>
      </c>
      <c r="Q251" s="1">
        <v>53298.42</v>
      </c>
      <c r="R251" s="1">
        <v>53298.42</v>
      </c>
      <c r="S251" s="1">
        <v>53298.42</v>
      </c>
      <c r="T251" s="1">
        <v>53298.42</v>
      </c>
      <c r="U251" s="4">
        <f t="shared" si="33"/>
        <v>0</v>
      </c>
      <c r="V251" s="4">
        <f t="shared" si="34"/>
        <v>0</v>
      </c>
      <c r="W251" s="4">
        <f t="shared" si="35"/>
        <v>0</v>
      </c>
      <c r="X251" s="1">
        <v>1</v>
      </c>
      <c r="Y251" s="1">
        <v>0</v>
      </c>
      <c r="Z251" s="1">
        <v>1</v>
      </c>
      <c r="AA251" s="1">
        <v>0</v>
      </c>
      <c r="AB251" s="1">
        <v>1</v>
      </c>
      <c r="AC251" s="1">
        <v>0</v>
      </c>
      <c r="AD251" s="1">
        <v>1</v>
      </c>
      <c r="AE251" s="1">
        <v>0</v>
      </c>
    </row>
    <row r="252" spans="1:31" x14ac:dyDescent="0.25">
      <c r="A252" s="1">
        <v>251</v>
      </c>
      <c r="B252" s="1">
        <v>350</v>
      </c>
      <c r="C252" s="1">
        <v>468</v>
      </c>
      <c r="D252" s="1">
        <v>2</v>
      </c>
      <c r="E252" s="1">
        <v>0.08</v>
      </c>
      <c r="F252" s="1">
        <v>11</v>
      </c>
      <c r="G252" s="1" t="str">
        <f t="shared" si="27"/>
        <v>RN_11_2_0.08</v>
      </c>
      <c r="H252" s="20">
        <v>4377.5</v>
      </c>
      <c r="I252" s="20">
        <v>1812.95</v>
      </c>
      <c r="J252" s="20">
        <v>1763.06</v>
      </c>
      <c r="K252" s="20">
        <v>2702.33</v>
      </c>
      <c r="L252" s="20">
        <f t="shared" si="28"/>
        <v>1763.06</v>
      </c>
      <c r="M252" s="1" t="str">
        <f t="shared" si="29"/>
        <v>1,2a</v>
      </c>
      <c r="N252" s="2">
        <f t="shared" si="30"/>
        <v>2.4145729336164812</v>
      </c>
      <c r="O252" s="2">
        <f t="shared" si="31"/>
        <v>2.4828990505144466</v>
      </c>
      <c r="P252" s="2">
        <f t="shared" si="32"/>
        <v>1.6198983839871519</v>
      </c>
      <c r="Q252" s="1">
        <v>337049.38</v>
      </c>
      <c r="R252" s="1">
        <v>337049.38</v>
      </c>
      <c r="S252" s="1">
        <v>337049.38</v>
      </c>
      <c r="T252" s="1">
        <v>337049.38</v>
      </c>
      <c r="U252" s="4">
        <f t="shared" si="33"/>
        <v>0</v>
      </c>
      <c r="V252" s="4">
        <f t="shared" si="34"/>
        <v>0</v>
      </c>
      <c r="W252" s="4">
        <f t="shared" si="35"/>
        <v>0</v>
      </c>
      <c r="X252" s="1">
        <v>1</v>
      </c>
      <c r="Y252" s="1">
        <v>0</v>
      </c>
      <c r="Z252" s="1">
        <v>1</v>
      </c>
      <c r="AA252" s="1">
        <v>0</v>
      </c>
      <c r="AB252" s="1">
        <v>1</v>
      </c>
      <c r="AC252" s="1">
        <v>0</v>
      </c>
      <c r="AD252" s="1">
        <v>1</v>
      </c>
      <c r="AE252" s="1">
        <v>0</v>
      </c>
    </row>
    <row r="253" spans="1:31" x14ac:dyDescent="0.25">
      <c r="A253" s="1">
        <v>252</v>
      </c>
      <c r="B253" s="1">
        <v>350</v>
      </c>
      <c r="C253" s="1">
        <v>468</v>
      </c>
      <c r="D253" s="1">
        <v>2</v>
      </c>
      <c r="E253" s="1">
        <v>0.1</v>
      </c>
      <c r="F253" s="1">
        <v>11</v>
      </c>
      <c r="G253" s="1" t="str">
        <f t="shared" si="27"/>
        <v>RN_11_2_0.1</v>
      </c>
      <c r="H253" s="20">
        <v>4522.55</v>
      </c>
      <c r="I253" s="20">
        <v>1882.35</v>
      </c>
      <c r="J253" s="20">
        <v>1783.45</v>
      </c>
      <c r="K253" s="20">
        <v>2116.9699999999998</v>
      </c>
      <c r="L253" s="20">
        <f t="shared" si="28"/>
        <v>1783.45</v>
      </c>
      <c r="M253" s="1" t="str">
        <f t="shared" si="29"/>
        <v>1,2a</v>
      </c>
      <c r="N253" s="2">
        <f t="shared" si="30"/>
        <v>2.4026084415756901</v>
      </c>
      <c r="O253" s="2">
        <f t="shared" si="31"/>
        <v>2.5358434494939583</v>
      </c>
      <c r="P253" s="2">
        <f t="shared" si="32"/>
        <v>2.1363316438116744</v>
      </c>
      <c r="Q253" s="1">
        <v>337049.38</v>
      </c>
      <c r="R253" s="1">
        <v>337049.38</v>
      </c>
      <c r="S253" s="1">
        <v>337049.38</v>
      </c>
      <c r="T253" s="1">
        <v>337049.38</v>
      </c>
      <c r="U253" s="4">
        <f t="shared" si="33"/>
        <v>0</v>
      </c>
      <c r="V253" s="4">
        <f t="shared" si="34"/>
        <v>0</v>
      </c>
      <c r="W253" s="4">
        <f t="shared" si="35"/>
        <v>0</v>
      </c>
      <c r="X253" s="1">
        <v>1</v>
      </c>
      <c r="Y253" s="1">
        <v>0</v>
      </c>
      <c r="Z253" s="1">
        <v>1</v>
      </c>
      <c r="AA253" s="1">
        <v>0</v>
      </c>
      <c r="AB253" s="1">
        <v>1</v>
      </c>
      <c r="AC253" s="1">
        <v>0</v>
      </c>
      <c r="AD253" s="1">
        <v>1</v>
      </c>
      <c r="AE253" s="1">
        <v>0</v>
      </c>
    </row>
    <row r="254" spans="1:31" x14ac:dyDescent="0.25">
      <c r="A254" s="1">
        <v>253</v>
      </c>
      <c r="B254" s="1">
        <v>350</v>
      </c>
      <c r="C254" s="1">
        <v>468</v>
      </c>
      <c r="D254" s="1">
        <v>2</v>
      </c>
      <c r="E254" s="1">
        <v>0.2</v>
      </c>
      <c r="F254" s="1">
        <v>11</v>
      </c>
      <c r="G254" s="1" t="str">
        <f t="shared" si="27"/>
        <v>RN_11_2_0.2</v>
      </c>
      <c r="H254" s="20">
        <v>6492.11</v>
      </c>
      <c r="I254" s="20">
        <v>1953.69</v>
      </c>
      <c r="J254" s="20">
        <v>1963.77</v>
      </c>
      <c r="K254" s="20">
        <v>1948.03</v>
      </c>
      <c r="L254" s="20">
        <f t="shared" si="28"/>
        <v>1948.03</v>
      </c>
      <c r="M254" s="1" t="str">
        <f t="shared" si="29"/>
        <v>1,2b</v>
      </c>
      <c r="N254" s="2">
        <f t="shared" si="30"/>
        <v>3.3229990428368881</v>
      </c>
      <c r="O254" s="2">
        <f t="shared" si="31"/>
        <v>3.3059421419005277</v>
      </c>
      <c r="P254" s="2">
        <f t="shared" si="32"/>
        <v>3.3326540145685639</v>
      </c>
      <c r="Q254" s="1">
        <v>337049.38</v>
      </c>
      <c r="R254" s="1">
        <v>337049.38</v>
      </c>
      <c r="S254" s="1">
        <v>337049.38</v>
      </c>
      <c r="T254" s="1">
        <v>337049.38</v>
      </c>
      <c r="U254" s="4">
        <f t="shared" si="33"/>
        <v>0</v>
      </c>
      <c r="V254" s="4">
        <f t="shared" si="34"/>
        <v>0</v>
      </c>
      <c r="W254" s="4">
        <f t="shared" si="35"/>
        <v>0</v>
      </c>
      <c r="X254" s="1">
        <v>1</v>
      </c>
      <c r="Y254" s="1">
        <v>0</v>
      </c>
      <c r="Z254" s="1">
        <v>1</v>
      </c>
      <c r="AA254" s="1">
        <v>0</v>
      </c>
      <c r="AB254" s="1">
        <v>1</v>
      </c>
      <c r="AC254" s="1">
        <v>0</v>
      </c>
      <c r="AD254" s="1">
        <v>1</v>
      </c>
      <c r="AE254" s="1">
        <v>0</v>
      </c>
    </row>
    <row r="255" spans="1:31" x14ac:dyDescent="0.25">
      <c r="A255" s="1">
        <v>254</v>
      </c>
      <c r="B255" s="1">
        <v>350</v>
      </c>
      <c r="C255" s="1">
        <v>468</v>
      </c>
      <c r="D255" s="1">
        <v>2</v>
      </c>
      <c r="E255" s="1">
        <v>0.3</v>
      </c>
      <c r="F255" s="1">
        <v>11</v>
      </c>
      <c r="G255" s="1" t="str">
        <f t="shared" si="27"/>
        <v>RN_11_2_0.3</v>
      </c>
      <c r="H255" s="20">
        <v>8131.02</v>
      </c>
      <c r="I255" s="20">
        <v>2130.15</v>
      </c>
      <c r="J255" s="20">
        <v>1845.19</v>
      </c>
      <c r="K255" s="20">
        <v>1819.29</v>
      </c>
      <c r="L255" s="20">
        <f t="shared" si="28"/>
        <v>1819.29</v>
      </c>
      <c r="M255" s="1" t="str">
        <f t="shared" si="29"/>
        <v>1,2b</v>
      </c>
      <c r="N255" s="2">
        <f t="shared" si="30"/>
        <v>3.8171114710231673</v>
      </c>
      <c r="O255" s="2">
        <f t="shared" si="31"/>
        <v>4.4066031140424569</v>
      </c>
      <c r="P255" s="2">
        <f t="shared" si="32"/>
        <v>4.469336939135597</v>
      </c>
      <c r="Q255" s="1">
        <v>336816.8</v>
      </c>
      <c r="R255" s="1">
        <v>336816.8</v>
      </c>
      <c r="S255" s="1">
        <v>336816.8</v>
      </c>
      <c r="T255" s="1">
        <v>336816.8</v>
      </c>
      <c r="U255" s="4">
        <f t="shared" si="33"/>
        <v>0</v>
      </c>
      <c r="V255" s="4">
        <f t="shared" si="34"/>
        <v>0</v>
      </c>
      <c r="W255" s="4">
        <f t="shared" si="35"/>
        <v>0</v>
      </c>
      <c r="X255" s="1">
        <v>1</v>
      </c>
      <c r="Y255" s="1">
        <v>0</v>
      </c>
      <c r="Z255" s="1">
        <v>1</v>
      </c>
      <c r="AA255" s="1">
        <v>0</v>
      </c>
      <c r="AB255" s="1">
        <v>1</v>
      </c>
      <c r="AC255" s="1">
        <v>0</v>
      </c>
      <c r="AD255" s="1">
        <v>1</v>
      </c>
      <c r="AE255" s="1">
        <v>0</v>
      </c>
    </row>
    <row r="256" spans="1:31" x14ac:dyDescent="0.25">
      <c r="A256" s="1">
        <v>255</v>
      </c>
      <c r="B256" s="1">
        <v>350</v>
      </c>
      <c r="C256" s="1">
        <v>468</v>
      </c>
      <c r="D256" s="1">
        <v>2</v>
      </c>
      <c r="E256" s="1">
        <v>1</v>
      </c>
      <c r="F256" s="1">
        <v>11</v>
      </c>
      <c r="G256" s="1" t="str">
        <f t="shared" si="27"/>
        <v>RN_11_2_1</v>
      </c>
      <c r="H256" s="20">
        <v>18406.810000000001</v>
      </c>
      <c r="I256" s="20">
        <v>4178.33</v>
      </c>
      <c r="J256" s="20">
        <v>2280.29</v>
      </c>
      <c r="K256" s="20">
        <v>4189.87</v>
      </c>
      <c r="L256" s="20">
        <f t="shared" si="28"/>
        <v>2280.29</v>
      </c>
      <c r="M256" s="1" t="str">
        <f t="shared" si="29"/>
        <v>1,2a</v>
      </c>
      <c r="N256" s="2">
        <f t="shared" si="30"/>
        <v>4.4053030756306946</v>
      </c>
      <c r="O256" s="2">
        <f t="shared" si="31"/>
        <v>8.0721355617048722</v>
      </c>
      <c r="P256" s="2">
        <f t="shared" si="32"/>
        <v>4.3931697164828512</v>
      </c>
      <c r="Q256" s="1">
        <v>336816.8</v>
      </c>
      <c r="R256" s="1">
        <v>336816.8</v>
      </c>
      <c r="S256" s="1">
        <v>336816.8</v>
      </c>
      <c r="T256" s="1">
        <v>336816.8</v>
      </c>
      <c r="U256" s="4">
        <f t="shared" si="33"/>
        <v>0</v>
      </c>
      <c r="V256" s="4">
        <f t="shared" si="34"/>
        <v>0</v>
      </c>
      <c r="W256" s="4">
        <f t="shared" si="35"/>
        <v>0</v>
      </c>
      <c r="X256" s="1">
        <v>1</v>
      </c>
      <c r="Y256" s="1">
        <v>0</v>
      </c>
      <c r="Z256" s="1">
        <v>1</v>
      </c>
      <c r="AA256" s="1">
        <v>0</v>
      </c>
      <c r="AB256" s="1">
        <v>1</v>
      </c>
      <c r="AC256" s="1">
        <v>0</v>
      </c>
      <c r="AD256" s="1">
        <v>1</v>
      </c>
      <c r="AE256" s="1">
        <v>0</v>
      </c>
    </row>
    <row r="257" spans="1:31" x14ac:dyDescent="0.25">
      <c r="A257" s="1">
        <v>256</v>
      </c>
      <c r="B257" s="1">
        <v>350</v>
      </c>
      <c r="C257" s="1">
        <v>468</v>
      </c>
      <c r="D257" s="1">
        <v>4</v>
      </c>
      <c r="E257" s="1">
        <v>0.08</v>
      </c>
      <c r="F257" s="1">
        <v>11</v>
      </c>
      <c r="G257" s="1" t="str">
        <f t="shared" si="27"/>
        <v>RN_11_4_0.08</v>
      </c>
      <c r="H257" s="20">
        <v>1385.85</v>
      </c>
      <c r="I257" s="20">
        <v>542.16</v>
      </c>
      <c r="J257" s="20">
        <v>678.33</v>
      </c>
      <c r="K257" s="20">
        <v>558.27</v>
      </c>
      <c r="L257" s="20">
        <f t="shared" si="28"/>
        <v>542.16</v>
      </c>
      <c r="M257" s="1" t="str">
        <f t="shared" si="29"/>
        <v>1</v>
      </c>
      <c r="N257" s="2">
        <f t="shared" si="30"/>
        <v>2.5561642319610445</v>
      </c>
      <c r="O257" s="2">
        <f t="shared" si="31"/>
        <v>2.0430321524921498</v>
      </c>
      <c r="P257" s="2">
        <f t="shared" si="32"/>
        <v>2.4824009887688754</v>
      </c>
      <c r="Q257" s="1">
        <v>215209.01</v>
      </c>
      <c r="R257" s="1">
        <v>215209.01</v>
      </c>
      <c r="S257" s="1">
        <v>215209.01</v>
      </c>
      <c r="T257" s="1">
        <v>215209.01</v>
      </c>
      <c r="U257" s="4">
        <f t="shared" si="33"/>
        <v>0</v>
      </c>
      <c r="V257" s="4">
        <f t="shared" si="34"/>
        <v>0</v>
      </c>
      <c r="W257" s="4">
        <f t="shared" si="35"/>
        <v>0</v>
      </c>
      <c r="X257" s="1">
        <v>1</v>
      </c>
      <c r="Y257" s="1">
        <v>0</v>
      </c>
      <c r="Z257" s="1">
        <v>1</v>
      </c>
      <c r="AA257" s="1">
        <v>0</v>
      </c>
      <c r="AB257" s="1">
        <v>1</v>
      </c>
      <c r="AC257" s="1">
        <v>0</v>
      </c>
      <c r="AD257" s="1">
        <v>1</v>
      </c>
      <c r="AE257" s="1">
        <v>0</v>
      </c>
    </row>
    <row r="258" spans="1:31" x14ac:dyDescent="0.25">
      <c r="A258" s="1">
        <v>257</v>
      </c>
      <c r="B258" s="1">
        <v>350</v>
      </c>
      <c r="C258" s="1">
        <v>468</v>
      </c>
      <c r="D258" s="1">
        <v>4</v>
      </c>
      <c r="E258" s="1">
        <v>0.1</v>
      </c>
      <c r="F258" s="1">
        <v>11</v>
      </c>
      <c r="G258" s="1" t="str">
        <f t="shared" si="27"/>
        <v>RN_11_4_0.1</v>
      </c>
      <c r="H258" s="20">
        <v>1285.02</v>
      </c>
      <c r="I258" s="20">
        <v>504.93</v>
      </c>
      <c r="J258" s="20">
        <v>650.02</v>
      </c>
      <c r="K258" s="20">
        <v>607.08000000000004</v>
      </c>
      <c r="L258" s="20">
        <f t="shared" si="28"/>
        <v>504.93</v>
      </c>
      <c r="M258" s="1" t="str">
        <f t="shared" si="29"/>
        <v>1</v>
      </c>
      <c r="N258" s="2">
        <f t="shared" si="30"/>
        <v>2.544946824312281</v>
      </c>
      <c r="O258" s="2">
        <f t="shared" si="31"/>
        <v>1.9768930186763485</v>
      </c>
      <c r="P258" s="2">
        <f t="shared" si="32"/>
        <v>2.1167226724649137</v>
      </c>
      <c r="Q258" s="1">
        <v>215060.04</v>
      </c>
      <c r="R258" s="1">
        <v>215060.04</v>
      </c>
      <c r="S258" s="1">
        <v>215060.04</v>
      </c>
      <c r="T258" s="1">
        <v>215060.04</v>
      </c>
      <c r="U258" s="4">
        <f t="shared" si="33"/>
        <v>0</v>
      </c>
      <c r="V258" s="4">
        <f t="shared" si="34"/>
        <v>0</v>
      </c>
      <c r="W258" s="4">
        <f t="shared" si="35"/>
        <v>0</v>
      </c>
      <c r="X258" s="1">
        <v>1</v>
      </c>
      <c r="Y258" s="1">
        <v>0</v>
      </c>
      <c r="Z258" s="1">
        <v>1</v>
      </c>
      <c r="AA258" s="1">
        <v>0</v>
      </c>
      <c r="AB258" s="1">
        <v>1</v>
      </c>
      <c r="AC258" s="1">
        <v>0</v>
      </c>
      <c r="AD258" s="1">
        <v>1</v>
      </c>
      <c r="AE258" s="1">
        <v>0</v>
      </c>
    </row>
    <row r="259" spans="1:31" x14ac:dyDescent="0.25">
      <c r="A259" s="1">
        <v>258</v>
      </c>
      <c r="B259" s="1">
        <v>350</v>
      </c>
      <c r="C259" s="1">
        <v>468</v>
      </c>
      <c r="D259" s="1">
        <v>4</v>
      </c>
      <c r="E259" s="1">
        <v>0.2</v>
      </c>
      <c r="F259" s="1">
        <v>11</v>
      </c>
      <c r="G259" s="1" t="str">
        <f t="shared" ref="G259:G284" si="36">"RN" &amp;"_"&amp;F259&amp; "_"&amp;D259&amp;"_"&amp;E259</f>
        <v>RN_11_4_0.2</v>
      </c>
      <c r="H259" s="20">
        <v>1876.9</v>
      </c>
      <c r="I259" s="20">
        <v>609.79</v>
      </c>
      <c r="J259" s="20">
        <v>696.46</v>
      </c>
      <c r="K259" s="20">
        <v>553.04</v>
      </c>
      <c r="L259" s="20">
        <f t="shared" ref="L259:L284" si="37">MIN(H259:K259)</f>
        <v>553.04</v>
      </c>
      <c r="M259" s="1" t="str">
        <f t="shared" ref="M259:M284" si="38">IF(I259=L259,"1",IF(J259=L259,"1,2a",IF(K259=L259,"1,2b","empty")))</f>
        <v>1,2b</v>
      </c>
      <c r="N259" s="2">
        <f t="shared" ref="N259:N284" si="39">$H259/I259</f>
        <v>3.0779448662654358</v>
      </c>
      <c r="O259" s="2">
        <f t="shared" ref="O259:O284" si="40">$H259/J259</f>
        <v>2.6949142807914308</v>
      </c>
      <c r="P259" s="2">
        <f t="shared" ref="P259:P284" si="41">$H259/K259</f>
        <v>3.3937870678431943</v>
      </c>
      <c r="Q259" s="1">
        <v>214690.72</v>
      </c>
      <c r="R259" s="1">
        <v>214690.72</v>
      </c>
      <c r="S259" s="1">
        <v>214690.72</v>
      </c>
      <c r="T259" s="1">
        <v>214690.72</v>
      </c>
      <c r="U259" s="4">
        <f t="shared" ref="U259:U284" si="42">ABS($Q259-R259)/$Q259</f>
        <v>0</v>
      </c>
      <c r="V259" s="4">
        <f t="shared" ref="V259:V284" si="43">ABS($Q259-S259)/$Q259</f>
        <v>0</v>
      </c>
      <c r="W259" s="4">
        <f t="shared" ref="W259:W284" si="44">ABS($Q259-T259)/$Q259</f>
        <v>0</v>
      </c>
      <c r="X259" s="1">
        <v>1</v>
      </c>
      <c r="Y259" s="1">
        <v>0</v>
      </c>
      <c r="Z259" s="1">
        <v>1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</row>
    <row r="260" spans="1:31" x14ac:dyDescent="0.25">
      <c r="A260" s="1">
        <v>259</v>
      </c>
      <c r="B260" s="1">
        <v>350</v>
      </c>
      <c r="C260" s="1">
        <v>468</v>
      </c>
      <c r="D260" s="1">
        <v>4</v>
      </c>
      <c r="E260" s="1">
        <v>0.3</v>
      </c>
      <c r="F260" s="1">
        <v>11</v>
      </c>
      <c r="G260" s="1" t="str">
        <f t="shared" si="36"/>
        <v>RN_11_4_0.3</v>
      </c>
      <c r="H260" s="20">
        <v>2408.73</v>
      </c>
      <c r="I260" s="20">
        <v>687.71</v>
      </c>
      <c r="J260" s="20">
        <v>642.74</v>
      </c>
      <c r="K260" s="20">
        <v>665.22</v>
      </c>
      <c r="L260" s="20">
        <f t="shared" si="37"/>
        <v>642.74</v>
      </c>
      <c r="M260" s="1" t="str">
        <f t="shared" si="38"/>
        <v>1,2a</v>
      </c>
      <c r="N260" s="2">
        <f t="shared" si="39"/>
        <v>3.5025374067557546</v>
      </c>
      <c r="O260" s="2">
        <f t="shared" si="40"/>
        <v>3.7475962286461089</v>
      </c>
      <c r="P260" s="2">
        <f t="shared" si="41"/>
        <v>3.6209524668530713</v>
      </c>
      <c r="Q260" s="1">
        <v>214690.72</v>
      </c>
      <c r="R260" s="1">
        <v>214690.72</v>
      </c>
      <c r="S260" s="1">
        <v>214690.72</v>
      </c>
      <c r="T260" s="1">
        <v>214690.72</v>
      </c>
      <c r="U260" s="4">
        <f t="shared" si="42"/>
        <v>0</v>
      </c>
      <c r="V260" s="4">
        <f t="shared" si="43"/>
        <v>0</v>
      </c>
      <c r="W260" s="4">
        <f t="shared" si="44"/>
        <v>0</v>
      </c>
      <c r="X260" s="1">
        <v>1</v>
      </c>
      <c r="Y260" s="1">
        <v>0</v>
      </c>
      <c r="Z260" s="1">
        <v>1</v>
      </c>
      <c r="AA260" s="1">
        <v>0</v>
      </c>
      <c r="AB260" s="1">
        <v>1</v>
      </c>
      <c r="AC260" s="1">
        <v>0</v>
      </c>
      <c r="AD260" s="1">
        <v>1</v>
      </c>
      <c r="AE260" s="1">
        <v>0</v>
      </c>
    </row>
    <row r="261" spans="1:31" x14ac:dyDescent="0.25">
      <c r="A261" s="1">
        <v>260</v>
      </c>
      <c r="B261" s="1">
        <v>350</v>
      </c>
      <c r="C261" s="1">
        <v>468</v>
      </c>
      <c r="D261" s="1">
        <v>4</v>
      </c>
      <c r="E261" s="1">
        <v>1</v>
      </c>
      <c r="F261" s="1">
        <v>11</v>
      </c>
      <c r="G261" s="1" t="str">
        <f t="shared" si="36"/>
        <v>RN_11_4_1</v>
      </c>
      <c r="H261" s="20">
        <v>3492.99</v>
      </c>
      <c r="I261" s="20">
        <v>701.39</v>
      </c>
      <c r="J261" s="20">
        <v>659.46</v>
      </c>
      <c r="K261" s="20">
        <v>757.35</v>
      </c>
      <c r="L261" s="20">
        <f t="shared" si="37"/>
        <v>659.46</v>
      </c>
      <c r="M261" s="1" t="str">
        <f t="shared" si="38"/>
        <v>1,2a</v>
      </c>
      <c r="N261" s="2">
        <f t="shared" si="39"/>
        <v>4.9800966651934013</v>
      </c>
      <c r="O261" s="2">
        <f t="shared" si="40"/>
        <v>5.2967427895550898</v>
      </c>
      <c r="P261" s="2">
        <f t="shared" si="41"/>
        <v>4.6121212121212114</v>
      </c>
      <c r="Q261" s="1">
        <v>214690.72</v>
      </c>
      <c r="R261" s="1">
        <v>214690.72</v>
      </c>
      <c r="S261" s="1">
        <v>214690.72</v>
      </c>
      <c r="T261" s="1">
        <v>214690.72</v>
      </c>
      <c r="U261" s="4">
        <f t="shared" si="42"/>
        <v>0</v>
      </c>
      <c r="V261" s="4">
        <f t="shared" si="43"/>
        <v>0</v>
      </c>
      <c r="W261" s="4">
        <f t="shared" si="44"/>
        <v>0</v>
      </c>
      <c r="X261" s="1">
        <v>1</v>
      </c>
      <c r="Y261" s="1">
        <v>0</v>
      </c>
      <c r="Z261" s="1">
        <v>1</v>
      </c>
      <c r="AA261" s="1">
        <v>0</v>
      </c>
      <c r="AB261" s="1">
        <v>1</v>
      </c>
      <c r="AC261" s="1">
        <v>0</v>
      </c>
      <c r="AD261" s="1">
        <v>1</v>
      </c>
      <c r="AE261" s="1">
        <v>0</v>
      </c>
    </row>
    <row r="262" spans="1:31" x14ac:dyDescent="0.25">
      <c r="A262" s="1">
        <v>261</v>
      </c>
      <c r="B262" s="1">
        <v>350</v>
      </c>
      <c r="C262" s="1">
        <v>468</v>
      </c>
      <c r="D262" s="1">
        <v>6</v>
      </c>
      <c r="E262" s="1">
        <v>0.08</v>
      </c>
      <c r="F262" s="1">
        <v>11</v>
      </c>
      <c r="G262" s="1" t="str">
        <f t="shared" si="36"/>
        <v>RN_11_6_0.08</v>
      </c>
      <c r="H262" s="20">
        <v>1701.11</v>
      </c>
      <c r="I262" s="20">
        <v>696.96</v>
      </c>
      <c r="J262" s="20">
        <v>644.33000000000004</v>
      </c>
      <c r="K262" s="20">
        <v>866.79</v>
      </c>
      <c r="L262" s="20">
        <f t="shared" si="37"/>
        <v>644.33000000000004</v>
      </c>
      <c r="M262" s="1" t="str">
        <f t="shared" si="38"/>
        <v>1,2a</v>
      </c>
      <c r="N262" s="2">
        <f t="shared" si="39"/>
        <v>2.440757001836547</v>
      </c>
      <c r="O262" s="2">
        <f t="shared" si="40"/>
        <v>2.6401222975804322</v>
      </c>
      <c r="P262" s="2">
        <f t="shared" si="41"/>
        <v>1.9625399462384199</v>
      </c>
      <c r="Q262" s="1">
        <v>173998.8</v>
      </c>
      <c r="R262" s="1">
        <v>173998.8</v>
      </c>
      <c r="S262" s="1">
        <v>173998.8</v>
      </c>
      <c r="T262" s="1">
        <v>173998.8</v>
      </c>
      <c r="U262" s="4">
        <f t="shared" si="42"/>
        <v>0</v>
      </c>
      <c r="V262" s="4">
        <f t="shared" si="43"/>
        <v>0</v>
      </c>
      <c r="W262" s="4">
        <f t="shared" si="44"/>
        <v>0</v>
      </c>
      <c r="X262" s="1">
        <v>1</v>
      </c>
      <c r="Y262" s="1">
        <v>0</v>
      </c>
      <c r="Z262" s="1">
        <v>1</v>
      </c>
      <c r="AA262" s="1">
        <v>0</v>
      </c>
      <c r="AB262" s="1">
        <v>1</v>
      </c>
      <c r="AC262" s="1">
        <v>0</v>
      </c>
      <c r="AD262" s="1">
        <v>1</v>
      </c>
      <c r="AE262" s="1">
        <v>0</v>
      </c>
    </row>
    <row r="263" spans="1:31" x14ac:dyDescent="0.25">
      <c r="A263" s="1">
        <v>262</v>
      </c>
      <c r="B263" s="1">
        <v>350</v>
      </c>
      <c r="C263" s="1">
        <v>468</v>
      </c>
      <c r="D263" s="1">
        <v>6</v>
      </c>
      <c r="E263" s="1">
        <v>0.1</v>
      </c>
      <c r="F263" s="1">
        <v>11</v>
      </c>
      <c r="G263" s="1" t="str">
        <f t="shared" si="36"/>
        <v>RN_11_6_0.1</v>
      </c>
      <c r="H263" s="20">
        <v>1564.97</v>
      </c>
      <c r="I263" s="20">
        <v>614.41999999999996</v>
      </c>
      <c r="J263" s="20">
        <v>831.65</v>
      </c>
      <c r="K263" s="20">
        <v>1017.42</v>
      </c>
      <c r="L263" s="20">
        <f t="shared" si="37"/>
        <v>614.41999999999996</v>
      </c>
      <c r="M263" s="1" t="str">
        <f t="shared" si="38"/>
        <v>1</v>
      </c>
      <c r="N263" s="2">
        <f t="shared" si="39"/>
        <v>2.5470687803131411</v>
      </c>
      <c r="O263" s="2">
        <f t="shared" si="40"/>
        <v>1.881765165634582</v>
      </c>
      <c r="P263" s="2">
        <f t="shared" si="41"/>
        <v>1.538174991645535</v>
      </c>
      <c r="Q263" s="1">
        <v>173869.39</v>
      </c>
      <c r="R263" s="1">
        <v>173869.39</v>
      </c>
      <c r="S263" s="1">
        <v>173869.39</v>
      </c>
      <c r="T263" s="1">
        <v>173869.39</v>
      </c>
      <c r="U263" s="4">
        <f t="shared" si="42"/>
        <v>0</v>
      </c>
      <c r="V263" s="4">
        <f t="shared" si="43"/>
        <v>0</v>
      </c>
      <c r="W263" s="4">
        <f t="shared" si="44"/>
        <v>0</v>
      </c>
      <c r="X263" s="1">
        <v>1</v>
      </c>
      <c r="Y263" s="1">
        <v>0</v>
      </c>
      <c r="Z263" s="1">
        <v>1</v>
      </c>
      <c r="AA263" s="1">
        <v>0</v>
      </c>
      <c r="AB263" s="1">
        <v>1</v>
      </c>
      <c r="AC263" s="1">
        <v>0</v>
      </c>
      <c r="AD263" s="1">
        <v>1</v>
      </c>
      <c r="AE263" s="1">
        <v>0</v>
      </c>
    </row>
    <row r="264" spans="1:31" x14ac:dyDescent="0.25">
      <c r="A264" s="1">
        <v>263</v>
      </c>
      <c r="B264" s="1">
        <v>350</v>
      </c>
      <c r="C264" s="1">
        <v>468</v>
      </c>
      <c r="D264" s="1">
        <v>6</v>
      </c>
      <c r="E264" s="1">
        <v>0.2</v>
      </c>
      <c r="F264" s="1">
        <v>11</v>
      </c>
      <c r="G264" s="1" t="str">
        <f t="shared" si="36"/>
        <v>RN_11_6_0.2</v>
      </c>
      <c r="H264" s="20">
        <v>4243.8999999999996</v>
      </c>
      <c r="I264" s="20">
        <v>2910.63</v>
      </c>
      <c r="J264" s="20">
        <v>2342.31</v>
      </c>
      <c r="K264" s="20">
        <v>4505.34</v>
      </c>
      <c r="L264" s="20">
        <f t="shared" si="37"/>
        <v>2342.31</v>
      </c>
      <c r="M264" s="1" t="str">
        <f t="shared" si="38"/>
        <v>1,2a</v>
      </c>
      <c r="N264" s="2">
        <f t="shared" si="39"/>
        <v>1.4580692152558035</v>
      </c>
      <c r="O264" s="2">
        <f t="shared" si="40"/>
        <v>1.8118438635364233</v>
      </c>
      <c r="P264" s="2">
        <f t="shared" si="41"/>
        <v>0.94197108320348732</v>
      </c>
      <c r="Q264" s="1">
        <v>173328.34</v>
      </c>
      <c r="R264" s="1">
        <v>173328.34</v>
      </c>
      <c r="S264" s="1">
        <v>173328.34</v>
      </c>
      <c r="T264" s="1">
        <v>173328.34</v>
      </c>
      <c r="U264" s="4">
        <f t="shared" si="42"/>
        <v>0</v>
      </c>
      <c r="V264" s="4">
        <f t="shared" si="43"/>
        <v>0</v>
      </c>
      <c r="W264" s="4">
        <f t="shared" si="44"/>
        <v>0</v>
      </c>
      <c r="X264" s="1">
        <v>3</v>
      </c>
      <c r="Y264" s="1">
        <v>7</v>
      </c>
      <c r="Z264" s="1">
        <v>5</v>
      </c>
      <c r="AA264" s="1">
        <v>13</v>
      </c>
      <c r="AB264" s="1">
        <v>4</v>
      </c>
      <c r="AC264" s="1">
        <v>9</v>
      </c>
      <c r="AD264" s="1">
        <v>7</v>
      </c>
      <c r="AE264" s="1">
        <v>15</v>
      </c>
    </row>
    <row r="265" spans="1:31" x14ac:dyDescent="0.25">
      <c r="A265" s="1">
        <v>264</v>
      </c>
      <c r="B265" s="1">
        <v>350</v>
      </c>
      <c r="C265" s="1">
        <v>468</v>
      </c>
      <c r="D265" s="1">
        <v>6</v>
      </c>
      <c r="E265" s="1">
        <v>0.3</v>
      </c>
      <c r="F265" s="1">
        <v>11</v>
      </c>
      <c r="G265" s="1" t="str">
        <f t="shared" si="36"/>
        <v>RN_11_6_0.3</v>
      </c>
      <c r="H265" s="20">
        <v>1810.37</v>
      </c>
      <c r="I265" s="20">
        <v>531.53</v>
      </c>
      <c r="J265" s="20">
        <v>575.29</v>
      </c>
      <c r="K265" s="20">
        <v>511.74</v>
      </c>
      <c r="L265" s="20">
        <f t="shared" si="37"/>
        <v>511.74</v>
      </c>
      <c r="M265" s="1" t="str">
        <f t="shared" si="38"/>
        <v>1,2b</v>
      </c>
      <c r="N265" s="2">
        <f t="shared" si="39"/>
        <v>3.405960152766542</v>
      </c>
      <c r="O265" s="2">
        <f t="shared" si="40"/>
        <v>3.1468824418988683</v>
      </c>
      <c r="P265" s="2">
        <f t="shared" si="41"/>
        <v>3.5376753820299367</v>
      </c>
      <c r="Q265" s="1">
        <v>173041.15</v>
      </c>
      <c r="R265" s="1">
        <v>173041.15</v>
      </c>
      <c r="S265" s="1">
        <v>173041.15</v>
      </c>
      <c r="T265" s="1">
        <v>173041.15</v>
      </c>
      <c r="U265" s="4">
        <f t="shared" si="42"/>
        <v>0</v>
      </c>
      <c r="V265" s="4">
        <f t="shared" si="43"/>
        <v>0</v>
      </c>
      <c r="W265" s="4">
        <f t="shared" si="44"/>
        <v>0</v>
      </c>
      <c r="X265" s="1">
        <v>1</v>
      </c>
      <c r="Y265" s="1">
        <v>0</v>
      </c>
      <c r="Z265" s="1">
        <v>1</v>
      </c>
      <c r="AA265" s="1">
        <v>0</v>
      </c>
      <c r="AB265" s="1">
        <v>1</v>
      </c>
      <c r="AC265" s="1">
        <v>0</v>
      </c>
      <c r="AD265" s="1">
        <v>1</v>
      </c>
      <c r="AE265" s="1">
        <v>0</v>
      </c>
    </row>
    <row r="266" spans="1:31" x14ac:dyDescent="0.25">
      <c r="A266" s="1">
        <v>265</v>
      </c>
      <c r="B266" s="1">
        <v>350</v>
      </c>
      <c r="C266" s="1">
        <v>468</v>
      </c>
      <c r="D266" s="1">
        <v>6</v>
      </c>
      <c r="E266" s="1">
        <v>1</v>
      </c>
      <c r="F266" s="1">
        <v>11</v>
      </c>
      <c r="G266" s="1" t="str">
        <f t="shared" si="36"/>
        <v>RN_11_6_1</v>
      </c>
      <c r="H266" s="20">
        <v>3503.29</v>
      </c>
      <c r="I266" s="20">
        <v>701.48</v>
      </c>
      <c r="J266" s="20">
        <v>624.36</v>
      </c>
      <c r="K266" s="20">
        <v>745.93</v>
      </c>
      <c r="L266" s="20">
        <f t="shared" si="37"/>
        <v>624.36</v>
      </c>
      <c r="M266" s="1" t="str">
        <f t="shared" si="38"/>
        <v>1,2a</v>
      </c>
      <c r="N266" s="2">
        <f t="shared" si="39"/>
        <v>4.9941409591150139</v>
      </c>
      <c r="O266" s="2">
        <f t="shared" si="40"/>
        <v>5.6110096739060795</v>
      </c>
      <c r="P266" s="2">
        <f t="shared" si="41"/>
        <v>4.6965398898019926</v>
      </c>
      <c r="Q266" s="1">
        <v>173041.15</v>
      </c>
      <c r="R266" s="1">
        <v>173041.15</v>
      </c>
      <c r="S266" s="1">
        <v>173041.15</v>
      </c>
      <c r="T266" s="1">
        <v>173041.15</v>
      </c>
      <c r="U266" s="4">
        <f t="shared" si="42"/>
        <v>0</v>
      </c>
      <c r="V266" s="4">
        <f t="shared" si="43"/>
        <v>0</v>
      </c>
      <c r="W266" s="4">
        <f t="shared" si="44"/>
        <v>0</v>
      </c>
      <c r="X266" s="1">
        <v>1</v>
      </c>
      <c r="Y266" s="1">
        <v>0</v>
      </c>
      <c r="Z266" s="1">
        <v>1</v>
      </c>
      <c r="AA266" s="1">
        <v>0</v>
      </c>
      <c r="AB266" s="1">
        <v>1</v>
      </c>
      <c r="AC266" s="1">
        <v>0</v>
      </c>
      <c r="AD266" s="1">
        <v>1</v>
      </c>
      <c r="AE266" s="1">
        <v>0</v>
      </c>
    </row>
    <row r="267" spans="1:31" x14ac:dyDescent="0.25">
      <c r="A267" s="1">
        <v>266</v>
      </c>
      <c r="B267" s="1">
        <v>350</v>
      </c>
      <c r="C267" s="1">
        <v>468</v>
      </c>
      <c r="D267" s="1">
        <v>8</v>
      </c>
      <c r="E267" s="1">
        <v>0.08</v>
      </c>
      <c r="F267" s="1">
        <v>11</v>
      </c>
      <c r="G267" s="1" t="str">
        <f t="shared" si="36"/>
        <v>RN_11_8_0.08</v>
      </c>
      <c r="H267" s="20">
        <v>842.05</v>
      </c>
      <c r="I267" s="20">
        <v>294.7</v>
      </c>
      <c r="J267" s="20">
        <v>363.61</v>
      </c>
      <c r="K267" s="20">
        <v>331.54</v>
      </c>
      <c r="L267" s="20">
        <f t="shared" si="37"/>
        <v>294.7</v>
      </c>
      <c r="M267" s="1" t="str">
        <f t="shared" si="38"/>
        <v>1</v>
      </c>
      <c r="N267" s="2">
        <f t="shared" si="39"/>
        <v>2.8573125212080082</v>
      </c>
      <c r="O267" s="2">
        <f t="shared" si="40"/>
        <v>2.3158053958912017</v>
      </c>
      <c r="P267" s="2">
        <f t="shared" si="41"/>
        <v>2.5398142003981419</v>
      </c>
      <c r="Q267" s="1">
        <v>143502.17000000001</v>
      </c>
      <c r="R267" s="1">
        <v>143502.17000000001</v>
      </c>
      <c r="S267" s="1">
        <v>143502.17000000001</v>
      </c>
      <c r="T267" s="1">
        <v>143502.17000000001</v>
      </c>
      <c r="U267" s="4">
        <f t="shared" si="42"/>
        <v>0</v>
      </c>
      <c r="V267" s="4">
        <f t="shared" si="43"/>
        <v>0</v>
      </c>
      <c r="W267" s="4">
        <f t="shared" si="44"/>
        <v>0</v>
      </c>
      <c r="X267" s="1">
        <v>1</v>
      </c>
      <c r="Y267" s="1">
        <v>0</v>
      </c>
      <c r="Z267" s="1">
        <v>1</v>
      </c>
      <c r="AA267" s="1">
        <v>0</v>
      </c>
      <c r="AB267" s="1">
        <v>1</v>
      </c>
      <c r="AC267" s="1">
        <v>0</v>
      </c>
      <c r="AD267" s="1">
        <v>1</v>
      </c>
      <c r="AE267" s="1">
        <v>0</v>
      </c>
    </row>
    <row r="268" spans="1:31" x14ac:dyDescent="0.25">
      <c r="A268" s="1">
        <v>267</v>
      </c>
      <c r="B268" s="1">
        <v>350</v>
      </c>
      <c r="C268" s="1">
        <v>468</v>
      </c>
      <c r="D268" s="1">
        <v>8</v>
      </c>
      <c r="E268" s="1">
        <v>0.1</v>
      </c>
      <c r="F268" s="1">
        <v>11</v>
      </c>
      <c r="G268" s="1" t="str">
        <f t="shared" si="36"/>
        <v>RN_11_8_0.1</v>
      </c>
      <c r="H268" s="20">
        <v>734.61</v>
      </c>
      <c r="I268" s="20">
        <v>326.82</v>
      </c>
      <c r="J268" s="20">
        <v>247.68</v>
      </c>
      <c r="K268" s="20">
        <v>328.29</v>
      </c>
      <c r="L268" s="20">
        <f t="shared" si="37"/>
        <v>247.68</v>
      </c>
      <c r="M268" s="1" t="str">
        <f t="shared" si="38"/>
        <v>1,2a</v>
      </c>
      <c r="N268" s="2">
        <f t="shared" si="39"/>
        <v>2.2477510556269507</v>
      </c>
      <c r="O268" s="2">
        <f t="shared" si="40"/>
        <v>2.9659641472868219</v>
      </c>
      <c r="P268" s="2">
        <f t="shared" si="41"/>
        <v>2.2376861920862652</v>
      </c>
      <c r="Q268" s="1">
        <v>142859.62</v>
      </c>
      <c r="R268" s="1">
        <v>142859.62</v>
      </c>
      <c r="S268" s="1">
        <v>142859.62</v>
      </c>
      <c r="T268" s="1">
        <v>142859.62</v>
      </c>
      <c r="U268" s="4">
        <f t="shared" si="42"/>
        <v>0</v>
      </c>
      <c r="V268" s="4">
        <f t="shared" si="43"/>
        <v>0</v>
      </c>
      <c r="W268" s="4">
        <f t="shared" si="44"/>
        <v>0</v>
      </c>
      <c r="X268" s="1">
        <v>1</v>
      </c>
      <c r="Y268" s="1">
        <v>0</v>
      </c>
      <c r="Z268" s="1">
        <v>1</v>
      </c>
      <c r="AA268" s="1">
        <v>0</v>
      </c>
      <c r="AB268" s="1">
        <v>1</v>
      </c>
      <c r="AC268" s="1">
        <v>0</v>
      </c>
      <c r="AD268" s="1">
        <v>1</v>
      </c>
      <c r="AE268" s="1">
        <v>0</v>
      </c>
    </row>
    <row r="269" spans="1:31" x14ac:dyDescent="0.25">
      <c r="A269" s="1">
        <v>268</v>
      </c>
      <c r="B269" s="1">
        <v>350</v>
      </c>
      <c r="C269" s="1">
        <v>468</v>
      </c>
      <c r="D269" s="1">
        <v>8</v>
      </c>
      <c r="E269" s="1">
        <v>0.2</v>
      </c>
      <c r="F269" s="1">
        <v>11</v>
      </c>
      <c r="G269" s="1" t="str">
        <f t="shared" si="36"/>
        <v>RN_11_8_0.2</v>
      </c>
      <c r="H269" s="20">
        <v>844.11</v>
      </c>
      <c r="I269" s="20">
        <v>329.81</v>
      </c>
      <c r="J269" s="20">
        <v>344.77</v>
      </c>
      <c r="K269" s="20">
        <v>328.4</v>
      </c>
      <c r="L269" s="20">
        <f t="shared" si="37"/>
        <v>328.4</v>
      </c>
      <c r="M269" s="1" t="str">
        <f t="shared" si="38"/>
        <v>1,2b</v>
      </c>
      <c r="N269" s="2">
        <f t="shared" si="39"/>
        <v>2.5593826748734121</v>
      </c>
      <c r="O269" s="2">
        <f t="shared" si="40"/>
        <v>2.448327870754416</v>
      </c>
      <c r="P269" s="2">
        <f t="shared" si="41"/>
        <v>2.57037149817296</v>
      </c>
      <c r="Q269" s="1">
        <v>141522.42000000001</v>
      </c>
      <c r="R269" s="1">
        <v>141522.42000000001</v>
      </c>
      <c r="S269" s="1">
        <v>141522.42000000001</v>
      </c>
      <c r="T269" s="1">
        <v>141522.42000000001</v>
      </c>
      <c r="U269" s="4">
        <f t="shared" si="42"/>
        <v>0</v>
      </c>
      <c r="V269" s="4">
        <f t="shared" si="43"/>
        <v>0</v>
      </c>
      <c r="W269" s="4">
        <f t="shared" si="44"/>
        <v>0</v>
      </c>
      <c r="X269" s="1">
        <v>1</v>
      </c>
      <c r="Y269" s="1">
        <v>0</v>
      </c>
      <c r="Z269" s="1">
        <v>1</v>
      </c>
      <c r="AA269" s="1">
        <v>0</v>
      </c>
      <c r="AB269" s="1">
        <v>1</v>
      </c>
      <c r="AC269" s="1">
        <v>0</v>
      </c>
      <c r="AD269" s="1">
        <v>1</v>
      </c>
      <c r="AE269" s="1">
        <v>0</v>
      </c>
    </row>
    <row r="270" spans="1:31" x14ac:dyDescent="0.25">
      <c r="A270" s="1">
        <v>269</v>
      </c>
      <c r="B270" s="1">
        <v>350</v>
      </c>
      <c r="C270" s="1">
        <v>468</v>
      </c>
      <c r="D270" s="1">
        <v>8</v>
      </c>
      <c r="E270" s="1">
        <v>0.3</v>
      </c>
      <c r="F270" s="1">
        <v>11</v>
      </c>
      <c r="G270" s="1" t="str">
        <f t="shared" si="36"/>
        <v>RN_11_8_0.3</v>
      </c>
      <c r="H270" s="20">
        <v>763.18</v>
      </c>
      <c r="I270" s="20">
        <v>242.52</v>
      </c>
      <c r="J270" s="20">
        <v>288.27999999999997</v>
      </c>
      <c r="K270" s="20">
        <v>261.70999999999998</v>
      </c>
      <c r="L270" s="20">
        <f t="shared" si="37"/>
        <v>242.52</v>
      </c>
      <c r="M270" s="1" t="str">
        <f t="shared" si="38"/>
        <v>1</v>
      </c>
      <c r="N270" s="2">
        <f t="shared" si="39"/>
        <v>3.146874484578591</v>
      </c>
      <c r="O270" s="2">
        <f t="shared" si="40"/>
        <v>2.6473567365061745</v>
      </c>
      <c r="P270" s="2">
        <f t="shared" si="41"/>
        <v>2.9161285392228038</v>
      </c>
      <c r="Q270" s="1">
        <v>140270.81</v>
      </c>
      <c r="R270" s="1">
        <v>140270.81</v>
      </c>
      <c r="S270" s="1">
        <v>140270.81</v>
      </c>
      <c r="T270" s="1">
        <v>140270.81</v>
      </c>
      <c r="U270" s="4">
        <f t="shared" si="42"/>
        <v>0</v>
      </c>
      <c r="V270" s="4">
        <f t="shared" si="43"/>
        <v>0</v>
      </c>
      <c r="W270" s="4">
        <f t="shared" si="44"/>
        <v>0</v>
      </c>
      <c r="X270" s="1">
        <v>1</v>
      </c>
      <c r="Y270" s="1">
        <v>0</v>
      </c>
      <c r="Z270" s="1">
        <v>1</v>
      </c>
      <c r="AA270" s="1">
        <v>0</v>
      </c>
      <c r="AB270" s="1">
        <v>1</v>
      </c>
      <c r="AC270" s="1">
        <v>0</v>
      </c>
      <c r="AD270" s="1">
        <v>1</v>
      </c>
      <c r="AE270" s="1">
        <v>0</v>
      </c>
    </row>
    <row r="271" spans="1:31" x14ac:dyDescent="0.25">
      <c r="A271" s="1">
        <v>270</v>
      </c>
      <c r="B271" s="1">
        <v>350</v>
      </c>
      <c r="C271" s="1">
        <v>468</v>
      </c>
      <c r="D271" s="1">
        <v>8</v>
      </c>
      <c r="E271" s="1">
        <v>1</v>
      </c>
      <c r="F271" s="1">
        <v>11</v>
      </c>
      <c r="G271" s="1" t="str">
        <f t="shared" si="36"/>
        <v>RN_11_8_1</v>
      </c>
      <c r="H271" s="20">
        <v>1784.41</v>
      </c>
      <c r="I271" s="20">
        <v>236.13</v>
      </c>
      <c r="J271" s="20">
        <v>311.8</v>
      </c>
      <c r="K271" s="20">
        <v>312.70999999999998</v>
      </c>
      <c r="L271" s="20">
        <f t="shared" si="37"/>
        <v>236.13</v>
      </c>
      <c r="M271" s="1" t="str">
        <f t="shared" si="38"/>
        <v>1</v>
      </c>
      <c r="N271" s="2">
        <f t="shared" si="39"/>
        <v>7.5568966247406095</v>
      </c>
      <c r="O271" s="2">
        <f t="shared" si="40"/>
        <v>5.7229313662604238</v>
      </c>
      <c r="P271" s="2">
        <f t="shared" si="41"/>
        <v>5.7062773815995653</v>
      </c>
      <c r="Q271" s="1">
        <v>140120.35</v>
      </c>
      <c r="R271" s="1">
        <v>140120.35</v>
      </c>
      <c r="S271" s="1">
        <v>140120.35</v>
      </c>
      <c r="T271" s="1">
        <v>140120.35</v>
      </c>
      <c r="U271" s="4">
        <f t="shared" si="42"/>
        <v>0</v>
      </c>
      <c r="V271" s="4">
        <f t="shared" si="43"/>
        <v>0</v>
      </c>
      <c r="W271" s="4">
        <f t="shared" si="44"/>
        <v>0</v>
      </c>
      <c r="X271" s="1">
        <v>1</v>
      </c>
      <c r="Y271" s="1">
        <v>0</v>
      </c>
      <c r="Z271" s="1">
        <v>1</v>
      </c>
      <c r="AA271" s="1">
        <v>0</v>
      </c>
      <c r="AB271" s="1">
        <v>1</v>
      </c>
      <c r="AC271" s="1">
        <v>0</v>
      </c>
      <c r="AD271" s="1">
        <v>1</v>
      </c>
      <c r="AE271" s="1">
        <v>0</v>
      </c>
    </row>
    <row r="272" spans="1:31" x14ac:dyDescent="0.25">
      <c r="A272" s="1">
        <v>271</v>
      </c>
      <c r="B272" s="1">
        <v>350</v>
      </c>
      <c r="C272" s="1">
        <v>468</v>
      </c>
      <c r="D272" s="1">
        <v>10</v>
      </c>
      <c r="E272" s="1">
        <v>0.08</v>
      </c>
      <c r="F272" s="1">
        <v>11</v>
      </c>
      <c r="G272" s="1" t="str">
        <f t="shared" si="36"/>
        <v>RN_11_10_0.08</v>
      </c>
      <c r="H272" s="20">
        <v>3429.16</v>
      </c>
      <c r="I272" s="20">
        <v>1251.55</v>
      </c>
      <c r="J272" s="20">
        <v>1536.93</v>
      </c>
      <c r="K272" s="20">
        <v>1143.4000000000001</v>
      </c>
      <c r="L272" s="20">
        <f t="shared" si="37"/>
        <v>1143.4000000000001</v>
      </c>
      <c r="M272" s="1" t="str">
        <f t="shared" si="38"/>
        <v>1,2b</v>
      </c>
      <c r="N272" s="2">
        <f t="shared" si="39"/>
        <v>2.7399304861971157</v>
      </c>
      <c r="O272" s="2">
        <f t="shared" si="40"/>
        <v>2.2311751348467399</v>
      </c>
      <c r="P272" s="2">
        <f t="shared" si="41"/>
        <v>2.9990904320447784</v>
      </c>
      <c r="Q272" s="1">
        <v>123114.11</v>
      </c>
      <c r="R272" s="1">
        <v>123113.74</v>
      </c>
      <c r="S272" s="1">
        <v>123113.74</v>
      </c>
      <c r="T272" s="1">
        <v>123113.74</v>
      </c>
      <c r="U272" s="4">
        <f t="shared" si="42"/>
        <v>3.0053419546739475E-6</v>
      </c>
      <c r="V272" s="4">
        <f t="shared" si="43"/>
        <v>3.0053419546739475E-6</v>
      </c>
      <c r="W272" s="4">
        <f t="shared" si="44"/>
        <v>3.0053419546739475E-6</v>
      </c>
      <c r="X272" s="1">
        <v>6</v>
      </c>
      <c r="Y272" s="1">
        <v>12</v>
      </c>
      <c r="Z272" s="1">
        <v>6</v>
      </c>
      <c r="AA272" s="1">
        <v>12</v>
      </c>
      <c r="AB272" s="1">
        <v>6</v>
      </c>
      <c r="AC272" s="1">
        <v>12</v>
      </c>
      <c r="AD272" s="1">
        <v>5</v>
      </c>
      <c r="AE272" s="1">
        <v>10</v>
      </c>
    </row>
    <row r="273" spans="1:31" x14ac:dyDescent="0.25">
      <c r="A273" s="1">
        <v>272</v>
      </c>
      <c r="B273" s="1">
        <v>350</v>
      </c>
      <c r="C273" s="1">
        <v>468</v>
      </c>
      <c r="D273" s="1">
        <v>10</v>
      </c>
      <c r="E273" s="1">
        <v>0.1</v>
      </c>
      <c r="F273" s="1">
        <v>11</v>
      </c>
      <c r="G273" s="1" t="str">
        <f t="shared" si="36"/>
        <v>RN_11_10_0.1</v>
      </c>
      <c r="H273" s="20">
        <v>580.48</v>
      </c>
      <c r="I273" s="20">
        <v>230.24</v>
      </c>
      <c r="J273" s="20">
        <v>221.73</v>
      </c>
      <c r="K273" s="20">
        <v>161.86000000000001</v>
      </c>
      <c r="L273" s="20">
        <f t="shared" si="37"/>
        <v>161.86000000000001</v>
      </c>
      <c r="M273" s="1" t="str">
        <f t="shared" si="38"/>
        <v>1,2b</v>
      </c>
      <c r="N273" s="2">
        <f t="shared" si="39"/>
        <v>2.5211952744961779</v>
      </c>
      <c r="O273" s="2">
        <f t="shared" si="40"/>
        <v>2.6179587786948093</v>
      </c>
      <c r="P273" s="2">
        <f t="shared" si="41"/>
        <v>3.5863091560607931</v>
      </c>
      <c r="Q273" s="1">
        <v>122523.37</v>
      </c>
      <c r="R273" s="1">
        <v>122523.37</v>
      </c>
      <c r="S273" s="1">
        <v>122523.37</v>
      </c>
      <c r="T273" s="1">
        <v>122523.37</v>
      </c>
      <c r="U273" s="4">
        <f t="shared" si="42"/>
        <v>0</v>
      </c>
      <c r="V273" s="4">
        <f t="shared" si="43"/>
        <v>0</v>
      </c>
      <c r="W273" s="4">
        <f t="shared" si="44"/>
        <v>0</v>
      </c>
      <c r="X273" s="1">
        <v>1</v>
      </c>
      <c r="Y273" s="1">
        <v>0</v>
      </c>
      <c r="Z273" s="1">
        <v>1</v>
      </c>
      <c r="AA273" s="1">
        <v>0</v>
      </c>
      <c r="AB273" s="1">
        <v>1</v>
      </c>
      <c r="AC273" s="1">
        <v>0</v>
      </c>
      <c r="AD273" s="1">
        <v>1</v>
      </c>
      <c r="AE273" s="1">
        <v>0</v>
      </c>
    </row>
    <row r="274" spans="1:31" x14ac:dyDescent="0.25">
      <c r="A274" s="1">
        <v>273</v>
      </c>
      <c r="B274" s="1">
        <v>350</v>
      </c>
      <c r="C274" s="1">
        <v>468</v>
      </c>
      <c r="D274" s="1">
        <v>10</v>
      </c>
      <c r="E274" s="1">
        <v>0.2</v>
      </c>
      <c r="F274" s="1">
        <v>11</v>
      </c>
      <c r="G274" s="1" t="str">
        <f t="shared" si="36"/>
        <v>RN_11_10_0.2</v>
      </c>
      <c r="H274" s="20">
        <v>650.41</v>
      </c>
      <c r="I274" s="20">
        <v>220.93</v>
      </c>
      <c r="J274" s="20">
        <v>190.29</v>
      </c>
      <c r="K274" s="20">
        <v>225.94</v>
      </c>
      <c r="L274" s="20">
        <f t="shared" si="37"/>
        <v>190.29</v>
      </c>
      <c r="M274" s="1" t="str">
        <f t="shared" si="38"/>
        <v>1,2a</v>
      </c>
      <c r="N274" s="2">
        <f t="shared" si="39"/>
        <v>2.9439641515412118</v>
      </c>
      <c r="O274" s="2">
        <f t="shared" si="40"/>
        <v>3.4179935887329864</v>
      </c>
      <c r="P274" s="2">
        <f t="shared" si="41"/>
        <v>2.8786846065327079</v>
      </c>
      <c r="Q274" s="1">
        <v>121020.15</v>
      </c>
      <c r="R274" s="1">
        <v>121020.15</v>
      </c>
      <c r="S274" s="1">
        <v>121020.15</v>
      </c>
      <c r="T274" s="1">
        <v>121020.15</v>
      </c>
      <c r="U274" s="4">
        <f t="shared" si="42"/>
        <v>0</v>
      </c>
      <c r="V274" s="4">
        <f t="shared" si="43"/>
        <v>0</v>
      </c>
      <c r="W274" s="4">
        <f t="shared" si="44"/>
        <v>0</v>
      </c>
      <c r="X274" s="1">
        <v>1</v>
      </c>
      <c r="Y274" s="1">
        <v>0</v>
      </c>
      <c r="Z274" s="1">
        <v>1</v>
      </c>
      <c r="AA274" s="1">
        <v>0</v>
      </c>
      <c r="AB274" s="1">
        <v>1</v>
      </c>
      <c r="AC274" s="1">
        <v>0</v>
      </c>
      <c r="AD274" s="1">
        <v>1</v>
      </c>
      <c r="AE274" s="1">
        <v>0</v>
      </c>
    </row>
    <row r="275" spans="1:31" x14ac:dyDescent="0.25">
      <c r="A275" s="1">
        <v>274</v>
      </c>
      <c r="B275" s="1">
        <v>350</v>
      </c>
      <c r="C275" s="1">
        <v>468</v>
      </c>
      <c r="D275" s="1">
        <v>10</v>
      </c>
      <c r="E275" s="1">
        <v>0.3</v>
      </c>
      <c r="F275" s="1">
        <v>11</v>
      </c>
      <c r="G275" s="1" t="str">
        <f t="shared" si="36"/>
        <v>RN_11_10_0.3</v>
      </c>
      <c r="H275" s="20">
        <v>645.71</v>
      </c>
      <c r="I275" s="20">
        <v>226.85</v>
      </c>
      <c r="J275" s="20">
        <v>246.45</v>
      </c>
      <c r="K275" s="20">
        <v>220.9</v>
      </c>
      <c r="L275" s="20">
        <f t="shared" si="37"/>
        <v>220.9</v>
      </c>
      <c r="M275" s="1" t="str">
        <f t="shared" si="38"/>
        <v>1,2b</v>
      </c>
      <c r="N275" s="2">
        <f t="shared" si="39"/>
        <v>2.8464183381088826</v>
      </c>
      <c r="O275" s="2">
        <f t="shared" si="40"/>
        <v>2.6200446337999597</v>
      </c>
      <c r="P275" s="2">
        <f t="shared" si="41"/>
        <v>2.9230873698506112</v>
      </c>
      <c r="Q275" s="1">
        <v>120901.83</v>
      </c>
      <c r="R275" s="1">
        <v>120901.83</v>
      </c>
      <c r="S275" s="1">
        <v>120901.83</v>
      </c>
      <c r="T275" s="1">
        <v>120901.83</v>
      </c>
      <c r="U275" s="4">
        <f t="shared" si="42"/>
        <v>0</v>
      </c>
      <c r="V275" s="4">
        <f t="shared" si="43"/>
        <v>0</v>
      </c>
      <c r="W275" s="4">
        <f t="shared" si="44"/>
        <v>0</v>
      </c>
      <c r="X275" s="1">
        <v>1</v>
      </c>
      <c r="Y275" s="1">
        <v>0</v>
      </c>
      <c r="Z275" s="1">
        <v>1</v>
      </c>
      <c r="AA275" s="1">
        <v>0</v>
      </c>
      <c r="AB275" s="1">
        <v>1</v>
      </c>
      <c r="AC275" s="1">
        <v>0</v>
      </c>
      <c r="AD275" s="1">
        <v>1</v>
      </c>
      <c r="AE275" s="1">
        <v>0</v>
      </c>
    </row>
    <row r="276" spans="1:31" x14ac:dyDescent="0.25">
      <c r="A276" s="1">
        <v>275</v>
      </c>
      <c r="B276" s="1">
        <v>350</v>
      </c>
      <c r="C276" s="1">
        <v>468</v>
      </c>
      <c r="D276" s="1">
        <v>10</v>
      </c>
      <c r="E276" s="1">
        <v>1</v>
      </c>
      <c r="F276" s="1">
        <v>11</v>
      </c>
      <c r="G276" s="1" t="str">
        <f t="shared" si="36"/>
        <v>RN_11_10_1</v>
      </c>
      <c r="H276" s="20">
        <v>1126.3699999999999</v>
      </c>
      <c r="I276" s="20">
        <v>227.61</v>
      </c>
      <c r="J276" s="20">
        <v>241.03</v>
      </c>
      <c r="K276" s="20">
        <v>209.38</v>
      </c>
      <c r="L276" s="20">
        <f t="shared" si="37"/>
        <v>209.38</v>
      </c>
      <c r="M276" s="1" t="str">
        <f t="shared" si="38"/>
        <v>1,2b</v>
      </c>
      <c r="N276" s="2">
        <f t="shared" si="39"/>
        <v>4.9486841527173668</v>
      </c>
      <c r="O276" s="2">
        <f t="shared" si="40"/>
        <v>4.673152719578475</v>
      </c>
      <c r="P276" s="2">
        <f t="shared" si="41"/>
        <v>5.3795491450950417</v>
      </c>
      <c r="Q276" s="1">
        <v>120889.86</v>
      </c>
      <c r="R276" s="1">
        <v>120889.86</v>
      </c>
      <c r="S276" s="1">
        <v>120889.86</v>
      </c>
      <c r="T276" s="1">
        <v>120889.86</v>
      </c>
      <c r="U276" s="4">
        <f t="shared" si="42"/>
        <v>0</v>
      </c>
      <c r="V276" s="4">
        <f t="shared" si="43"/>
        <v>0</v>
      </c>
      <c r="W276" s="4">
        <f t="shared" si="44"/>
        <v>0</v>
      </c>
      <c r="X276" s="1">
        <v>1</v>
      </c>
      <c r="Y276" s="1">
        <v>0</v>
      </c>
      <c r="Z276" s="1">
        <v>1</v>
      </c>
      <c r="AA276" s="1">
        <v>0</v>
      </c>
      <c r="AB276" s="1">
        <v>1</v>
      </c>
      <c r="AC276" s="1">
        <v>0</v>
      </c>
      <c r="AD276" s="1">
        <v>1</v>
      </c>
      <c r="AE276" s="1">
        <v>0</v>
      </c>
    </row>
    <row r="277" spans="1:31" x14ac:dyDescent="0.25">
      <c r="A277" s="1">
        <v>276</v>
      </c>
      <c r="B277" s="1">
        <v>400</v>
      </c>
      <c r="C277" s="1">
        <v>675</v>
      </c>
      <c r="D277" s="1">
        <v>2</v>
      </c>
      <c r="E277" s="1">
        <v>0.08</v>
      </c>
      <c r="F277" s="1">
        <v>12</v>
      </c>
      <c r="G277" s="1" t="str">
        <f t="shared" si="36"/>
        <v>RN_12_2_0.08</v>
      </c>
      <c r="H277" s="20">
        <v>21768.81</v>
      </c>
      <c r="I277" s="20">
        <v>7125.46</v>
      </c>
      <c r="J277" s="20">
        <v>6920.84</v>
      </c>
      <c r="K277" s="20">
        <v>7814.54</v>
      </c>
      <c r="L277" s="20">
        <f t="shared" si="37"/>
        <v>6920.84</v>
      </c>
      <c r="M277" s="1" t="str">
        <f t="shared" si="38"/>
        <v>1,2a</v>
      </c>
      <c r="N277" s="2">
        <f t="shared" si="39"/>
        <v>3.0550743390602153</v>
      </c>
      <c r="O277" s="2">
        <f t="shared" si="40"/>
        <v>3.1453999803492061</v>
      </c>
      <c r="P277" s="2">
        <f t="shared" si="41"/>
        <v>2.7856802831644605</v>
      </c>
      <c r="Q277" s="1">
        <v>375663.85</v>
      </c>
      <c r="R277" s="1">
        <v>375663.85</v>
      </c>
      <c r="S277" s="1">
        <v>375663.85</v>
      </c>
      <c r="T277" s="1">
        <v>375663.85</v>
      </c>
      <c r="U277" s="4">
        <f t="shared" si="42"/>
        <v>0</v>
      </c>
      <c r="V277" s="4">
        <f t="shared" si="43"/>
        <v>0</v>
      </c>
      <c r="W277" s="4">
        <f t="shared" si="44"/>
        <v>0</v>
      </c>
      <c r="X277" s="1">
        <v>1</v>
      </c>
      <c r="Y277" s="1">
        <v>0</v>
      </c>
      <c r="Z277" s="1">
        <v>1</v>
      </c>
      <c r="AA277" s="1">
        <v>0</v>
      </c>
      <c r="AB277" s="1">
        <v>1</v>
      </c>
      <c r="AC277" s="1">
        <v>0</v>
      </c>
      <c r="AD277" s="1">
        <v>1</v>
      </c>
      <c r="AE277" s="1">
        <v>0</v>
      </c>
    </row>
    <row r="278" spans="1:31" x14ac:dyDescent="0.25">
      <c r="A278" s="1">
        <v>277</v>
      </c>
      <c r="B278" s="1">
        <v>400</v>
      </c>
      <c r="C278" s="1">
        <v>675</v>
      </c>
      <c r="D278" s="1">
        <v>2</v>
      </c>
      <c r="E278" s="1">
        <v>0.1</v>
      </c>
      <c r="F278" s="1">
        <v>12</v>
      </c>
      <c r="G278" s="1" t="str">
        <f t="shared" si="36"/>
        <v>RN_12_2_0.1</v>
      </c>
      <c r="H278" s="20">
        <v>17499.02</v>
      </c>
      <c r="I278" s="20">
        <v>6628.06</v>
      </c>
      <c r="J278" s="20">
        <v>6542.27</v>
      </c>
      <c r="K278" s="20">
        <v>7561.76</v>
      </c>
      <c r="L278" s="20">
        <f t="shared" si="37"/>
        <v>6542.27</v>
      </c>
      <c r="M278" s="1" t="str">
        <f t="shared" si="38"/>
        <v>1,2a</v>
      </c>
      <c r="N278" s="2">
        <f t="shared" si="39"/>
        <v>2.6401420626850087</v>
      </c>
      <c r="O278" s="2">
        <f t="shared" si="40"/>
        <v>2.674762735258557</v>
      </c>
      <c r="P278" s="2">
        <f t="shared" si="41"/>
        <v>2.3141464420981359</v>
      </c>
      <c r="Q278" s="1">
        <v>375663.85</v>
      </c>
      <c r="R278" s="1">
        <v>375663.85</v>
      </c>
      <c r="S278" s="1">
        <v>375663.85</v>
      </c>
      <c r="T278" s="1">
        <v>375663.85</v>
      </c>
      <c r="U278" s="4">
        <f t="shared" si="42"/>
        <v>0</v>
      </c>
      <c r="V278" s="4">
        <f t="shared" si="43"/>
        <v>0</v>
      </c>
      <c r="W278" s="4">
        <f t="shared" si="44"/>
        <v>0</v>
      </c>
      <c r="X278" s="1">
        <v>1</v>
      </c>
      <c r="Y278" s="1">
        <v>0</v>
      </c>
      <c r="Z278" s="1">
        <v>1</v>
      </c>
      <c r="AA278" s="1">
        <v>0</v>
      </c>
      <c r="AB278" s="1">
        <v>1</v>
      </c>
      <c r="AC278" s="1">
        <v>0</v>
      </c>
      <c r="AD278" s="1">
        <v>1</v>
      </c>
      <c r="AE278" s="1">
        <v>0</v>
      </c>
    </row>
    <row r="279" spans="1:31" x14ac:dyDescent="0.25">
      <c r="A279" s="1">
        <v>278</v>
      </c>
      <c r="B279" s="1">
        <v>400</v>
      </c>
      <c r="C279" s="1">
        <v>675</v>
      </c>
      <c r="D279" s="1">
        <v>4</v>
      </c>
      <c r="E279" s="1">
        <v>0.08</v>
      </c>
      <c r="F279" s="1">
        <v>12</v>
      </c>
      <c r="G279" s="1" t="str">
        <f t="shared" si="36"/>
        <v>RN_12_4_0.08</v>
      </c>
      <c r="H279" s="20">
        <v>11209.48</v>
      </c>
      <c r="I279" s="20">
        <v>4105.41</v>
      </c>
      <c r="J279" s="20">
        <v>3523.34</v>
      </c>
      <c r="K279" s="20">
        <v>5901.69</v>
      </c>
      <c r="L279" s="20">
        <f t="shared" si="37"/>
        <v>3523.34</v>
      </c>
      <c r="M279" s="1" t="str">
        <f t="shared" si="38"/>
        <v>1,2a</v>
      </c>
      <c r="N279" s="2">
        <f t="shared" si="39"/>
        <v>2.7304166940695325</v>
      </c>
      <c r="O279" s="2">
        <f t="shared" si="40"/>
        <v>3.1814925610358351</v>
      </c>
      <c r="P279" s="2">
        <f t="shared" si="41"/>
        <v>1.8993678082040908</v>
      </c>
      <c r="Q279" s="1">
        <v>252228.83</v>
      </c>
      <c r="R279" s="1">
        <v>252228.83</v>
      </c>
      <c r="S279" s="1">
        <v>252228.83</v>
      </c>
      <c r="T279" s="1">
        <v>252228.83</v>
      </c>
      <c r="U279" s="4">
        <f t="shared" si="42"/>
        <v>0</v>
      </c>
      <c r="V279" s="4">
        <f t="shared" si="43"/>
        <v>0</v>
      </c>
      <c r="W279" s="4">
        <f t="shared" si="44"/>
        <v>0</v>
      </c>
      <c r="X279" s="1">
        <v>1</v>
      </c>
      <c r="Y279" s="1">
        <v>0</v>
      </c>
      <c r="Z279" s="1">
        <v>1</v>
      </c>
      <c r="AA279" s="1">
        <v>0</v>
      </c>
      <c r="AB279" s="1">
        <v>1</v>
      </c>
      <c r="AC279" s="1">
        <v>0</v>
      </c>
      <c r="AD279" s="1">
        <v>1</v>
      </c>
      <c r="AE279" s="1">
        <v>0</v>
      </c>
    </row>
    <row r="280" spans="1:31" x14ac:dyDescent="0.25">
      <c r="A280" s="1">
        <v>279</v>
      </c>
      <c r="B280" s="1">
        <v>400</v>
      </c>
      <c r="C280" s="1">
        <v>675</v>
      </c>
      <c r="D280" s="1">
        <v>4</v>
      </c>
      <c r="E280" s="1">
        <v>0.1</v>
      </c>
      <c r="F280" s="1">
        <v>12</v>
      </c>
      <c r="G280" s="1" t="str">
        <f t="shared" si="36"/>
        <v>RN_12_4_0.1</v>
      </c>
      <c r="H280" s="20">
        <v>7234.34</v>
      </c>
      <c r="I280" s="20">
        <v>4100.0200000000004</v>
      </c>
      <c r="J280" s="20">
        <v>4213.17</v>
      </c>
      <c r="K280" s="20">
        <v>4655.66</v>
      </c>
      <c r="L280" s="20">
        <f t="shared" si="37"/>
        <v>4100.0200000000004</v>
      </c>
      <c r="M280" s="1" t="str">
        <f t="shared" si="38"/>
        <v>1</v>
      </c>
      <c r="N280" s="2">
        <f t="shared" si="39"/>
        <v>1.7644645635874945</v>
      </c>
      <c r="O280" s="2">
        <f t="shared" si="40"/>
        <v>1.7170776398768623</v>
      </c>
      <c r="P280" s="2">
        <f t="shared" si="41"/>
        <v>1.5538806527968108</v>
      </c>
      <c r="Q280" s="1">
        <v>251940.37</v>
      </c>
      <c r="R280" s="1">
        <v>251940.37</v>
      </c>
      <c r="S280" s="1">
        <v>251940.37</v>
      </c>
      <c r="T280" s="1">
        <v>251940.37</v>
      </c>
      <c r="U280" s="4">
        <f t="shared" si="42"/>
        <v>0</v>
      </c>
      <c r="V280" s="4">
        <f t="shared" si="43"/>
        <v>0</v>
      </c>
      <c r="W280" s="4">
        <f t="shared" si="44"/>
        <v>0</v>
      </c>
      <c r="X280" s="1">
        <v>1</v>
      </c>
      <c r="Y280" s="1">
        <v>0</v>
      </c>
      <c r="Z280" s="1">
        <v>1</v>
      </c>
      <c r="AA280" s="1">
        <v>0</v>
      </c>
      <c r="AB280" s="1">
        <v>1</v>
      </c>
      <c r="AC280" s="1">
        <v>0</v>
      </c>
      <c r="AD280" s="1">
        <v>1</v>
      </c>
      <c r="AE280" s="1">
        <v>0</v>
      </c>
    </row>
    <row r="281" spans="1:31" x14ac:dyDescent="0.25">
      <c r="A281" s="1">
        <v>280</v>
      </c>
      <c r="B281" s="1">
        <v>500</v>
      </c>
      <c r="C281" s="1">
        <v>687</v>
      </c>
      <c r="D281" s="1">
        <v>2</v>
      </c>
      <c r="E281" s="1">
        <v>0.08</v>
      </c>
      <c r="F281" s="1">
        <v>13</v>
      </c>
      <c r="G281" s="1" t="str">
        <f t="shared" si="36"/>
        <v>RN_13_2_0.08</v>
      </c>
      <c r="H281" s="20">
        <v>44897.29</v>
      </c>
      <c r="I281" s="20">
        <v>4856</v>
      </c>
      <c r="J281" s="20">
        <v>5001.76</v>
      </c>
      <c r="K281" s="20">
        <v>6137.34</v>
      </c>
      <c r="L281" s="20">
        <f t="shared" si="37"/>
        <v>4856</v>
      </c>
      <c r="M281" s="1" t="str">
        <f t="shared" si="38"/>
        <v>1</v>
      </c>
      <c r="N281" s="2">
        <f t="shared" si="39"/>
        <v>9.2457351729818775</v>
      </c>
      <c r="O281" s="2">
        <f t="shared" si="40"/>
        <v>8.9762983429832701</v>
      </c>
      <c r="P281" s="2">
        <f t="shared" si="41"/>
        <v>7.3154314409825751</v>
      </c>
      <c r="Q281" s="1">
        <v>576917.46</v>
      </c>
      <c r="R281" s="1">
        <v>576917.46</v>
      </c>
      <c r="S281" s="1">
        <v>576917.46</v>
      </c>
      <c r="T281" s="1">
        <v>576917.46</v>
      </c>
      <c r="U281" s="4">
        <f t="shared" si="42"/>
        <v>0</v>
      </c>
      <c r="V281" s="4">
        <f t="shared" si="43"/>
        <v>0</v>
      </c>
      <c r="W281" s="4">
        <f t="shared" si="44"/>
        <v>0</v>
      </c>
      <c r="X281" s="1">
        <v>3</v>
      </c>
      <c r="Y281" s="1">
        <v>4</v>
      </c>
      <c r="Z281" s="1">
        <v>1</v>
      </c>
      <c r="AA281" s="1">
        <v>0</v>
      </c>
      <c r="AB281" s="1">
        <v>1</v>
      </c>
      <c r="AC281" s="1">
        <v>0</v>
      </c>
      <c r="AD281" s="1">
        <v>1</v>
      </c>
      <c r="AE281" s="1">
        <v>0</v>
      </c>
    </row>
    <row r="282" spans="1:31" x14ac:dyDescent="0.25">
      <c r="A282" s="1">
        <v>281</v>
      </c>
      <c r="B282" s="1">
        <v>500</v>
      </c>
      <c r="C282" s="1">
        <v>687</v>
      </c>
      <c r="D282" s="1">
        <v>2</v>
      </c>
      <c r="E282" s="1">
        <v>0.1</v>
      </c>
      <c r="F282" s="1">
        <v>13</v>
      </c>
      <c r="G282" s="1" t="str">
        <f t="shared" si="36"/>
        <v>RN_13_2_0.1</v>
      </c>
      <c r="H282" s="20">
        <v>17037.419999999998</v>
      </c>
      <c r="I282" s="20">
        <v>5541.36</v>
      </c>
      <c r="J282" s="20">
        <v>4895.58</v>
      </c>
      <c r="K282" s="20">
        <v>5215.0200000000004</v>
      </c>
      <c r="L282" s="20">
        <f t="shared" si="37"/>
        <v>4895.58</v>
      </c>
      <c r="M282" s="1" t="str">
        <f t="shared" si="38"/>
        <v>1,2a</v>
      </c>
      <c r="N282" s="2">
        <f t="shared" si="39"/>
        <v>3.0745917969595911</v>
      </c>
      <c r="O282" s="2">
        <f t="shared" si="40"/>
        <v>3.4801637395364797</v>
      </c>
      <c r="P282" s="2">
        <f t="shared" si="41"/>
        <v>3.2669903471127619</v>
      </c>
      <c r="Q282" s="1">
        <v>576211.23</v>
      </c>
      <c r="R282" s="1">
        <v>576211.23</v>
      </c>
      <c r="S282" s="1">
        <v>576211.23</v>
      </c>
      <c r="T282" s="1">
        <v>576211.23</v>
      </c>
      <c r="U282" s="4">
        <f t="shared" si="42"/>
        <v>0</v>
      </c>
      <c r="V282" s="4">
        <f t="shared" si="43"/>
        <v>0</v>
      </c>
      <c r="W282" s="4">
        <f t="shared" si="44"/>
        <v>0</v>
      </c>
      <c r="X282" s="1">
        <v>1</v>
      </c>
      <c r="Y282" s="1">
        <v>0</v>
      </c>
      <c r="Z282" s="1">
        <v>1</v>
      </c>
      <c r="AA282" s="1">
        <v>0</v>
      </c>
      <c r="AB282" s="1">
        <v>1</v>
      </c>
      <c r="AC282" s="1">
        <v>0</v>
      </c>
      <c r="AD282" s="1">
        <v>1</v>
      </c>
      <c r="AE282" s="1">
        <v>0</v>
      </c>
    </row>
    <row r="283" spans="1:31" x14ac:dyDescent="0.25">
      <c r="A283" s="1">
        <v>282</v>
      </c>
      <c r="B283" s="1">
        <v>500</v>
      </c>
      <c r="C283" s="1">
        <v>687</v>
      </c>
      <c r="D283" s="1">
        <v>4</v>
      </c>
      <c r="E283" s="1">
        <v>0.08</v>
      </c>
      <c r="F283" s="1">
        <v>13</v>
      </c>
      <c r="G283" s="1" t="str">
        <f t="shared" si="36"/>
        <v>RN_13_4_0.08</v>
      </c>
      <c r="H283" s="20">
        <v>6111.6</v>
      </c>
      <c r="I283" s="20">
        <v>2051.56</v>
      </c>
      <c r="J283" s="20">
        <v>2298.0100000000002</v>
      </c>
      <c r="K283" s="20">
        <v>2903.28</v>
      </c>
      <c r="L283" s="20">
        <f t="shared" si="37"/>
        <v>2051.56</v>
      </c>
      <c r="M283" s="1" t="str">
        <f t="shared" si="38"/>
        <v>1</v>
      </c>
      <c r="N283" s="2">
        <f t="shared" si="39"/>
        <v>2.9790013453177098</v>
      </c>
      <c r="O283" s="2">
        <f t="shared" si="40"/>
        <v>2.659518452922311</v>
      </c>
      <c r="P283" s="2">
        <f t="shared" si="41"/>
        <v>2.1050673720757214</v>
      </c>
      <c r="Q283" s="1">
        <v>400272.39</v>
      </c>
      <c r="R283" s="1">
        <v>400272.39</v>
      </c>
      <c r="S283" s="1">
        <v>400272.39</v>
      </c>
      <c r="T283" s="1">
        <v>400272.39</v>
      </c>
      <c r="U283" s="4">
        <f t="shared" si="42"/>
        <v>0</v>
      </c>
      <c r="V283" s="4">
        <f t="shared" si="43"/>
        <v>0</v>
      </c>
      <c r="W283" s="4">
        <f t="shared" si="44"/>
        <v>0</v>
      </c>
      <c r="X283" s="1">
        <v>1</v>
      </c>
      <c r="Y283" s="1">
        <v>0</v>
      </c>
      <c r="Z283" s="1">
        <v>1</v>
      </c>
      <c r="AA283" s="1">
        <v>0</v>
      </c>
      <c r="AB283" s="1">
        <v>1</v>
      </c>
      <c r="AC283" s="1">
        <v>0</v>
      </c>
      <c r="AD283" s="1">
        <v>1</v>
      </c>
      <c r="AE283" s="1">
        <v>0</v>
      </c>
    </row>
    <row r="284" spans="1:31" x14ac:dyDescent="0.25">
      <c r="A284" s="1">
        <v>283</v>
      </c>
      <c r="B284" s="1">
        <v>500</v>
      </c>
      <c r="C284" s="1">
        <v>687</v>
      </c>
      <c r="D284" s="1">
        <v>4</v>
      </c>
      <c r="E284" s="1">
        <v>0.1</v>
      </c>
      <c r="F284" s="1">
        <v>13</v>
      </c>
      <c r="G284" s="1" t="str">
        <f t="shared" si="36"/>
        <v>RN_13_4_0.1</v>
      </c>
      <c r="H284" s="20">
        <v>5386.54</v>
      </c>
      <c r="I284" s="20">
        <v>2513.98</v>
      </c>
      <c r="J284" s="20">
        <v>2244.8200000000002</v>
      </c>
      <c r="K284" s="20">
        <v>2550.23</v>
      </c>
      <c r="L284" s="20">
        <f t="shared" si="37"/>
        <v>2244.8200000000002</v>
      </c>
      <c r="M284" s="1" t="str">
        <f t="shared" si="38"/>
        <v>1,2a</v>
      </c>
      <c r="N284" s="2">
        <f t="shared" si="39"/>
        <v>2.1426343884995105</v>
      </c>
      <c r="O284" s="2">
        <f t="shared" si="40"/>
        <v>2.399542056824155</v>
      </c>
      <c r="P284" s="2">
        <f t="shared" si="41"/>
        <v>2.1121781172678542</v>
      </c>
      <c r="Q284" s="1">
        <v>399851.82</v>
      </c>
      <c r="R284" s="1">
        <v>399851.82</v>
      </c>
      <c r="S284" s="1">
        <v>399851.82</v>
      </c>
      <c r="T284" s="1">
        <v>399884.01</v>
      </c>
      <c r="U284" s="4">
        <f t="shared" si="42"/>
        <v>0</v>
      </c>
      <c r="V284" s="4">
        <f t="shared" si="43"/>
        <v>0</v>
      </c>
      <c r="W284" s="4">
        <f t="shared" si="44"/>
        <v>8.0504823011690496E-5</v>
      </c>
      <c r="X284" s="1">
        <v>1</v>
      </c>
      <c r="Y284" s="1">
        <v>0</v>
      </c>
      <c r="Z284" s="1">
        <v>1</v>
      </c>
      <c r="AA284" s="1">
        <v>0</v>
      </c>
      <c r="AB284" s="1">
        <v>1</v>
      </c>
      <c r="AC284" s="1">
        <v>0</v>
      </c>
      <c r="AD284" s="1">
        <v>1</v>
      </c>
      <c r="AE284" s="1">
        <v>0</v>
      </c>
    </row>
    <row r="285" spans="1:31" x14ac:dyDescent="0.25">
      <c r="N285" s="3">
        <f>MAX(N2:N284)</f>
        <v>9.2457351729818775</v>
      </c>
      <c r="O285" s="3">
        <f>MAX(O2:O284)</f>
        <v>12.210390249907668</v>
      </c>
      <c r="P285" s="3">
        <f>MAX(P2:P284)</f>
        <v>26.951225035098048</v>
      </c>
      <c r="X285">
        <f>AVERAGE(X2:X284)</f>
        <v>1.1837455830388692</v>
      </c>
      <c r="Y285">
        <f t="shared" ref="Y285:AE285" si="45">AVERAGE(Y2:Y284)</f>
        <v>0.51943462897526504</v>
      </c>
      <c r="Z285">
        <f t="shared" si="45"/>
        <v>1.2226148409893993</v>
      </c>
      <c r="AA285">
        <f t="shared" si="45"/>
        <v>0.61484098939929333</v>
      </c>
      <c r="AB285">
        <f t="shared" si="45"/>
        <v>1.2332155477031803</v>
      </c>
      <c r="AC285">
        <f t="shared" si="45"/>
        <v>0.63604240282685509</v>
      </c>
      <c r="AD285">
        <f t="shared" si="45"/>
        <v>1.226148409893993</v>
      </c>
      <c r="AE285">
        <f t="shared" si="45"/>
        <v>0.64664310954063609</v>
      </c>
    </row>
    <row r="286" spans="1:31" x14ac:dyDescent="0.25">
      <c r="N286" s="3">
        <f>AVERAGE(N2:N284)</f>
        <v>2.5594686871820205</v>
      </c>
      <c r="O286" s="3">
        <f>AVERAGE(O2:O284)</f>
        <v>2.1232083979127889</v>
      </c>
      <c r="P286" s="3">
        <f>AVERAGE(P2:P284)</f>
        <v>2.7279303136194324</v>
      </c>
      <c r="X286" s="5">
        <f>18/283</f>
        <v>6.3604240282685506E-2</v>
      </c>
      <c r="Y286" s="6">
        <v>1</v>
      </c>
      <c r="Z286" s="7">
        <f>Y286-X286</f>
        <v>0.93639575971731448</v>
      </c>
    </row>
    <row r="287" spans="1:31" x14ac:dyDescent="0.25">
      <c r="X287" s="18">
        <f>100%-X286</f>
        <v>0.93639575971731448</v>
      </c>
      <c r="Z287">
        <f>COUNTIF(Z2:Z284,1)</f>
        <v>262</v>
      </c>
      <c r="AB287">
        <f>COUNTIF(AB2:AB284,1)</f>
        <v>264</v>
      </c>
      <c r="AD287">
        <f>COUNTIF(AD2:AD284,1)</f>
        <v>266</v>
      </c>
    </row>
    <row r="288" spans="1:31" x14ac:dyDescent="0.25">
      <c r="H288" s="24"/>
      <c r="I288" s="24"/>
      <c r="J288" s="24"/>
      <c r="K288" s="24"/>
      <c r="M288" s="5"/>
      <c r="P288" s="5">
        <f>3/283</f>
        <v>1.0600706713780919E-2</v>
      </c>
      <c r="Z288">
        <v>283</v>
      </c>
      <c r="AB288">
        <v>283</v>
      </c>
      <c r="AD288">
        <v>283</v>
      </c>
    </row>
    <row r="289" spans="8:30" x14ac:dyDescent="0.25">
      <c r="H289" s="25"/>
      <c r="I289" s="25"/>
      <c r="J289" s="25"/>
      <c r="K289" s="25"/>
      <c r="M289" s="5">
        <f>45/283</f>
        <v>0.15901060070671377</v>
      </c>
      <c r="P289" s="6">
        <v>1</v>
      </c>
      <c r="X289" s="8"/>
      <c r="Z289" s="5">
        <f>Z287/Z288</f>
        <v>0.9257950530035336</v>
      </c>
      <c r="AA289" s="5"/>
      <c r="AB289" s="5">
        <f>AB287/AB288</f>
        <v>0.93286219081272082</v>
      </c>
      <c r="AC289" s="5"/>
      <c r="AD289" s="5">
        <f>AD287/AD288</f>
        <v>0.93992932862190814</v>
      </c>
    </row>
    <row r="290" spans="8:30" x14ac:dyDescent="0.25">
      <c r="M290">
        <f>103/283</f>
        <v>0.36395759717314485</v>
      </c>
      <c r="P290" s="14">
        <f>P289-P288</f>
        <v>0.98939929328621912</v>
      </c>
    </row>
    <row r="291" spans="8:30" x14ac:dyDescent="0.25">
      <c r="M291">
        <f>132/283</f>
        <v>0.46643109540636041</v>
      </c>
      <c r="X291" s="5"/>
    </row>
  </sheetData>
  <autoFilter ref="A1:AE286" xr:uid="{CD1B9E74-E740-4400-A5F2-59765B6FCC8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9397-ADDC-4C3D-A32D-43115A687C96}">
  <dimension ref="A1:E15"/>
  <sheetViews>
    <sheetView workbookViewId="0">
      <selection activeCell="H11" sqref="H11"/>
    </sheetView>
  </sheetViews>
  <sheetFormatPr defaultRowHeight="15" x14ac:dyDescent="0.25"/>
  <cols>
    <col min="1" max="1" width="14.140625" bestFit="1" customWidth="1"/>
    <col min="2" max="2" width="10.5703125" bestFit="1" customWidth="1"/>
    <col min="3" max="3" width="9.5703125" bestFit="1" customWidth="1"/>
    <col min="4" max="4" width="10.5703125" bestFit="1" customWidth="1"/>
    <col min="5" max="5" width="9.5703125" bestFit="1" customWidth="1"/>
  </cols>
  <sheetData>
    <row r="1" spans="1:5" x14ac:dyDescent="0.25">
      <c r="A1" s="1"/>
      <c r="B1" s="26" t="s">
        <v>53</v>
      </c>
      <c r="C1" s="26"/>
      <c r="D1" s="26"/>
      <c r="E1" s="26"/>
    </row>
    <row r="2" spans="1:5" x14ac:dyDescent="0.25">
      <c r="A2" s="19" t="s">
        <v>30</v>
      </c>
      <c r="B2" s="19" t="s">
        <v>54</v>
      </c>
      <c r="C2" s="19">
        <v>1</v>
      </c>
      <c r="D2" s="19" t="s">
        <v>55</v>
      </c>
      <c r="E2" s="19" t="s">
        <v>56</v>
      </c>
    </row>
    <row r="3" spans="1:5" x14ac:dyDescent="0.25">
      <c r="A3" s="19">
        <v>1</v>
      </c>
      <c r="B3" s="21">
        <f>AVERAGEIF(Results!$F:$F,Summary!$A3,Results!H:H)</f>
        <v>24.515599999999996</v>
      </c>
      <c r="C3" s="21">
        <f>AVERAGEIF(Results!$F:$F,Summary!$A3,Results!I:I)</f>
        <v>12.484000000000004</v>
      </c>
      <c r="D3" s="21">
        <f>AVERAGEIF(Results!$F:$F,Summary!$A3,Results!J:J)</f>
        <v>28.329599999999996</v>
      </c>
      <c r="E3" s="21">
        <f>AVERAGEIF(Results!$F:$F,Summary!$A3,Results!K:K)</f>
        <v>12.576799999999999</v>
      </c>
    </row>
    <row r="4" spans="1:5" x14ac:dyDescent="0.25">
      <c r="A4" s="19">
        <v>2</v>
      </c>
      <c r="B4" s="21">
        <f>AVERAGEIF(Results!$F:$F,Summary!$A4,Results!H:H)</f>
        <v>68.096800000000002</v>
      </c>
      <c r="C4" s="21">
        <f>AVERAGEIF(Results!$F:$F,Summary!$A4,Results!I:I)</f>
        <v>31.387200000000004</v>
      </c>
      <c r="D4" s="21">
        <f>AVERAGEIF(Results!$F:$F,Summary!$A4,Results!J:J)</f>
        <v>56.268799999999999</v>
      </c>
      <c r="E4" s="21">
        <f>AVERAGEIF(Results!$F:$F,Summary!$A4,Results!K:K)</f>
        <v>28.2088</v>
      </c>
    </row>
    <row r="5" spans="1:5" x14ac:dyDescent="0.25">
      <c r="A5" s="19">
        <v>3</v>
      </c>
      <c r="B5" s="21">
        <f>AVERAGEIF(Results!$F:$F,Summary!$A5,Results!H:H)</f>
        <v>64.935600000000008</v>
      </c>
      <c r="C5" s="21">
        <f>AVERAGEIF(Results!$F:$F,Summary!$A5,Results!I:I)</f>
        <v>41.443999999999996</v>
      </c>
      <c r="D5" s="21">
        <f>AVERAGEIF(Results!$F:$F,Summary!$A5,Results!J:J)</f>
        <v>63.260400000000011</v>
      </c>
      <c r="E5" s="21">
        <f>AVERAGEIF(Results!$F:$F,Summary!$A5,Results!K:K)</f>
        <v>29.428000000000008</v>
      </c>
    </row>
    <row r="6" spans="1:5" x14ac:dyDescent="0.25">
      <c r="A6" s="19">
        <v>4</v>
      </c>
      <c r="B6" s="21">
        <f>AVERAGEIF(Results!$F:$F,Summary!$A6,Results!H:H)</f>
        <v>99.015599999999992</v>
      </c>
      <c r="C6" s="21">
        <f>AVERAGEIF(Results!$F:$F,Summary!$A6,Results!I:I)</f>
        <v>45.246799999999993</v>
      </c>
      <c r="D6" s="21">
        <f>AVERAGEIF(Results!$F:$F,Summary!$A6,Results!J:J)</f>
        <v>58.422399999999996</v>
      </c>
      <c r="E6" s="21">
        <f>AVERAGEIF(Results!$F:$F,Summary!$A6,Results!K:K)</f>
        <v>45.331600000000009</v>
      </c>
    </row>
    <row r="7" spans="1:5" x14ac:dyDescent="0.25">
      <c r="A7" s="19">
        <v>5</v>
      </c>
      <c r="B7" s="21">
        <f>AVERAGEIF(Results!$F:$F,Summary!$A7,Results!H:H)</f>
        <v>102.02680000000001</v>
      </c>
      <c r="C7" s="21">
        <f>AVERAGEIF(Results!$F:$F,Summary!$A7,Results!I:I)</f>
        <v>75.272400000000019</v>
      </c>
      <c r="D7" s="21">
        <f>AVERAGEIF(Results!$F:$F,Summary!$A7,Results!J:J)</f>
        <v>117.9736</v>
      </c>
      <c r="E7" s="21">
        <f>AVERAGEIF(Results!$F:$F,Summary!$A7,Results!K:K)</f>
        <v>68.361599999999996</v>
      </c>
    </row>
    <row r="8" spans="1:5" x14ac:dyDescent="0.25">
      <c r="A8" s="19">
        <v>6</v>
      </c>
      <c r="B8" s="21">
        <f>AVERAGEIF(Results!$F:$F,Summary!$A8,Results!H:H)</f>
        <v>141.17279999999997</v>
      </c>
      <c r="C8" s="21">
        <f>AVERAGEIF(Results!$F:$F,Summary!$A8,Results!I:I)</f>
        <v>77.736799999999974</v>
      </c>
      <c r="D8" s="21">
        <f>AVERAGEIF(Results!$F:$F,Summary!$A8,Results!J:J)</f>
        <v>93.987999999999971</v>
      </c>
      <c r="E8" s="21">
        <f>AVERAGEIF(Results!$F:$F,Summary!$A8,Results!K:K)</f>
        <v>73.285199999999989</v>
      </c>
    </row>
    <row r="9" spans="1:5" x14ac:dyDescent="0.25">
      <c r="A9" s="19">
        <v>7</v>
      </c>
      <c r="B9" s="21">
        <f>AVERAGEIF(Results!$F:$F,Summary!$A9,Results!H:H)</f>
        <v>149.13800000000001</v>
      </c>
      <c r="C9" s="21">
        <f>AVERAGEIF(Results!$F:$F,Summary!$A9,Results!I:I)</f>
        <v>75.094799999999992</v>
      </c>
      <c r="D9" s="21">
        <f>AVERAGEIF(Results!$F:$F,Summary!$A9,Results!J:J)</f>
        <v>82.613599999999991</v>
      </c>
      <c r="E9" s="21">
        <f>AVERAGEIF(Results!$F:$F,Summary!$A9,Results!K:K)</f>
        <v>65.398399999999995</v>
      </c>
    </row>
    <row r="10" spans="1:5" x14ac:dyDescent="0.25">
      <c r="A10" s="19">
        <v>8</v>
      </c>
      <c r="B10" s="21">
        <f>AVERAGEIF(Results!$F:$F,Summary!$A10,Results!H:H)</f>
        <v>180.9572</v>
      </c>
      <c r="C10" s="21">
        <f>AVERAGEIF(Results!$F:$F,Summary!$A10,Results!I:I)</f>
        <v>73.139999999999986</v>
      </c>
      <c r="D10" s="21">
        <f>AVERAGEIF(Results!$F:$F,Summary!$A10,Results!J:J)</f>
        <v>91.661599999999993</v>
      </c>
      <c r="E10" s="21">
        <f>AVERAGEIF(Results!$F:$F,Summary!$A10,Results!K:K)</f>
        <v>69.706799999999987</v>
      </c>
    </row>
    <row r="11" spans="1:5" x14ac:dyDescent="0.25">
      <c r="A11" s="19">
        <v>9</v>
      </c>
      <c r="B11" s="21">
        <f>AVERAGEIF(Results!$F:$F,Summary!$A11,Results!H:H)</f>
        <v>154.11679999999996</v>
      </c>
      <c r="C11" s="21">
        <f>AVERAGEIF(Results!$F:$F,Summary!$A11,Results!I:I)</f>
        <v>65.050399999999996</v>
      </c>
      <c r="D11" s="21">
        <f>AVERAGEIF(Results!$F:$F,Summary!$A11,Results!J:J)</f>
        <v>77.377199999999974</v>
      </c>
      <c r="E11" s="21">
        <f>AVERAGEIF(Results!$F:$F,Summary!$A11,Results!K:K)</f>
        <v>88.764399999999981</v>
      </c>
    </row>
    <row r="12" spans="1:5" x14ac:dyDescent="0.25">
      <c r="A12" s="19">
        <v>10</v>
      </c>
      <c r="B12" s="21">
        <f>AVERAGEIF(Results!$F:$F,Summary!$A12,Results!H:H)</f>
        <v>1315.7967999999998</v>
      </c>
      <c r="C12" s="21">
        <f>AVERAGEIF(Results!$F:$F,Summary!$A12,Results!I:I)</f>
        <v>329.8368000000001</v>
      </c>
      <c r="D12" s="21">
        <f>AVERAGEIF(Results!$F:$F,Summary!$A12,Results!J:J)</f>
        <v>354.1644</v>
      </c>
      <c r="E12" s="21">
        <f>AVERAGEIF(Results!$F:$F,Summary!$A12,Results!K:K)</f>
        <v>309.09240000000011</v>
      </c>
    </row>
    <row r="13" spans="1:5" x14ac:dyDescent="0.25">
      <c r="A13" s="19">
        <v>11</v>
      </c>
      <c r="B13" s="21">
        <f>AVERAGEIF(Results!$F:$F,Summary!$A13,Results!H:H)</f>
        <v>3064.1444000000006</v>
      </c>
      <c r="C13" s="21">
        <f>AVERAGEIF(Results!$F:$F,Summary!$A13,Results!I:I)</f>
        <v>961.82519999999988</v>
      </c>
      <c r="D13" s="21">
        <f>AVERAGEIF(Results!$F:$F,Summary!$A13,Results!J:J)</f>
        <v>878.93120000000022</v>
      </c>
      <c r="E13" s="21">
        <f>AVERAGEIF(Results!$F:$F,Summary!$A13,Results!K:K)</f>
        <v>1083.5520000000001</v>
      </c>
    </row>
    <row r="14" spans="1:5" x14ac:dyDescent="0.25">
      <c r="A14" s="19">
        <v>12</v>
      </c>
      <c r="B14" s="21">
        <f>AVERAGEIF(Results!$F:$F,Summary!$A14,Results!H:H)</f>
        <v>14427.912499999999</v>
      </c>
      <c r="C14" s="21">
        <f>AVERAGEIF(Results!$F:$F,Summary!$A14,Results!I:I)</f>
        <v>5489.7375000000002</v>
      </c>
      <c r="D14" s="21">
        <f>AVERAGEIF(Results!$F:$F,Summary!$A14,Results!J:J)</f>
        <v>5299.9050000000007</v>
      </c>
      <c r="E14" s="21">
        <f>AVERAGEIF(Results!$F:$F,Summary!$A14,Results!K:K)</f>
        <v>6483.4124999999995</v>
      </c>
    </row>
    <row r="15" spans="1:5" x14ac:dyDescent="0.25">
      <c r="A15" s="19">
        <v>13</v>
      </c>
      <c r="B15" s="21">
        <f>AVERAGEIF(Results!$F:$F,Summary!$A15,Results!H:H)</f>
        <v>18358.212499999998</v>
      </c>
      <c r="C15" s="21">
        <f>AVERAGEIF(Results!$F:$F,Summary!$A15,Results!I:I)</f>
        <v>3740.7249999999999</v>
      </c>
      <c r="D15" s="21">
        <f>AVERAGEIF(Results!$F:$F,Summary!$A15,Results!J:J)</f>
        <v>3610.0425</v>
      </c>
      <c r="E15" s="21">
        <f>AVERAGEIF(Results!$F:$F,Summary!$A15,Results!K:K)</f>
        <v>4201.4675000000007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8773-7C0A-4DBA-8354-5EA001BAD2C5}">
  <dimension ref="A1:D16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</cols>
  <sheetData>
    <row r="1" spans="1:4" x14ac:dyDescent="0.25">
      <c r="A1" t="s">
        <v>58</v>
      </c>
    </row>
    <row r="2" spans="1:4" x14ac:dyDescent="0.25">
      <c r="B2" s="27" t="s">
        <v>57</v>
      </c>
      <c r="C2" s="26"/>
      <c r="D2" s="26"/>
    </row>
    <row r="3" spans="1:4" x14ac:dyDescent="0.25">
      <c r="A3" s="10" t="s">
        <v>30</v>
      </c>
      <c r="B3" s="10" t="s">
        <v>45</v>
      </c>
      <c r="C3" s="10" t="s">
        <v>46</v>
      </c>
      <c r="D3" s="10" t="s">
        <v>35</v>
      </c>
    </row>
    <row r="4" spans="1:4" x14ac:dyDescent="0.25">
      <c r="A4" s="10">
        <v>1</v>
      </c>
      <c r="B4" s="13">
        <f>_xlfn.MINIFS(Results!$V:$V,Results!$F:$F,'Deviation Statistics'!$A4)</f>
        <v>0</v>
      </c>
      <c r="C4" s="13">
        <f>AVERAGEIFS(Results!$V:$V,Results!$F:$F,'Deviation Statistics'!$A4)</f>
        <v>2.8507077793981631E-5</v>
      </c>
      <c r="D4" s="13">
        <f>_xlfn.MAXIFS(Results!$V:$V,Results!$F:$F,'Deviation Statistics'!$A4)</f>
        <v>3.2867723043505351E-4</v>
      </c>
    </row>
    <row r="5" spans="1:4" x14ac:dyDescent="0.25">
      <c r="A5" s="10">
        <v>2</v>
      </c>
      <c r="B5" s="13">
        <f>_xlfn.MINIFS(Results!$V:$V,Results!$F:$F,'Deviation Statistics'!$A5)</f>
        <v>0</v>
      </c>
      <c r="C5" s="13">
        <f>AVERAGEIFS(Results!$V:$V,Results!$F:$F,'Deviation Statistics'!$A5)</f>
        <v>0</v>
      </c>
      <c r="D5" s="13">
        <f>_xlfn.MAXIFS(Results!$V:$V,Results!$F:$F,'Deviation Statistics'!$A5)</f>
        <v>0</v>
      </c>
    </row>
    <row r="6" spans="1:4" x14ac:dyDescent="0.25">
      <c r="A6" s="10">
        <v>3</v>
      </c>
      <c r="B6" s="13">
        <f>_xlfn.MINIFS(Results!$V:$V,Results!$F:$F,'Deviation Statistics'!$A6)</f>
        <v>0</v>
      </c>
      <c r="C6" s="13">
        <f>AVERAGEIFS(Results!$V:$V,Results!$F:$F,'Deviation Statistics'!$A6)</f>
        <v>2.9166803385936271E-7</v>
      </c>
      <c r="D6" s="13">
        <f>_xlfn.MAXIFS(Results!$V:$V,Results!$F:$F,'Deviation Statistics'!$A6)</f>
        <v>7.2917008464840682E-6</v>
      </c>
    </row>
    <row r="7" spans="1:4" x14ac:dyDescent="0.25">
      <c r="A7" s="10">
        <v>4</v>
      </c>
      <c r="B7" s="13">
        <f>_xlfn.MINIFS(Results!$V:$V,Results!$F:$F,'Deviation Statistics'!$A7)</f>
        <v>0</v>
      </c>
      <c r="C7" s="13">
        <f>AVERAGEIFS(Results!$V:$V,Results!$F:$F,'Deviation Statistics'!$A7)</f>
        <v>0</v>
      </c>
      <c r="D7" s="13">
        <f>_xlfn.MAXIFS(Results!$V:$V,Results!$F:$F,'Deviation Statistics'!$A7)</f>
        <v>0</v>
      </c>
    </row>
    <row r="8" spans="1:4" x14ac:dyDescent="0.25">
      <c r="A8" s="10">
        <v>5</v>
      </c>
      <c r="B8" s="13">
        <f>_xlfn.MINIFS(Results!$V:$V,Results!$F:$F,'Deviation Statistics'!$A8)</f>
        <v>0</v>
      </c>
      <c r="C8" s="13">
        <f>AVERAGEIFS(Results!$V:$V,Results!$F:$F,'Deviation Statistics'!$A8)</f>
        <v>1.5268134196094626E-4</v>
      </c>
      <c r="D8" s="13">
        <f>_xlfn.MAXIFS(Results!$V:$V,Results!$F:$F,'Deviation Statistics'!$A8)</f>
        <v>2.1151794146385037E-3</v>
      </c>
    </row>
    <row r="9" spans="1:4" x14ac:dyDescent="0.25">
      <c r="A9" s="10">
        <v>6</v>
      </c>
      <c r="B9" s="13">
        <f>_xlfn.MINIFS(Results!$V:$V,Results!$F:$F,'Deviation Statistics'!$A9)</f>
        <v>0</v>
      </c>
      <c r="C9" s="13">
        <f>AVERAGEIFS(Results!$V:$V,Results!$F:$F,'Deviation Statistics'!$A9)</f>
        <v>0</v>
      </c>
      <c r="D9" s="13">
        <f>_xlfn.MAXIFS(Results!$V:$V,Results!$F:$F,'Deviation Statistics'!$A9)</f>
        <v>0</v>
      </c>
    </row>
    <row r="10" spans="1:4" x14ac:dyDescent="0.25">
      <c r="A10" s="10">
        <v>7</v>
      </c>
      <c r="B10" s="13">
        <f>_xlfn.MINIFS(Results!$V:$V,Results!$F:$F,'Deviation Statistics'!$A10)</f>
        <v>0</v>
      </c>
      <c r="C10" s="13">
        <f>AVERAGEIFS(Results!$V:$V,Results!$F:$F,'Deviation Statistics'!$A10)</f>
        <v>0</v>
      </c>
      <c r="D10" s="13">
        <f>_xlfn.MAXIFS(Results!$V:$V,Results!$F:$F,'Deviation Statistics'!$A10)</f>
        <v>0</v>
      </c>
    </row>
    <row r="11" spans="1:4" x14ac:dyDescent="0.25">
      <c r="A11" s="10">
        <v>8</v>
      </c>
      <c r="B11" s="13">
        <f>_xlfn.MINIFS(Results!$V:$V,Results!$F:$F,'Deviation Statistics'!$A11)</f>
        <v>0</v>
      </c>
      <c r="C11" s="13">
        <f>AVERAGEIFS(Results!$V:$V,Results!$F:$F,'Deviation Statistics'!$A11)</f>
        <v>0</v>
      </c>
      <c r="D11" s="13">
        <f>_xlfn.MAXIFS(Results!$V:$V,Results!$F:$F,'Deviation Statistics'!$A11)</f>
        <v>0</v>
      </c>
    </row>
    <row r="12" spans="1:4" x14ac:dyDescent="0.25">
      <c r="A12" s="10">
        <v>9</v>
      </c>
      <c r="B12" s="13">
        <f>_xlfn.MINIFS(Results!$V:$V,Results!$F:$F,'Deviation Statistics'!$A12)</f>
        <v>0</v>
      </c>
      <c r="C12" s="13">
        <f>AVERAGEIFS(Results!$V:$V,Results!$F:$F,'Deviation Statistics'!$A12)</f>
        <v>0</v>
      </c>
      <c r="D12" s="13">
        <f>_xlfn.MAXIFS(Results!$V:$V,Results!$F:$F,'Deviation Statistics'!$A12)</f>
        <v>0</v>
      </c>
    </row>
    <row r="13" spans="1:4" x14ac:dyDescent="0.25">
      <c r="A13" s="10">
        <v>10</v>
      </c>
      <c r="B13" s="13">
        <f>_xlfn.MINIFS(Results!$V:$V,Results!$F:$F,'Deviation Statistics'!$A13)</f>
        <v>0</v>
      </c>
      <c r="C13" s="13">
        <f>AVERAGEIFS(Results!$V:$V,Results!$F:$F,'Deviation Statistics'!$A13)</f>
        <v>0</v>
      </c>
      <c r="D13" s="13">
        <f>_xlfn.MAXIFS(Results!$V:$V,Results!$F:$F,'Deviation Statistics'!$A13)</f>
        <v>0</v>
      </c>
    </row>
    <row r="14" spans="1:4" x14ac:dyDescent="0.25">
      <c r="A14" s="16">
        <v>11</v>
      </c>
      <c r="B14" s="13">
        <f>_xlfn.MINIFS(Results!$V:$V,Results!$F:$F,'Deviation Statistics'!$A14)</f>
        <v>0</v>
      </c>
      <c r="C14" s="13">
        <f>AVERAGEIFS(Results!$V:$V,Results!$F:$F,'Deviation Statistics'!$A14)</f>
        <v>1.202136781869579E-7</v>
      </c>
      <c r="D14" s="13">
        <f>_xlfn.MAXIFS(Results!$V:$V,Results!$F:$F,'Deviation Statistics'!$A14)</f>
        <v>3.0053419546739475E-6</v>
      </c>
    </row>
    <row r="15" spans="1:4" x14ac:dyDescent="0.25">
      <c r="A15" s="16">
        <v>12</v>
      </c>
      <c r="B15" s="13">
        <f>_xlfn.MINIFS(Results!$V:$V,Results!$F:$F,'Deviation Statistics'!$A15)</f>
        <v>0</v>
      </c>
      <c r="C15" s="13">
        <f>AVERAGEIFS(Results!$V:$V,Results!$F:$F,'Deviation Statistics'!$A15)</f>
        <v>0</v>
      </c>
      <c r="D15" s="13">
        <f>_xlfn.MAXIFS(Results!$V:$V,Results!$F:$F,'Deviation Statistics'!$A15)</f>
        <v>0</v>
      </c>
    </row>
    <row r="16" spans="1:4" x14ac:dyDescent="0.25">
      <c r="A16" s="16">
        <v>13</v>
      </c>
      <c r="B16" s="13">
        <f>_xlfn.MINIFS(Results!$V:$V,Results!$F:$F,'Deviation Statistics'!$A16)</f>
        <v>0</v>
      </c>
      <c r="C16" s="13">
        <f>AVERAGEIFS(Results!$V:$V,Results!$F:$F,'Deviation Statistics'!$A16)</f>
        <v>0</v>
      </c>
      <c r="D16" s="13">
        <f>_xlfn.MAXIFS(Results!$V:$V,Results!$F:$F,'Deviation Statistics'!$A16)</f>
        <v>0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FE06-E451-4210-BBF6-AB949C8E2ED5}">
  <dimension ref="A1:I67"/>
  <sheetViews>
    <sheetView topLeftCell="A25" workbookViewId="0">
      <selection activeCell="I34" sqref="I34"/>
    </sheetView>
  </sheetViews>
  <sheetFormatPr defaultRowHeight="15" x14ac:dyDescent="0.25"/>
  <cols>
    <col min="1" max="1" width="14.140625" bestFit="1" customWidth="1"/>
    <col min="2" max="2" width="24.140625" bestFit="1" customWidth="1"/>
    <col min="4" max="4" width="12.5703125" customWidth="1"/>
  </cols>
  <sheetData>
    <row r="1" spans="1:9" x14ac:dyDescent="0.25">
      <c r="A1" t="s">
        <v>36</v>
      </c>
    </row>
    <row r="2" spans="1:9" x14ac:dyDescent="0.25">
      <c r="C2" s="26" t="s">
        <v>39</v>
      </c>
      <c r="D2" s="26"/>
      <c r="E2" s="26" t="s">
        <v>34</v>
      </c>
      <c r="F2" s="26"/>
    </row>
    <row r="3" spans="1:9" x14ac:dyDescent="0.25">
      <c r="A3" s="1" t="s">
        <v>30</v>
      </c>
      <c r="B3" s="1" t="s">
        <v>31</v>
      </c>
      <c r="C3" s="1" t="s">
        <v>32</v>
      </c>
      <c r="D3" s="1" t="s">
        <v>33</v>
      </c>
      <c r="E3" s="1" t="s">
        <v>32</v>
      </c>
      <c r="F3" s="1" t="s">
        <v>35</v>
      </c>
    </row>
    <row r="4" spans="1:9" x14ac:dyDescent="0.25">
      <c r="A4" s="10">
        <v>1</v>
      </c>
      <c r="B4" s="11">
        <v>1</v>
      </c>
      <c r="C4" s="10">
        <f>AVERAGEIF(Results!$F:$F,'Statistics on No. of Iterations'!$A4,Results!X:X)</f>
        <v>1</v>
      </c>
      <c r="D4" s="10">
        <f>_xlfn.MAXIFS(Results!X:X,Results!$F:$F,'Statistics on No. of Iterations'!$A4)</f>
        <v>1</v>
      </c>
      <c r="E4" s="10">
        <f>AVERAGEIF(Results!$F:$F,'Statistics on No. of Iterations'!$A4,Results!Y:Y)</f>
        <v>0</v>
      </c>
      <c r="F4" s="10">
        <f>_xlfn.MAXIFS(Results!Y:Y,Results!$F:$F,'Statistics on No. of Iterations'!$A4)</f>
        <v>0</v>
      </c>
      <c r="G4">
        <f>IF(B4&gt;0.9,1,0)</f>
        <v>1</v>
      </c>
      <c r="H4" s="8"/>
    </row>
    <row r="5" spans="1:9" x14ac:dyDescent="0.25">
      <c r="A5" s="10">
        <v>2</v>
      </c>
      <c r="B5" s="11">
        <v>0.96</v>
      </c>
      <c r="C5" s="10">
        <f>AVERAGEIF(Results!F:F,'Statistics on No. of Iterations'!A5,Results!X:X)</f>
        <v>1.04</v>
      </c>
      <c r="D5" s="10">
        <f>_xlfn.MAXIFS(Results!X:X,Results!F:F,'Statistics on No. of Iterations'!A5)</f>
        <v>2</v>
      </c>
      <c r="E5" s="10">
        <f>AVERAGEIF(Results!$F:$F,'Statistics on No. of Iterations'!$A5,Results!Y:Y)</f>
        <v>0.16</v>
      </c>
      <c r="F5" s="10">
        <f>_xlfn.MAXIFS(Results!Y:Y,Results!$F:$F,'Statistics on No. of Iterations'!$A5)</f>
        <v>4</v>
      </c>
      <c r="G5">
        <f t="shared" ref="G5:G16" si="0">IF(B5&gt;0.9,1,0)</f>
        <v>1</v>
      </c>
      <c r="H5" s="8"/>
    </row>
    <row r="6" spans="1:9" x14ac:dyDescent="0.25">
      <c r="A6" s="10">
        <v>3</v>
      </c>
      <c r="B6" s="11">
        <v>0.92</v>
      </c>
      <c r="C6" s="10">
        <f>AVERAGEIF(Results!F:F,'Statistics on No. of Iterations'!A6,Results!X:X)</f>
        <v>1.08</v>
      </c>
      <c r="D6" s="10">
        <f>_xlfn.MAXIFS(Results!X:X,Results!F:F,'Statistics on No. of Iterations'!A6)</f>
        <v>2</v>
      </c>
      <c r="E6" s="10">
        <f>AVERAGEIF(Results!$F:$F,'Statistics on No. of Iterations'!$A6,Results!Y:Y)</f>
        <v>0.16</v>
      </c>
      <c r="F6" s="10">
        <f>_xlfn.MAXIFS(Results!Y:Y,Results!$F:$F,'Statistics on No. of Iterations'!$A6)</f>
        <v>2</v>
      </c>
      <c r="G6">
        <f t="shared" si="0"/>
        <v>1</v>
      </c>
      <c r="H6" s="8"/>
    </row>
    <row r="7" spans="1:9" x14ac:dyDescent="0.25">
      <c r="A7" s="10">
        <v>4</v>
      </c>
      <c r="B7" s="11">
        <v>1</v>
      </c>
      <c r="C7" s="10">
        <f>AVERAGEIF(Results!F:F,'Statistics on No. of Iterations'!A7,Results!X:X)</f>
        <v>1</v>
      </c>
      <c r="D7" s="10">
        <f>_xlfn.MAXIFS(Results!X:X,Results!F:F,'Statistics on No. of Iterations'!A7)</f>
        <v>1</v>
      </c>
      <c r="E7" s="10">
        <f>AVERAGEIF(Results!$F:$F,'Statistics on No. of Iterations'!$A7,Results!Y:Y)</f>
        <v>0</v>
      </c>
      <c r="F7" s="10">
        <f>_xlfn.MAXIFS(Results!Y:Y,Results!$F:$F,'Statistics on No. of Iterations'!$A7)</f>
        <v>0</v>
      </c>
      <c r="G7">
        <f t="shared" si="0"/>
        <v>1</v>
      </c>
      <c r="H7" s="8"/>
    </row>
    <row r="8" spans="1:9" x14ac:dyDescent="0.25">
      <c r="A8" s="10">
        <v>5</v>
      </c>
      <c r="B8" s="11">
        <v>0.8</v>
      </c>
      <c r="C8" s="10">
        <f>AVERAGEIF(Results!F:F,'Statistics on No. of Iterations'!A8,Results!X:X)</f>
        <v>2.2400000000000002</v>
      </c>
      <c r="D8" s="10">
        <f>_xlfn.MAXIFS(Results!X:X,Results!F:F,'Statistics on No. of Iterations'!A8)</f>
        <v>17</v>
      </c>
      <c r="E8" s="10">
        <f>AVERAGEIF(Results!$F:$F,'Statistics on No. of Iterations'!$A8,Results!Y:Y)</f>
        <v>3.84</v>
      </c>
      <c r="F8" s="10">
        <f>_xlfn.MAXIFS(Results!Y:Y,Results!$F:$F,'Statistics on No. of Iterations'!$A8)</f>
        <v>50</v>
      </c>
      <c r="G8">
        <f t="shared" si="0"/>
        <v>0</v>
      </c>
      <c r="H8" s="8"/>
    </row>
    <row r="9" spans="1:9" x14ac:dyDescent="0.25">
      <c r="A9" s="10">
        <v>6</v>
      </c>
      <c r="B9" s="11">
        <v>0.92</v>
      </c>
      <c r="C9" s="10">
        <f>AVERAGEIF(Results!F:F,'Statistics on No. of Iterations'!A9,Results!X:X)</f>
        <v>1.08</v>
      </c>
      <c r="D9" s="10">
        <f>_xlfn.MAXIFS(Results!X:X,Results!F:F,'Statistics on No. of Iterations'!A9)</f>
        <v>2</v>
      </c>
      <c r="E9" s="10">
        <f>AVERAGEIF(Results!$F:$F,'Statistics on No. of Iterations'!$A9,Results!Y:Y)</f>
        <v>0.16</v>
      </c>
      <c r="F9" s="10">
        <f>_xlfn.MAXIFS(Results!Y:Y,Results!$F:$F,'Statistics on No. of Iterations'!$A9)</f>
        <v>2</v>
      </c>
      <c r="G9">
        <f t="shared" si="0"/>
        <v>1</v>
      </c>
      <c r="H9" s="8"/>
    </row>
    <row r="10" spans="1:9" x14ac:dyDescent="0.25">
      <c r="A10" s="10">
        <v>7</v>
      </c>
      <c r="B10" s="11">
        <v>1</v>
      </c>
      <c r="C10" s="10">
        <f>AVERAGEIF(Results!F:F,'Statistics on No. of Iterations'!A10,Results!X:X)</f>
        <v>1</v>
      </c>
      <c r="D10" s="10">
        <f>_xlfn.MAXIFS(Results!X:X,Results!F:F,'Statistics on No. of Iterations'!A10)</f>
        <v>1</v>
      </c>
      <c r="E10" s="10">
        <f>AVERAGEIF(Results!$F:$F,'Statistics on No. of Iterations'!$A10,Results!Y:Y)</f>
        <v>0</v>
      </c>
      <c r="F10" s="10">
        <f>_xlfn.MAXIFS(Results!Y:Y,Results!$F:$F,'Statistics on No. of Iterations'!$A10)</f>
        <v>0</v>
      </c>
      <c r="G10">
        <f t="shared" si="0"/>
        <v>1</v>
      </c>
      <c r="H10" s="8"/>
    </row>
    <row r="11" spans="1:9" x14ac:dyDescent="0.25">
      <c r="A11" s="10">
        <v>8</v>
      </c>
      <c r="B11" s="11">
        <v>0.88</v>
      </c>
      <c r="C11" s="10">
        <f>AVERAGEIF(Results!F:F,'Statistics on No. of Iterations'!A11,Results!X:X)</f>
        <v>1.2</v>
      </c>
      <c r="D11" s="10">
        <f>_xlfn.MAXIFS(Results!X:X,Results!F:F,'Statistics on No. of Iterations'!A11)</f>
        <v>3</v>
      </c>
      <c r="E11" s="10">
        <f>AVERAGEIF(Results!$F:$F,'Statistics on No. of Iterations'!$A11,Results!Y:Y)</f>
        <v>0.48</v>
      </c>
      <c r="F11" s="10">
        <f>_xlfn.MAXIFS(Results!Y:Y,Results!$F:$F,'Statistics on No. of Iterations'!$A11)</f>
        <v>4</v>
      </c>
      <c r="G11">
        <f t="shared" si="0"/>
        <v>0</v>
      </c>
      <c r="H11" s="8"/>
    </row>
    <row r="12" spans="1:9" x14ac:dyDescent="0.25">
      <c r="A12" s="10">
        <v>9</v>
      </c>
      <c r="B12" s="11">
        <v>1</v>
      </c>
      <c r="C12" s="10">
        <f>AVERAGEIF(Results!F:F,'Statistics on No. of Iterations'!A12,Results!X:X)</f>
        <v>1</v>
      </c>
      <c r="D12" s="10">
        <f>_xlfn.MAXIFS(Results!X:X,Results!F:F,'Statistics on No. of Iterations'!A12)</f>
        <v>1</v>
      </c>
      <c r="E12" s="10">
        <f>AVERAGEIF(Results!$F:$F,'Statistics on No. of Iterations'!$A12,Results!Y:Y)</f>
        <v>0</v>
      </c>
      <c r="F12" s="10">
        <f>_xlfn.MAXIFS(Results!Y:Y,Results!$F:$F,'Statistics on No. of Iterations'!$A12)</f>
        <v>0</v>
      </c>
      <c r="G12">
        <f t="shared" si="0"/>
        <v>1</v>
      </c>
      <c r="H12" s="8"/>
    </row>
    <row r="13" spans="1:9" x14ac:dyDescent="0.25">
      <c r="A13" s="10">
        <v>10</v>
      </c>
      <c r="B13" s="11">
        <v>0.92</v>
      </c>
      <c r="C13" s="10">
        <f>AVERAGEIF(Results!F:F,'Statistics on No. of Iterations'!A13,Results!X:X)</f>
        <v>1.08</v>
      </c>
      <c r="D13" s="10">
        <f>_xlfn.MAXIFS(Results!X:X,Results!F:F,'Statistics on No. of Iterations'!A13)</f>
        <v>2</v>
      </c>
      <c r="E13" s="10">
        <f>AVERAGEIF(Results!$F:$F,'Statistics on No. of Iterations'!$A13,Results!Y:Y)</f>
        <v>0.16</v>
      </c>
      <c r="F13" s="10">
        <f>_xlfn.MAXIFS(Results!Y:Y,Results!$F:$F,'Statistics on No. of Iterations'!$A13)</f>
        <v>2</v>
      </c>
      <c r="G13">
        <f t="shared" si="0"/>
        <v>1</v>
      </c>
      <c r="H13" s="8"/>
    </row>
    <row r="14" spans="1:9" x14ac:dyDescent="0.25">
      <c r="A14" s="10">
        <v>11</v>
      </c>
      <c r="B14" s="11">
        <v>0.92</v>
      </c>
      <c r="C14" s="10">
        <f>AVERAGEIF(Results!F:F,'Statistics on No. of Iterations'!A14,Results!X:X)</f>
        <v>1.28</v>
      </c>
      <c r="D14" s="10">
        <f>_xlfn.MAXIFS(Results!X:X,Results!F:F,'Statistics on No. of Iterations'!A14)</f>
        <v>6</v>
      </c>
      <c r="E14" s="10">
        <f>AVERAGEIF(Results!$F:$F,'Statistics on No. of Iterations'!$A14,Results!Y:Y)</f>
        <v>0.76</v>
      </c>
      <c r="F14" s="10">
        <f>_xlfn.MAXIFS(Results!Y:Y,Results!$F:$F,'Statistics on No. of Iterations'!$A14)</f>
        <v>12</v>
      </c>
      <c r="G14">
        <f t="shared" si="0"/>
        <v>1</v>
      </c>
      <c r="H14" s="12">
        <v>23</v>
      </c>
      <c r="I14">
        <f>H14/25</f>
        <v>0.92</v>
      </c>
    </row>
    <row r="15" spans="1:9" x14ac:dyDescent="0.25">
      <c r="A15" s="10">
        <v>12</v>
      </c>
      <c r="B15" s="11">
        <v>1</v>
      </c>
      <c r="C15" s="10">
        <f>AVERAGEIF(Results!F:F,'Statistics on No. of Iterations'!A15,Results!X:X)</f>
        <v>1</v>
      </c>
      <c r="D15" s="10">
        <f>_xlfn.MAXIFS(Results!X:X,Results!F:F,'Statistics on No. of Iterations'!A15)</f>
        <v>1</v>
      </c>
      <c r="E15" s="10">
        <f>AVERAGEIF(Results!$F:$F,'Statistics on No. of Iterations'!$A15,Results!Y:Y)</f>
        <v>0</v>
      </c>
      <c r="F15" s="10">
        <f>_xlfn.MAXIFS(Results!Y:Y,Results!$F:$F,'Statistics on No. of Iterations'!$A15)</f>
        <v>0</v>
      </c>
      <c r="G15">
        <f t="shared" si="0"/>
        <v>1</v>
      </c>
      <c r="H15" s="12">
        <v>4</v>
      </c>
      <c r="I15">
        <f>H15/4</f>
        <v>1</v>
      </c>
    </row>
    <row r="16" spans="1:9" x14ac:dyDescent="0.25">
      <c r="A16" s="10">
        <v>13</v>
      </c>
      <c r="B16" s="11">
        <v>0.75</v>
      </c>
      <c r="C16" s="10">
        <f>AVERAGEIF(Results!F:F,'Statistics on No. of Iterations'!A16,Results!X:X)</f>
        <v>1.5</v>
      </c>
      <c r="D16" s="10">
        <f>_xlfn.MAXIFS(Results!X:X,Results!F:F,'Statistics on No. of Iterations'!A16)</f>
        <v>3</v>
      </c>
      <c r="E16" s="10">
        <f>AVERAGEIF(Results!$F:$F,'Statistics on No. of Iterations'!$A16,Results!Y:Y)</f>
        <v>1</v>
      </c>
      <c r="F16" s="10">
        <f>_xlfn.MAXIFS(Results!Y:Y,Results!$F:$F,'Statistics on No. of Iterations'!$A16)</f>
        <v>4</v>
      </c>
      <c r="G16">
        <f t="shared" si="0"/>
        <v>0</v>
      </c>
      <c r="H16" s="12">
        <v>3</v>
      </c>
      <c r="I16">
        <f>H16/4</f>
        <v>0.75</v>
      </c>
    </row>
    <row r="17" spans="1:9" x14ac:dyDescent="0.25">
      <c r="A17" t="s">
        <v>37</v>
      </c>
      <c r="G17">
        <f>SUM(G4:G16)</f>
        <v>10</v>
      </c>
    </row>
    <row r="18" spans="1:9" x14ac:dyDescent="0.25">
      <c r="C18" s="26" t="s">
        <v>39</v>
      </c>
      <c r="D18" s="26"/>
      <c r="E18" s="26" t="s">
        <v>34</v>
      </c>
      <c r="F18" s="26"/>
    </row>
    <row r="19" spans="1:9" x14ac:dyDescent="0.2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32</v>
      </c>
      <c r="F19" s="1" t="s">
        <v>35</v>
      </c>
    </row>
    <row r="20" spans="1:9" x14ac:dyDescent="0.25">
      <c r="A20" s="10">
        <v>1</v>
      </c>
      <c r="B20" s="11">
        <v>1</v>
      </c>
      <c r="C20" s="10">
        <f>AVERAGEIF(Results!$F:$F,'Statistics on No. of Iterations'!$A20,Results!Z:Z)</f>
        <v>1</v>
      </c>
      <c r="D20" s="10">
        <f>_xlfn.MAXIFS(Results!Z:Z,Results!$F:$F,'Statistics on No. of Iterations'!$A20)</f>
        <v>1</v>
      </c>
      <c r="E20" s="10">
        <f>AVERAGEIF(Results!$F:$F,'Statistics on No. of Iterations'!$A20,Results!AA:AA)</f>
        <v>0</v>
      </c>
      <c r="F20" s="10">
        <f>_xlfn.MAXIFS(Results!AA:AA,Results!$F:$F,'Statistics on No. of Iterations'!$A20)</f>
        <v>0</v>
      </c>
      <c r="G20">
        <f t="shared" ref="G20:G32" si="1">IF(B20&gt;0.92,1,0)</f>
        <v>1</v>
      </c>
      <c r="H20" s="8"/>
    </row>
    <row r="21" spans="1:9" x14ac:dyDescent="0.25">
      <c r="A21" s="10">
        <v>2</v>
      </c>
      <c r="B21" s="11">
        <v>0.96</v>
      </c>
      <c r="C21" s="10">
        <f>AVERAGEIF(Results!$F:$F,'Statistics on No. of Iterations'!$A21,Results!Z:Z)</f>
        <v>1.04</v>
      </c>
      <c r="D21" s="10">
        <f>_xlfn.MAXIFS(Results!Z:Z,Results!$F:$F,'Statistics on No. of Iterations'!$A21)</f>
        <v>2</v>
      </c>
      <c r="E21" s="10">
        <f>AVERAGEIF(Results!$F:$F,'Statistics on No. of Iterations'!$A21,Results!AA:AA)</f>
        <v>0.08</v>
      </c>
      <c r="F21" s="10">
        <f>_xlfn.MAXIFS(Results!AA:AA,Results!$F:$F,'Statistics on No. of Iterations'!$A21)</f>
        <v>2</v>
      </c>
      <c r="G21">
        <f t="shared" si="1"/>
        <v>1</v>
      </c>
      <c r="H21" s="8"/>
    </row>
    <row r="22" spans="1:9" x14ac:dyDescent="0.25">
      <c r="A22" s="10">
        <v>3</v>
      </c>
      <c r="B22" s="11">
        <v>0.92</v>
      </c>
      <c r="C22" s="10">
        <f>AVERAGEIF(Results!$F:$F,'Statistics on No. of Iterations'!$A22,Results!Z:Z)</f>
        <v>1.2</v>
      </c>
      <c r="D22" s="10">
        <f>_xlfn.MAXIFS(Results!Z:Z,Results!$F:$F,'Statistics on No. of Iterations'!$A22)</f>
        <v>5</v>
      </c>
      <c r="E22" s="10">
        <f>AVERAGEIF(Results!$F:$F,'Statistics on No. of Iterations'!$A22,Results!AA:AA)</f>
        <v>0.48</v>
      </c>
      <c r="F22" s="10">
        <f>_xlfn.MAXIFS(Results!AA:AA,Results!$F:$F,'Statistics on No. of Iterations'!$A22)</f>
        <v>10</v>
      </c>
      <c r="G22">
        <f t="shared" si="1"/>
        <v>0</v>
      </c>
      <c r="H22" s="8"/>
    </row>
    <row r="23" spans="1:9" x14ac:dyDescent="0.25">
      <c r="A23" s="10">
        <v>4</v>
      </c>
      <c r="B23" s="11">
        <v>1</v>
      </c>
      <c r="C23" s="10">
        <f>AVERAGEIF(Results!$F:$F,'Statistics on No. of Iterations'!$A23,Results!Z:Z)</f>
        <v>1</v>
      </c>
      <c r="D23" s="10">
        <f>_xlfn.MAXIFS(Results!Z:Z,Results!$F:$F,'Statistics on No. of Iterations'!$A23)</f>
        <v>1</v>
      </c>
      <c r="E23" s="10">
        <f>AVERAGEIF(Results!$F:$F,'Statistics on No. of Iterations'!$A23,Results!AA:AA)</f>
        <v>0</v>
      </c>
      <c r="F23" s="10">
        <f>_xlfn.MAXIFS(Results!AA:AA,Results!$F:$F,'Statistics on No. of Iterations'!$A23)</f>
        <v>0</v>
      </c>
      <c r="G23">
        <f t="shared" si="1"/>
        <v>1</v>
      </c>
      <c r="H23" s="8"/>
    </row>
    <row r="24" spans="1:9" x14ac:dyDescent="0.25">
      <c r="A24" s="10">
        <v>5</v>
      </c>
      <c r="B24" s="11">
        <v>0.8</v>
      </c>
      <c r="C24" s="10">
        <f>AVERAGEIF(Results!$F:$F,'Statistics on No. of Iterations'!$A24,Results!Z:Z)</f>
        <v>2.3199999999999998</v>
      </c>
      <c r="D24" s="10">
        <f>_xlfn.MAXIFS(Results!Z:Z,Results!$F:$F,'Statistics on No. of Iterations'!$A24)</f>
        <v>17</v>
      </c>
      <c r="E24" s="10">
        <f>AVERAGEIF(Results!$F:$F,'Statistics on No. of Iterations'!$A24,Results!AA:AA)</f>
        <v>4.2</v>
      </c>
      <c r="F24" s="10">
        <f>_xlfn.MAXIFS(Results!AA:AA,Results!$F:$F,'Statistics on No. of Iterations'!$A24)</f>
        <v>50</v>
      </c>
      <c r="G24">
        <f t="shared" si="1"/>
        <v>0</v>
      </c>
      <c r="H24" s="8"/>
    </row>
    <row r="25" spans="1:9" x14ac:dyDescent="0.25">
      <c r="A25" s="10">
        <v>6</v>
      </c>
      <c r="B25" s="11">
        <v>0.96</v>
      </c>
      <c r="C25" s="10">
        <f>AVERAGEIF(Results!$F:$F,'Statistics on No. of Iterations'!$A25,Results!Z:Z)</f>
        <v>1.08</v>
      </c>
      <c r="D25" s="10">
        <f>_xlfn.MAXIFS(Results!Z:Z,Results!$F:$F,'Statistics on No. of Iterations'!$A25)</f>
        <v>3</v>
      </c>
      <c r="E25" s="10">
        <f>AVERAGEIF(Results!$F:$F,'Statistics on No. of Iterations'!$A25,Results!AA:AA)</f>
        <v>0.16</v>
      </c>
      <c r="F25" s="10">
        <f>_xlfn.MAXIFS(Results!AA:AA,Results!$F:$F,'Statistics on No. of Iterations'!$A25)</f>
        <v>4</v>
      </c>
      <c r="G25">
        <f t="shared" si="1"/>
        <v>1</v>
      </c>
      <c r="H25" s="8"/>
    </row>
    <row r="26" spans="1:9" x14ac:dyDescent="0.25">
      <c r="A26" s="10">
        <v>7</v>
      </c>
      <c r="B26" s="11">
        <v>0.88</v>
      </c>
      <c r="C26" s="10">
        <f>AVERAGEIF(Results!$F:$F,'Statistics on No. of Iterations'!$A26,Results!Z:Z)</f>
        <v>1.1200000000000001</v>
      </c>
      <c r="D26" s="10">
        <f>_xlfn.MAXIFS(Results!Z:Z,Results!$F:$F,'Statistics on No. of Iterations'!$A26)</f>
        <v>2</v>
      </c>
      <c r="E26" s="10">
        <f>AVERAGEIF(Results!$F:$F,'Statistics on No. of Iterations'!$A26,Results!AA:AA)</f>
        <v>0.24</v>
      </c>
      <c r="F26" s="10">
        <f>_xlfn.MAXIFS(Results!AA:AA,Results!$F:$F,'Statistics on No. of Iterations'!$A26)</f>
        <v>2</v>
      </c>
      <c r="G26">
        <f t="shared" si="1"/>
        <v>0</v>
      </c>
      <c r="H26" s="8"/>
    </row>
    <row r="27" spans="1:9" x14ac:dyDescent="0.25">
      <c r="A27" s="10">
        <v>8</v>
      </c>
      <c r="B27" s="11">
        <v>0.88</v>
      </c>
      <c r="C27" s="10">
        <f>AVERAGEIF(Results!$F:$F,'Statistics on No. of Iterations'!$A27,Results!Z:Z)</f>
        <v>1.2</v>
      </c>
      <c r="D27" s="10">
        <f>_xlfn.MAXIFS(Results!Z:Z,Results!$F:$F,'Statistics on No. of Iterations'!$A27)</f>
        <v>3</v>
      </c>
      <c r="E27" s="10">
        <f>AVERAGEIF(Results!$F:$F,'Statistics on No. of Iterations'!$A27,Results!AA:AA)</f>
        <v>0.4</v>
      </c>
      <c r="F27" s="10">
        <f>_xlfn.MAXIFS(Results!AA:AA,Results!$F:$F,'Statistics on No. of Iterations'!$A27)</f>
        <v>4</v>
      </c>
      <c r="G27">
        <f t="shared" si="1"/>
        <v>0</v>
      </c>
      <c r="H27" s="8"/>
    </row>
    <row r="28" spans="1:9" x14ac:dyDescent="0.25">
      <c r="A28" s="10">
        <v>9</v>
      </c>
      <c r="B28" s="11">
        <v>0.92</v>
      </c>
      <c r="C28" s="10">
        <f>AVERAGEIF(Results!$F:$F,'Statistics on No. of Iterations'!$A28,Results!Z:Z)</f>
        <v>1.1200000000000001</v>
      </c>
      <c r="D28" s="10">
        <f>_xlfn.MAXIFS(Results!Z:Z,Results!$F:$F,'Statistics on No. of Iterations'!$A28)</f>
        <v>3</v>
      </c>
      <c r="E28" s="10">
        <f>AVERAGEIF(Results!$F:$F,'Statistics on No. of Iterations'!$A28,Results!AA:AA)</f>
        <v>0.24</v>
      </c>
      <c r="F28" s="10">
        <f>_xlfn.MAXIFS(Results!AA:AA,Results!$F:$F,'Statistics on No. of Iterations'!$A28)</f>
        <v>4</v>
      </c>
      <c r="G28">
        <f t="shared" si="1"/>
        <v>0</v>
      </c>
      <c r="H28" s="8"/>
    </row>
    <row r="29" spans="1:9" x14ac:dyDescent="0.25">
      <c r="A29" s="10">
        <v>10</v>
      </c>
      <c r="B29" s="11">
        <v>0.92</v>
      </c>
      <c r="C29" s="10">
        <f>AVERAGEIF(Results!$F:$F,'Statistics on No. of Iterations'!$A29,Results!Z:Z)</f>
        <v>1.08</v>
      </c>
      <c r="D29" s="10">
        <f>_xlfn.MAXIFS(Results!Z:Z,Results!$F:$F,'Statistics on No. of Iterations'!$A29)</f>
        <v>2</v>
      </c>
      <c r="E29" s="10">
        <f>AVERAGEIF(Results!$F:$F,'Statistics on No. of Iterations'!$A29,Results!AA:AA)</f>
        <v>0.16</v>
      </c>
      <c r="F29" s="10">
        <f>_xlfn.MAXIFS(Results!AA:AA,Results!$F:$F,'Statistics on No. of Iterations'!$A29)</f>
        <v>2</v>
      </c>
      <c r="G29">
        <f t="shared" si="1"/>
        <v>0</v>
      </c>
      <c r="H29" s="8"/>
    </row>
    <row r="30" spans="1:9" x14ac:dyDescent="0.25">
      <c r="A30" s="10">
        <v>11</v>
      </c>
      <c r="B30" s="11">
        <v>0.92</v>
      </c>
      <c r="C30" s="10">
        <f>AVERAGEIF(Results!$F:$F,'Statistics on No. of Iterations'!$A30,Results!Z:Z)</f>
        <v>1.36</v>
      </c>
      <c r="D30" s="10">
        <f>_xlfn.MAXIFS(Results!Z:Z,Results!$F:$F,'Statistics on No. of Iterations'!$A30)</f>
        <v>6</v>
      </c>
      <c r="E30" s="10">
        <f>AVERAGEIF(Results!$F:$F,'Statistics on No. of Iterations'!$A30,Results!AA:AA)</f>
        <v>1</v>
      </c>
      <c r="F30" s="10">
        <f>_xlfn.MAXIFS(Results!AA:AA,Results!$F:$F,'Statistics on No. of Iterations'!$A30)</f>
        <v>13</v>
      </c>
      <c r="G30">
        <f t="shared" si="1"/>
        <v>0</v>
      </c>
      <c r="H30">
        <v>23</v>
      </c>
      <c r="I30">
        <f>H30/25</f>
        <v>0.92</v>
      </c>
    </row>
    <row r="31" spans="1:9" x14ac:dyDescent="0.25">
      <c r="A31" s="10">
        <v>12</v>
      </c>
      <c r="B31" s="11">
        <v>1</v>
      </c>
      <c r="C31" s="10">
        <f>AVERAGEIF(Results!$F:$F,'Statistics on No. of Iterations'!$A31,Results!Z:Z)</f>
        <v>1</v>
      </c>
      <c r="D31" s="10">
        <f>_xlfn.MAXIFS(Results!Z:Z,Results!$F:$F,'Statistics on No. of Iterations'!$A31)</f>
        <v>1</v>
      </c>
      <c r="E31" s="10">
        <f>AVERAGEIF(Results!$F:$F,'Statistics on No. of Iterations'!$A31,Results!AA:AA)</f>
        <v>0</v>
      </c>
      <c r="F31" s="10">
        <f>_xlfn.MAXIFS(Results!AA:AA,Results!$F:$F,'Statistics on No. of Iterations'!$A31)</f>
        <v>0</v>
      </c>
      <c r="G31">
        <f t="shared" si="1"/>
        <v>1</v>
      </c>
      <c r="H31">
        <v>4</v>
      </c>
      <c r="I31">
        <f>H31/4</f>
        <v>1</v>
      </c>
    </row>
    <row r="32" spans="1:9" x14ac:dyDescent="0.25">
      <c r="A32" s="10">
        <v>13</v>
      </c>
      <c r="B32" s="11">
        <v>1</v>
      </c>
      <c r="C32" s="10">
        <f>AVERAGEIF(Results!$F:$F,'Statistics on No. of Iterations'!$A32,Results!Z:Z)</f>
        <v>1</v>
      </c>
      <c r="D32" s="10">
        <f>_xlfn.MAXIFS(Results!Z:Z,Results!$F:$F,'Statistics on No. of Iterations'!$A32)</f>
        <v>1</v>
      </c>
      <c r="E32" s="10">
        <f>AVERAGEIF(Results!$F:$F,'Statistics on No. of Iterations'!$A32,Results!AA:AA)</f>
        <v>0</v>
      </c>
      <c r="F32" s="10">
        <f>_xlfn.MAXIFS(Results!AA:AA,Results!$F:$F,'Statistics on No. of Iterations'!$A32)</f>
        <v>0</v>
      </c>
      <c r="G32">
        <f t="shared" si="1"/>
        <v>1</v>
      </c>
      <c r="H32">
        <v>4</v>
      </c>
      <c r="I32">
        <f>H32/4</f>
        <v>1</v>
      </c>
    </row>
    <row r="33" spans="1:9" x14ac:dyDescent="0.25">
      <c r="A33" t="s">
        <v>38</v>
      </c>
      <c r="G33">
        <f>SUM(G20:G32)</f>
        <v>6</v>
      </c>
    </row>
    <row r="34" spans="1:9" x14ac:dyDescent="0.25">
      <c r="C34" s="26" t="s">
        <v>39</v>
      </c>
      <c r="D34" s="26"/>
      <c r="E34" s="26" t="s">
        <v>34</v>
      </c>
      <c r="F34" s="26"/>
    </row>
    <row r="35" spans="1:9" x14ac:dyDescent="0.25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32</v>
      </c>
      <c r="F35" s="1" t="s">
        <v>35</v>
      </c>
    </row>
    <row r="36" spans="1:9" x14ac:dyDescent="0.25">
      <c r="A36" s="10">
        <v>1</v>
      </c>
      <c r="B36" s="11">
        <v>1</v>
      </c>
      <c r="C36" s="10">
        <f>AVERAGEIF(Results!$F:$F,'Statistics on No. of Iterations'!$A36,Results!AB:AB)</f>
        <v>1</v>
      </c>
      <c r="D36" s="10">
        <f>_xlfn.MAXIFS(Results!AB:AB,Results!$F:$F,'Statistics on No. of Iterations'!$A36)</f>
        <v>1</v>
      </c>
      <c r="E36" s="10">
        <f>AVERAGEIF(Results!$F:$F,'Statistics on No. of Iterations'!$A36,Results!AC:AC)</f>
        <v>0</v>
      </c>
      <c r="F36" s="10">
        <f>_xlfn.MAXIFS(Results!AC:AC,Results!$F:$F,'Statistics on No. of Iterations'!$A36)</f>
        <v>0</v>
      </c>
      <c r="G36">
        <f t="shared" ref="G36:G48" si="2">IF(B36&gt;0.92,1,0)</f>
        <v>1</v>
      </c>
      <c r="H36" s="8"/>
    </row>
    <row r="37" spans="1:9" x14ac:dyDescent="0.25">
      <c r="A37" s="10">
        <v>2</v>
      </c>
      <c r="B37" s="11">
        <v>0.96</v>
      </c>
      <c r="C37" s="10">
        <f>AVERAGEIF(Results!$F:$F,'Statistics on No. of Iterations'!$A37,Results!AB:AB)</f>
        <v>1.04</v>
      </c>
      <c r="D37" s="10">
        <f>_xlfn.MAXIFS(Results!AB:AB,Results!$F:$F,'Statistics on No. of Iterations'!$A37)</f>
        <v>2</v>
      </c>
      <c r="E37" s="10">
        <f>AVERAGEIF(Results!$F:$F,'Statistics on No. of Iterations'!$A37,Results!AC:AC)</f>
        <v>0.16</v>
      </c>
      <c r="F37" s="10">
        <f>_xlfn.MAXIFS(Results!AC:AC,Results!$F:$F,'Statistics on No. of Iterations'!$A37)</f>
        <v>4</v>
      </c>
      <c r="G37">
        <f t="shared" si="2"/>
        <v>1</v>
      </c>
      <c r="H37" s="8"/>
    </row>
    <row r="38" spans="1:9" x14ac:dyDescent="0.25">
      <c r="A38" s="10">
        <v>3</v>
      </c>
      <c r="B38" s="11">
        <v>0.92</v>
      </c>
      <c r="C38" s="10">
        <f>AVERAGEIF(Results!$F:$F,'Statistics on No. of Iterations'!$A38,Results!AB:AB)</f>
        <v>1.2</v>
      </c>
      <c r="D38" s="10">
        <f>_xlfn.MAXIFS(Results!AB:AB,Results!$F:$F,'Statistics on No. of Iterations'!$A38)</f>
        <v>5</v>
      </c>
      <c r="E38" s="10">
        <f>AVERAGEIF(Results!$F:$F,'Statistics on No. of Iterations'!$A38,Results!AC:AC)</f>
        <v>0.4</v>
      </c>
      <c r="F38" s="10">
        <f>_xlfn.MAXIFS(Results!AC:AC,Results!$F:$F,'Statistics on No. of Iterations'!$A38)</f>
        <v>8</v>
      </c>
      <c r="G38">
        <f t="shared" si="2"/>
        <v>0</v>
      </c>
      <c r="H38" s="8"/>
    </row>
    <row r="39" spans="1:9" x14ac:dyDescent="0.25">
      <c r="A39" s="10">
        <v>4</v>
      </c>
      <c r="B39" s="11">
        <v>1</v>
      </c>
      <c r="C39" s="10">
        <f>AVERAGEIF(Results!$F:$F,'Statistics on No. of Iterations'!$A39,Results!AB:AB)</f>
        <v>1</v>
      </c>
      <c r="D39" s="10">
        <f>_xlfn.MAXIFS(Results!AB:AB,Results!$F:$F,'Statistics on No. of Iterations'!$A39)</f>
        <v>1</v>
      </c>
      <c r="E39" s="10">
        <f>AVERAGEIF(Results!$F:$F,'Statistics on No. of Iterations'!$A39,Results!AC:AC)</f>
        <v>0</v>
      </c>
      <c r="F39" s="10">
        <f>_xlfn.MAXIFS(Results!AC:AC,Results!$F:$F,'Statistics on No. of Iterations'!$A39)</f>
        <v>0</v>
      </c>
      <c r="G39">
        <f t="shared" si="2"/>
        <v>1</v>
      </c>
      <c r="H39" s="8"/>
    </row>
    <row r="40" spans="1:9" x14ac:dyDescent="0.25">
      <c r="A40" s="10">
        <v>5</v>
      </c>
      <c r="B40" s="11">
        <v>0.84</v>
      </c>
      <c r="C40" s="10">
        <f>AVERAGEIF(Results!$F:$F,'Statistics on No. of Iterations'!$A40,Results!AB:AB)</f>
        <v>2.44</v>
      </c>
      <c r="D40" s="10">
        <f>_xlfn.MAXIFS(Results!AB:AB,Results!$F:$F,'Statistics on No. of Iterations'!$A40)</f>
        <v>18</v>
      </c>
      <c r="E40" s="10">
        <f>AVERAGEIF(Results!$F:$F,'Statistics on No. of Iterations'!$A40,Results!AC:AC)</f>
        <v>4.12</v>
      </c>
      <c r="F40" s="10">
        <f>_xlfn.MAXIFS(Results!AC:AC,Results!$F:$F,'Statistics on No. of Iterations'!$A40)</f>
        <v>49</v>
      </c>
      <c r="G40">
        <f t="shared" si="2"/>
        <v>0</v>
      </c>
      <c r="H40" s="8"/>
    </row>
    <row r="41" spans="1:9" x14ac:dyDescent="0.25">
      <c r="A41" s="10">
        <v>6</v>
      </c>
      <c r="B41" s="11">
        <v>0.92</v>
      </c>
      <c r="C41" s="10">
        <f>AVERAGEIF(Results!$F:$F,'Statistics on No. of Iterations'!$A41,Results!AB:AB)</f>
        <v>1.1599999999999999</v>
      </c>
      <c r="D41" s="10">
        <f>_xlfn.MAXIFS(Results!AB:AB,Results!$F:$F,'Statistics on No. of Iterations'!$A41)</f>
        <v>3</v>
      </c>
      <c r="E41" s="10">
        <f>AVERAGEIF(Results!$F:$F,'Statistics on No. of Iterations'!$A41,Results!AC:AC)</f>
        <v>0.44</v>
      </c>
      <c r="F41" s="10">
        <f>_xlfn.MAXIFS(Results!AC:AC,Results!$F:$F,'Statistics on No. of Iterations'!$A41)</f>
        <v>7</v>
      </c>
      <c r="G41">
        <f t="shared" si="2"/>
        <v>0</v>
      </c>
      <c r="H41" s="8"/>
    </row>
    <row r="42" spans="1:9" x14ac:dyDescent="0.25">
      <c r="A42" s="10">
        <v>7</v>
      </c>
      <c r="B42" s="11">
        <v>0.96</v>
      </c>
      <c r="C42" s="10">
        <f>AVERAGEIF(Results!$F:$F,'Statistics on No. of Iterations'!$A42,Results!AB:AB)</f>
        <v>1.04</v>
      </c>
      <c r="D42" s="10">
        <f>_xlfn.MAXIFS(Results!AB:AB,Results!$F:$F,'Statistics on No. of Iterations'!$A42)</f>
        <v>2</v>
      </c>
      <c r="E42" s="10">
        <f>AVERAGEIF(Results!$F:$F,'Statistics on No. of Iterations'!$A42,Results!AC:AC)</f>
        <v>0.08</v>
      </c>
      <c r="F42" s="10">
        <f>_xlfn.MAXIFS(Results!AC:AC,Results!$F:$F,'Statistics on No. of Iterations'!$A42)</f>
        <v>2</v>
      </c>
      <c r="G42">
        <f t="shared" si="2"/>
        <v>1</v>
      </c>
      <c r="H42" s="8"/>
    </row>
    <row r="43" spans="1:9" x14ac:dyDescent="0.25">
      <c r="A43" s="10">
        <v>8</v>
      </c>
      <c r="B43" s="11">
        <v>0.88</v>
      </c>
      <c r="C43" s="10">
        <f>AVERAGEIF(Results!$F:$F,'Statistics on No. of Iterations'!$A43,Results!AB:AB)</f>
        <v>1.2</v>
      </c>
      <c r="D43" s="10">
        <f>_xlfn.MAXIFS(Results!AB:AB,Results!$F:$F,'Statistics on No. of Iterations'!$A43)</f>
        <v>3</v>
      </c>
      <c r="E43" s="10">
        <f>AVERAGEIF(Results!$F:$F,'Statistics on No. of Iterations'!$A43,Results!AC:AC)</f>
        <v>0.48</v>
      </c>
      <c r="F43" s="10">
        <f>_xlfn.MAXIFS(Results!AC:AC,Results!$F:$F,'Statistics on No. of Iterations'!$A43)</f>
        <v>4</v>
      </c>
      <c r="G43">
        <f t="shared" si="2"/>
        <v>0</v>
      </c>
      <c r="H43" s="8"/>
    </row>
    <row r="44" spans="1:9" x14ac:dyDescent="0.25">
      <c r="A44" s="10">
        <v>9</v>
      </c>
      <c r="B44" s="11">
        <v>0.96</v>
      </c>
      <c r="C44" s="10">
        <f>AVERAGEIF(Results!$F:$F,'Statistics on No. of Iterations'!$A44,Results!AB:AB)</f>
        <v>1.08</v>
      </c>
      <c r="D44" s="10">
        <f>_xlfn.MAXIFS(Results!AB:AB,Results!$F:$F,'Statistics on No. of Iterations'!$A44)</f>
        <v>3</v>
      </c>
      <c r="E44" s="10">
        <f>AVERAGEIF(Results!$F:$F,'Statistics on No. of Iterations'!$A44,Results!AC:AC)</f>
        <v>0.24</v>
      </c>
      <c r="F44" s="10">
        <f>_xlfn.MAXIFS(Results!AC:AC,Results!$F:$F,'Statistics on No. of Iterations'!$A44)</f>
        <v>6</v>
      </c>
      <c r="G44">
        <f t="shared" si="2"/>
        <v>1</v>
      </c>
      <c r="H44" s="8"/>
    </row>
    <row r="45" spans="1:9" x14ac:dyDescent="0.25">
      <c r="A45" s="10">
        <v>10</v>
      </c>
      <c r="B45" s="11">
        <v>0.88</v>
      </c>
      <c r="C45" s="10">
        <f>AVERAGEIF(Results!$F:$F,'Statistics on No. of Iterations'!$A45,Results!AB:AB)</f>
        <v>1.1599999999999999</v>
      </c>
      <c r="D45" s="10">
        <f>_xlfn.MAXIFS(Results!AB:AB,Results!$F:$F,'Statistics on No. of Iterations'!$A45)</f>
        <v>3</v>
      </c>
      <c r="E45" s="10">
        <f>AVERAGEIF(Results!$F:$F,'Statistics on No. of Iterations'!$A45,Results!AC:AC)</f>
        <v>0.44</v>
      </c>
      <c r="F45" s="10">
        <f>_xlfn.MAXIFS(Results!AC:AC,Results!$F:$F,'Statistics on No. of Iterations'!$A45)</f>
        <v>7</v>
      </c>
      <c r="G45">
        <f t="shared" si="2"/>
        <v>0</v>
      </c>
      <c r="H45" s="8"/>
    </row>
    <row r="46" spans="1:9" x14ac:dyDescent="0.25">
      <c r="A46" s="10">
        <v>11</v>
      </c>
      <c r="B46" s="11">
        <v>0.92</v>
      </c>
      <c r="C46" s="10">
        <f>AVERAGEIF(Results!$F:$F,'Statistics on No. of Iterations'!$A46,Results!AB:AB)</f>
        <v>1.32</v>
      </c>
      <c r="D46" s="10">
        <f>_xlfn.MAXIFS(Results!AB:AB,Results!$F:$F,'Statistics on No. of Iterations'!$A46)</f>
        <v>6</v>
      </c>
      <c r="E46" s="10">
        <f>AVERAGEIF(Results!$F:$F,'Statistics on No. of Iterations'!$A46,Results!AC:AC)</f>
        <v>0.84</v>
      </c>
      <c r="F46" s="10">
        <f>_xlfn.MAXIFS(Results!AC:AC,Results!$F:$F,'Statistics on No. of Iterations'!$A46)</f>
        <v>12</v>
      </c>
      <c r="G46">
        <f t="shared" si="2"/>
        <v>0</v>
      </c>
      <c r="H46" s="12">
        <v>23</v>
      </c>
      <c r="I46">
        <f>H46/25</f>
        <v>0.92</v>
      </c>
    </row>
    <row r="47" spans="1:9" x14ac:dyDescent="0.25">
      <c r="A47" s="10">
        <v>12</v>
      </c>
      <c r="B47" s="11">
        <v>1</v>
      </c>
      <c r="C47" s="10">
        <f>AVERAGEIF(Results!$F:$F,'Statistics on No. of Iterations'!$A47,Results!AB:AB)</f>
        <v>1</v>
      </c>
      <c r="D47" s="10">
        <f>_xlfn.MAXIFS(Results!AB:AB,Results!$F:$F,'Statistics on No. of Iterations'!$A47)</f>
        <v>1</v>
      </c>
      <c r="E47" s="10">
        <f>AVERAGEIF(Results!$F:$F,'Statistics on No. of Iterations'!$A47,Results!AC:AC)</f>
        <v>0</v>
      </c>
      <c r="F47" s="10">
        <f>_xlfn.MAXIFS(Results!AC:AC,Results!$F:$F,'Statistics on No. of Iterations'!$A47)</f>
        <v>0</v>
      </c>
      <c r="G47">
        <f t="shared" si="2"/>
        <v>1</v>
      </c>
      <c r="H47" s="12">
        <v>4</v>
      </c>
      <c r="I47">
        <f>H47/4</f>
        <v>1</v>
      </c>
    </row>
    <row r="48" spans="1:9" x14ac:dyDescent="0.25">
      <c r="A48" s="10">
        <v>13</v>
      </c>
      <c r="B48" s="11">
        <v>1</v>
      </c>
      <c r="C48" s="10">
        <f>AVERAGEIF(Results!$F:$F,'Statistics on No. of Iterations'!$A48,Results!AB:AB)</f>
        <v>1</v>
      </c>
      <c r="D48" s="10">
        <f>_xlfn.MAXIFS(Results!AB:AB,Results!$F:$F,'Statistics on No. of Iterations'!$A48)</f>
        <v>1</v>
      </c>
      <c r="E48" s="10">
        <f>AVERAGEIF(Results!$F:$F,'Statistics on No. of Iterations'!$A48,Results!AC:AC)</f>
        <v>0</v>
      </c>
      <c r="F48" s="10">
        <f>_xlfn.MAXIFS(Results!AC:AC,Results!$F:$F,'Statistics on No. of Iterations'!$A48)</f>
        <v>0</v>
      </c>
      <c r="G48">
        <f t="shared" si="2"/>
        <v>1</v>
      </c>
      <c r="H48" s="12">
        <v>4</v>
      </c>
      <c r="I48">
        <f>H48/4</f>
        <v>1</v>
      </c>
    </row>
    <row r="49" spans="1:9" x14ac:dyDescent="0.25">
      <c r="G49">
        <f>SUM(G36:G48)</f>
        <v>7</v>
      </c>
    </row>
    <row r="51" spans="1:9" x14ac:dyDescent="0.25">
      <c r="A51" t="s">
        <v>59</v>
      </c>
    </row>
    <row r="52" spans="1:9" x14ac:dyDescent="0.25">
      <c r="C52" s="26" t="s">
        <v>39</v>
      </c>
      <c r="D52" s="26"/>
      <c r="E52" s="26" t="s">
        <v>34</v>
      </c>
      <c r="F52" s="26"/>
    </row>
    <row r="53" spans="1:9" x14ac:dyDescent="0.25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32</v>
      </c>
      <c r="F53" s="1" t="s">
        <v>35</v>
      </c>
    </row>
    <row r="54" spans="1:9" x14ac:dyDescent="0.25">
      <c r="A54" s="10">
        <v>1</v>
      </c>
      <c r="B54" s="11">
        <v>1</v>
      </c>
      <c r="C54" s="10">
        <f>AVERAGEIF(Results!$F:$F,'Statistics on No. of Iterations'!$A54,Results!AD:AD)</f>
        <v>1</v>
      </c>
      <c r="D54" s="10">
        <f>_xlfn.MAXIFS(Results!AD:AD,Results!$F:$F,'Statistics on No. of Iterations'!$A54)</f>
        <v>1</v>
      </c>
      <c r="E54" s="10">
        <f>AVERAGEIF(Results!$F:$F,'Statistics on No. of Iterations'!$A54,Results!AE:AE)</f>
        <v>0</v>
      </c>
      <c r="F54" s="10">
        <f>_xlfn.MAXIFS(Results!AE:AE,Results!$F:$F,'Statistics on No. of Iterations'!$A54)</f>
        <v>0</v>
      </c>
      <c r="G54">
        <f t="shared" ref="G54:G66" si="3">IF(B54&gt;0.92,1,0)</f>
        <v>1</v>
      </c>
      <c r="H54" s="8"/>
    </row>
    <row r="55" spans="1:9" x14ac:dyDescent="0.25">
      <c r="A55" s="10">
        <v>2</v>
      </c>
      <c r="B55" s="11">
        <v>0.96</v>
      </c>
      <c r="C55" s="10">
        <f>AVERAGEIF(Results!$F:$F,'Statistics on No. of Iterations'!$A55,Results!AD:AD)</f>
        <v>1.04</v>
      </c>
      <c r="D55" s="10">
        <f>_xlfn.MAXIFS(Results!AD:AD,Results!$F:$F,'Statistics on No. of Iterations'!$A55)</f>
        <v>2</v>
      </c>
      <c r="E55" s="10">
        <f>AVERAGEIF(Results!$F:$F,'Statistics on No. of Iterations'!$A55,Results!AE:AE)</f>
        <v>0.08</v>
      </c>
      <c r="F55" s="10">
        <f>_xlfn.MAXIFS(Results!AE:AE,Results!$F:$F,'Statistics on No. of Iterations'!$A55)</f>
        <v>2</v>
      </c>
      <c r="G55">
        <f t="shared" si="3"/>
        <v>1</v>
      </c>
      <c r="H55" s="8"/>
    </row>
    <row r="56" spans="1:9" x14ac:dyDescent="0.25">
      <c r="A56" s="10">
        <v>3</v>
      </c>
      <c r="B56" s="11">
        <v>0.96</v>
      </c>
      <c r="C56" s="10">
        <f>AVERAGEIF(Results!$F:$F,'Statistics on No. of Iterations'!$A56,Results!AD:AD)</f>
        <v>1.1599999999999999</v>
      </c>
      <c r="D56" s="10">
        <f>_xlfn.MAXIFS(Results!AD:AD,Results!$F:$F,'Statistics on No. of Iterations'!$A56)</f>
        <v>5</v>
      </c>
      <c r="E56" s="10">
        <f>AVERAGEIF(Results!$F:$F,'Statistics on No. of Iterations'!$A56,Results!AE:AE)</f>
        <v>0.4</v>
      </c>
      <c r="F56" s="10">
        <f>_xlfn.MAXIFS(Results!AE:AE,Results!$F:$F,'Statistics on No. of Iterations'!$A56)</f>
        <v>10</v>
      </c>
      <c r="G56">
        <f t="shared" si="3"/>
        <v>1</v>
      </c>
      <c r="H56" s="8"/>
    </row>
    <row r="57" spans="1:9" x14ac:dyDescent="0.25">
      <c r="A57" s="10">
        <v>4</v>
      </c>
      <c r="B57" s="11">
        <v>1</v>
      </c>
      <c r="C57" s="10">
        <f>AVERAGEIF(Results!$F:$F,'Statistics on No. of Iterations'!$A57,Results!AD:AD)</f>
        <v>1</v>
      </c>
      <c r="D57" s="10">
        <f>_xlfn.MAXIFS(Results!AD:AD,Results!$F:$F,'Statistics on No. of Iterations'!$A57)</f>
        <v>1</v>
      </c>
      <c r="E57" s="10">
        <f>AVERAGEIF(Results!$F:$F,'Statistics on No. of Iterations'!$A57,Results!AE:AE)</f>
        <v>0</v>
      </c>
      <c r="F57" s="10">
        <f>_xlfn.MAXIFS(Results!AE:AE,Results!$F:$F,'Statistics on No. of Iterations'!$A57)</f>
        <v>0</v>
      </c>
      <c r="G57">
        <f t="shared" si="3"/>
        <v>1</v>
      </c>
      <c r="H57" s="8"/>
    </row>
    <row r="58" spans="1:9" x14ac:dyDescent="0.25">
      <c r="A58" s="10">
        <v>5</v>
      </c>
      <c r="B58" s="11">
        <v>0.84</v>
      </c>
      <c r="C58" s="10">
        <f>AVERAGEIF(Results!$F:$F,'Statistics on No. of Iterations'!$A58,Results!AD:AD)</f>
        <v>2.36</v>
      </c>
      <c r="D58" s="10">
        <f>_xlfn.MAXIFS(Results!AD:AD,Results!$F:$F,'Statistics on No. of Iterations'!$A58)</f>
        <v>17</v>
      </c>
      <c r="E58" s="10">
        <f>AVERAGEIF(Results!$F:$F,'Statistics on No. of Iterations'!$A58,Results!AE:AE)</f>
        <v>4.3600000000000003</v>
      </c>
      <c r="F58" s="10">
        <f>_xlfn.MAXIFS(Results!AE:AE,Results!$F:$F,'Statistics on No. of Iterations'!$A58)</f>
        <v>50</v>
      </c>
      <c r="G58">
        <f t="shared" si="3"/>
        <v>0</v>
      </c>
      <c r="H58" s="8"/>
    </row>
    <row r="59" spans="1:9" x14ac:dyDescent="0.25">
      <c r="A59" s="10">
        <v>6</v>
      </c>
      <c r="B59" s="11">
        <v>0.92</v>
      </c>
      <c r="C59" s="10">
        <f>AVERAGEIF(Results!$F:$F,'Statistics on No. of Iterations'!$A59,Results!AD:AD)</f>
        <v>1.1599999999999999</v>
      </c>
      <c r="D59" s="10">
        <f>_xlfn.MAXIFS(Results!AD:AD,Results!$F:$F,'Statistics on No. of Iterations'!$A59)</f>
        <v>4</v>
      </c>
      <c r="E59" s="10">
        <f>AVERAGEIF(Results!$F:$F,'Statistics on No. of Iterations'!$A59,Results!AE:AE)</f>
        <v>0.44</v>
      </c>
      <c r="F59" s="10">
        <f>_xlfn.MAXIFS(Results!AE:AE,Results!$F:$F,'Statistics on No. of Iterations'!$A59)</f>
        <v>9</v>
      </c>
      <c r="G59">
        <f t="shared" si="3"/>
        <v>0</v>
      </c>
      <c r="H59" s="8"/>
    </row>
    <row r="60" spans="1:9" x14ac:dyDescent="0.25">
      <c r="A60" s="10">
        <v>7</v>
      </c>
      <c r="B60" s="11">
        <v>1</v>
      </c>
      <c r="C60" s="10">
        <f>AVERAGEIF(Results!$F:$F,'Statistics on No. of Iterations'!$A60,Results!AD:AD)</f>
        <v>1</v>
      </c>
      <c r="D60" s="10">
        <f>_xlfn.MAXIFS(Results!AD:AD,Results!$F:$F,'Statistics on No. of Iterations'!$A60)</f>
        <v>1</v>
      </c>
      <c r="E60" s="10">
        <f>AVERAGEIF(Results!$F:$F,'Statistics on No. of Iterations'!$A60,Results!AE:AE)</f>
        <v>0</v>
      </c>
      <c r="F60" s="10">
        <f>_xlfn.MAXIFS(Results!AE:AE,Results!$F:$F,'Statistics on No. of Iterations'!$A60)</f>
        <v>0</v>
      </c>
      <c r="G60">
        <f t="shared" si="3"/>
        <v>1</v>
      </c>
      <c r="H60" s="8"/>
    </row>
    <row r="61" spans="1:9" x14ac:dyDescent="0.25">
      <c r="A61" s="10">
        <v>8</v>
      </c>
      <c r="B61" s="11">
        <v>0.92</v>
      </c>
      <c r="C61" s="10">
        <f>AVERAGEIF(Results!$F:$F,'Statistics on No. of Iterations'!$A61,Results!AD:AD)</f>
        <v>1.1599999999999999</v>
      </c>
      <c r="D61" s="10">
        <f>_xlfn.MAXIFS(Results!AD:AD,Results!$F:$F,'Statistics on No. of Iterations'!$A61)</f>
        <v>3</v>
      </c>
      <c r="E61" s="10">
        <f>AVERAGEIF(Results!$F:$F,'Statistics on No. of Iterations'!$A61,Results!AE:AE)</f>
        <v>0.32</v>
      </c>
      <c r="F61" s="10">
        <f>_xlfn.MAXIFS(Results!AE:AE,Results!$F:$F,'Statistics on No. of Iterations'!$A61)</f>
        <v>4</v>
      </c>
      <c r="G61">
        <f t="shared" si="3"/>
        <v>0</v>
      </c>
      <c r="H61" s="8"/>
    </row>
    <row r="62" spans="1:9" x14ac:dyDescent="0.25">
      <c r="A62" s="10">
        <v>9</v>
      </c>
      <c r="B62" s="11">
        <v>0.88</v>
      </c>
      <c r="C62" s="10">
        <f>AVERAGEIF(Results!$F:$F,'Statistics on No. of Iterations'!$A62,Results!AD:AD)</f>
        <v>1.1599999999999999</v>
      </c>
      <c r="D62" s="10">
        <f>_xlfn.MAXIFS(Results!AD:AD,Results!$F:$F,'Statistics on No. of Iterations'!$A62)</f>
        <v>3</v>
      </c>
      <c r="E62" s="10">
        <f>AVERAGEIF(Results!$F:$F,'Statistics on No. of Iterations'!$A62,Results!AE:AE)</f>
        <v>0.4</v>
      </c>
      <c r="F62" s="10">
        <f>_xlfn.MAXIFS(Results!AE:AE,Results!$F:$F,'Statistics on No. of Iterations'!$A62)</f>
        <v>6</v>
      </c>
      <c r="G62">
        <f t="shared" si="3"/>
        <v>0</v>
      </c>
      <c r="H62" s="8"/>
    </row>
    <row r="63" spans="1:9" x14ac:dyDescent="0.25">
      <c r="A63" s="10">
        <v>10</v>
      </c>
      <c r="B63" s="11">
        <v>0.92</v>
      </c>
      <c r="C63" s="10">
        <f>AVERAGEIF(Results!$F:$F,'Statistics on No. of Iterations'!$A63,Results!AD:AD)</f>
        <v>1.1200000000000001</v>
      </c>
      <c r="D63" s="10">
        <f>_xlfn.MAXIFS(Results!AD:AD,Results!$F:$F,'Statistics on No. of Iterations'!$A63)</f>
        <v>3</v>
      </c>
      <c r="E63" s="10">
        <f>AVERAGEIF(Results!$F:$F,'Statistics on No. of Iterations'!$A63,Results!AE:AE)</f>
        <v>0.32</v>
      </c>
      <c r="F63" s="10">
        <f>_xlfn.MAXIFS(Results!AE:AE,Results!$F:$F,'Statistics on No. of Iterations'!$A63)</f>
        <v>6</v>
      </c>
      <c r="G63">
        <f t="shared" si="3"/>
        <v>0</v>
      </c>
      <c r="H63" s="8"/>
    </row>
    <row r="64" spans="1:9" x14ac:dyDescent="0.25">
      <c r="A64" s="10">
        <v>11</v>
      </c>
      <c r="B64" s="11">
        <v>0.92</v>
      </c>
      <c r="C64" s="10">
        <f>AVERAGEIF(Results!$F:$F,'Statistics on No. of Iterations'!$A64,Results!AD:AD)</f>
        <v>1.4</v>
      </c>
      <c r="D64" s="10">
        <f>_xlfn.MAXIFS(Results!AD:AD,Results!$F:$F,'Statistics on No. of Iterations'!$A64)</f>
        <v>7</v>
      </c>
      <c r="E64" s="10">
        <f>AVERAGEIF(Results!$F:$F,'Statistics on No. of Iterations'!$A64,Results!AE:AE)</f>
        <v>1</v>
      </c>
      <c r="F64" s="10">
        <f>_xlfn.MAXIFS(Results!AE:AE,Results!$F:$F,'Statistics on No. of Iterations'!$A64)</f>
        <v>15</v>
      </c>
      <c r="G64">
        <f t="shared" si="3"/>
        <v>0</v>
      </c>
      <c r="H64">
        <v>23</v>
      </c>
      <c r="I64">
        <f>H64/25</f>
        <v>0.92</v>
      </c>
    </row>
    <row r="65" spans="1:9" x14ac:dyDescent="0.25">
      <c r="A65" s="10">
        <v>12</v>
      </c>
      <c r="B65" s="11">
        <v>1</v>
      </c>
      <c r="C65" s="10">
        <f>AVERAGEIF(Results!$F:$F,'Statistics on No. of Iterations'!$A65,Results!AD:AD)</f>
        <v>1</v>
      </c>
      <c r="D65" s="10">
        <f>_xlfn.MAXIFS(Results!AD:AD,Results!$F:$F,'Statistics on No. of Iterations'!$A65)</f>
        <v>1</v>
      </c>
      <c r="E65" s="10">
        <f>AVERAGEIF(Results!$F:$F,'Statistics on No. of Iterations'!$A65,Results!AE:AE)</f>
        <v>0</v>
      </c>
      <c r="F65" s="10">
        <f>_xlfn.MAXIFS(Results!AE:AE,Results!$F:$F,'Statistics on No. of Iterations'!$A65)</f>
        <v>0</v>
      </c>
      <c r="G65">
        <f t="shared" si="3"/>
        <v>1</v>
      </c>
      <c r="H65">
        <v>4</v>
      </c>
      <c r="I65">
        <f>H65/4</f>
        <v>1</v>
      </c>
    </row>
    <row r="66" spans="1:9" x14ac:dyDescent="0.25">
      <c r="A66" s="10">
        <v>13</v>
      </c>
      <c r="B66" s="11">
        <v>1</v>
      </c>
      <c r="C66" s="10">
        <f>AVERAGEIF(Results!$F:$F,'Statistics on No. of Iterations'!$A66,Results!AD:AD)</f>
        <v>1</v>
      </c>
      <c r="D66" s="10">
        <f>_xlfn.MAXIFS(Results!AD:AD,Results!$F:$F,'Statistics on No. of Iterations'!$A66)</f>
        <v>1</v>
      </c>
      <c r="E66" s="10">
        <f>AVERAGEIF(Results!$F:$F,'Statistics on No. of Iterations'!$A66,Results!AE:AE)</f>
        <v>0</v>
      </c>
      <c r="F66" s="10">
        <f>_xlfn.MAXIFS(Results!AE:AE,Results!$F:$F,'Statistics on No. of Iterations'!$A66)</f>
        <v>0</v>
      </c>
      <c r="G66">
        <f t="shared" si="3"/>
        <v>1</v>
      </c>
      <c r="H66">
        <v>4</v>
      </c>
      <c r="I66">
        <f>H66/4</f>
        <v>1</v>
      </c>
    </row>
    <row r="67" spans="1:9" x14ac:dyDescent="0.25">
      <c r="G67">
        <f>SUM(G54:G66)</f>
        <v>7</v>
      </c>
    </row>
  </sheetData>
  <mergeCells count="8">
    <mergeCell ref="C52:D52"/>
    <mergeCell ref="E52:F52"/>
    <mergeCell ref="C2:D2"/>
    <mergeCell ref="E2:F2"/>
    <mergeCell ref="C18:D18"/>
    <mergeCell ref="E18:F18"/>
    <mergeCell ref="C34:D34"/>
    <mergeCell ref="E34:F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93B7-A9D9-4D66-8E5D-ACA170DF31D4}">
  <dimension ref="A1:AD50"/>
  <sheetViews>
    <sheetView tabSelected="1" topLeftCell="A4" zoomScale="85" zoomScaleNormal="85" workbookViewId="0">
      <selection activeCell="A2" sqref="A2"/>
    </sheetView>
  </sheetViews>
  <sheetFormatPr defaultRowHeight="15" x14ac:dyDescent="0.25"/>
  <cols>
    <col min="1" max="1" width="7.7109375" bestFit="1" customWidth="1"/>
    <col min="2" max="2" width="12.5703125" bestFit="1" customWidth="1"/>
    <col min="3" max="3" width="12" bestFit="1" customWidth="1"/>
    <col min="4" max="4" width="14.140625" bestFit="1" customWidth="1"/>
    <col min="5" max="5" width="9.7109375" bestFit="1" customWidth="1"/>
    <col min="6" max="6" width="13.7109375" bestFit="1" customWidth="1"/>
    <col min="7" max="7" width="12.140625" bestFit="1" customWidth="1"/>
    <col min="8" max="8" width="13.28515625" bestFit="1" customWidth="1"/>
    <col min="9" max="9" width="8" bestFit="1" customWidth="1"/>
    <col min="10" max="10" width="9.5703125" bestFit="1" customWidth="1"/>
    <col min="11" max="11" width="9.7109375" bestFit="1" customWidth="1"/>
    <col min="12" max="12" width="9.42578125" bestFit="1" customWidth="1"/>
    <col min="13" max="13" width="21.85546875" bestFit="1" customWidth="1"/>
    <col min="14" max="14" width="24.42578125" bestFit="1" customWidth="1"/>
    <col min="15" max="15" width="24.5703125" bestFit="1" customWidth="1"/>
    <col min="16" max="16" width="25.85546875" bestFit="1" customWidth="1"/>
    <col min="17" max="17" width="11" bestFit="1" customWidth="1"/>
    <col min="18" max="18" width="13.7109375" bestFit="1" customWidth="1"/>
    <col min="19" max="19" width="13.85546875" bestFit="1" customWidth="1"/>
    <col min="23" max="23" width="23.28515625" bestFit="1" customWidth="1"/>
    <col min="30" max="30" width="16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>
        <v>46</v>
      </c>
      <c r="B2" s="1">
        <v>122</v>
      </c>
      <c r="C2" s="1">
        <v>182</v>
      </c>
      <c r="D2" s="1">
        <v>2</v>
      </c>
      <c r="E2" s="1">
        <v>0.02</v>
      </c>
      <c r="F2" s="1">
        <v>4</v>
      </c>
      <c r="G2" s="1" t="str">
        <f t="shared" ref="G2:G4" si="0">"RN" &amp;"_"&amp;F2&amp; "_"&amp;D2&amp;"_"&amp;E2</f>
        <v>RN_4_2_0.02</v>
      </c>
      <c r="H2" s="20">
        <v>129.03</v>
      </c>
      <c r="I2" s="20">
        <v>79.84</v>
      </c>
      <c r="J2" s="20">
        <v>91.57</v>
      </c>
      <c r="K2" s="20">
        <v>90.21</v>
      </c>
      <c r="L2" s="20">
        <f t="shared" ref="L2:L4" si="1">MIN(H2:K2)</f>
        <v>79.84</v>
      </c>
      <c r="M2" s="2">
        <f t="shared" ref="M2:O4" si="2">IFERROR($H2/H2,"Infeasible")</f>
        <v>1</v>
      </c>
      <c r="N2" s="2">
        <f t="shared" si="2"/>
        <v>1.6161072144288577</v>
      </c>
      <c r="O2" s="2">
        <f t="shared" si="2"/>
        <v>1.409085945178552</v>
      </c>
      <c r="P2" s="1">
        <v>61250.6</v>
      </c>
      <c r="Q2" s="1">
        <v>61250.6</v>
      </c>
      <c r="R2" s="1">
        <v>61250.6</v>
      </c>
      <c r="S2" s="1">
        <v>61250.6</v>
      </c>
      <c r="T2" s="4">
        <f t="shared" ref="T2:V4" si="3">IFERROR(ABS($Q2-Q2)/$Q2,"Infeasible")</f>
        <v>0</v>
      </c>
      <c r="U2" s="4">
        <f t="shared" si="3"/>
        <v>0</v>
      </c>
      <c r="V2" s="4">
        <f t="shared" si="3"/>
        <v>0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v>0</v>
      </c>
      <c r="AC2" s="1">
        <v>1</v>
      </c>
      <c r="AD2" s="1">
        <v>0</v>
      </c>
    </row>
    <row r="3" spans="1:30" x14ac:dyDescent="0.25">
      <c r="A3" s="1">
        <v>47</v>
      </c>
      <c r="B3" s="1">
        <v>122</v>
      </c>
      <c r="C3" s="1">
        <v>182</v>
      </c>
      <c r="D3" s="1">
        <v>2</v>
      </c>
      <c r="E3" s="1">
        <v>0.04</v>
      </c>
      <c r="F3" s="1">
        <v>4</v>
      </c>
      <c r="G3" s="1" t="str">
        <f t="shared" si="0"/>
        <v>RN_4_2_0.04</v>
      </c>
      <c r="H3" s="20">
        <v>127.34</v>
      </c>
      <c r="I3" s="20">
        <v>112.43</v>
      </c>
      <c r="J3" s="20">
        <v>84.89</v>
      </c>
      <c r="K3" s="20">
        <v>88.64</v>
      </c>
      <c r="L3" s="20">
        <f t="shared" si="1"/>
        <v>84.89</v>
      </c>
      <c r="M3" s="2">
        <f t="shared" si="2"/>
        <v>1</v>
      </c>
      <c r="N3" s="2">
        <f t="shared" si="2"/>
        <v>1.1326158498621364</v>
      </c>
      <c r="O3" s="2">
        <f t="shared" si="2"/>
        <v>1.500058899752621</v>
      </c>
      <c r="P3" s="1">
        <v>61094.11</v>
      </c>
      <c r="Q3" s="1">
        <v>61094.11</v>
      </c>
      <c r="R3" s="1">
        <v>61094.11</v>
      </c>
      <c r="S3" s="1">
        <v>61094.11</v>
      </c>
      <c r="T3" s="4">
        <f t="shared" si="3"/>
        <v>0</v>
      </c>
      <c r="U3" s="4">
        <f t="shared" si="3"/>
        <v>0</v>
      </c>
      <c r="V3" s="4">
        <f t="shared" si="3"/>
        <v>0</v>
      </c>
      <c r="W3" s="1">
        <v>1</v>
      </c>
      <c r="X3" s="1">
        <v>0</v>
      </c>
      <c r="Y3" s="1">
        <v>1</v>
      </c>
      <c r="Z3" s="1">
        <v>0</v>
      </c>
      <c r="AA3" s="1">
        <v>1</v>
      </c>
      <c r="AB3" s="1">
        <v>0</v>
      </c>
      <c r="AC3" s="1">
        <v>1</v>
      </c>
      <c r="AD3" s="1">
        <v>0</v>
      </c>
    </row>
    <row r="4" spans="1:30" x14ac:dyDescent="0.25">
      <c r="A4" s="1">
        <v>48</v>
      </c>
      <c r="B4" s="1">
        <v>122</v>
      </c>
      <c r="C4" s="1">
        <v>182</v>
      </c>
      <c r="D4" s="1">
        <v>2</v>
      </c>
      <c r="E4" s="1">
        <v>0.06</v>
      </c>
      <c r="F4" s="1">
        <v>4</v>
      </c>
      <c r="G4" s="1" t="str">
        <f t="shared" si="0"/>
        <v>RN_4_2_0.06</v>
      </c>
      <c r="H4" s="20">
        <v>162.37</v>
      </c>
      <c r="I4" s="20">
        <v>96.78</v>
      </c>
      <c r="J4" s="20">
        <v>83.26</v>
      </c>
      <c r="K4" s="20">
        <v>95.97</v>
      </c>
      <c r="L4" s="20">
        <f t="shared" si="1"/>
        <v>83.26</v>
      </c>
      <c r="M4" s="2">
        <f t="shared" si="2"/>
        <v>1</v>
      </c>
      <c r="N4" s="2">
        <f t="shared" si="2"/>
        <v>1.6777226699731349</v>
      </c>
      <c r="O4" s="2">
        <f t="shared" si="2"/>
        <v>1.9501561374009126</v>
      </c>
      <c r="P4" s="1">
        <v>61094.11</v>
      </c>
      <c r="Q4" s="1">
        <v>61094.11</v>
      </c>
      <c r="R4" s="1">
        <v>61094.11</v>
      </c>
      <c r="S4" s="1">
        <v>61094.11</v>
      </c>
      <c r="T4" s="4">
        <f t="shared" si="3"/>
        <v>0</v>
      </c>
      <c r="U4" s="4">
        <f t="shared" si="3"/>
        <v>0</v>
      </c>
      <c r="V4" s="4">
        <f t="shared" si="3"/>
        <v>0</v>
      </c>
      <c r="W4" s="1">
        <v>1</v>
      </c>
      <c r="X4" s="1">
        <v>0</v>
      </c>
      <c r="Y4" s="1">
        <v>1</v>
      </c>
      <c r="Z4" s="1">
        <v>0</v>
      </c>
      <c r="AA4" s="1">
        <v>1</v>
      </c>
      <c r="AB4" s="1">
        <v>0</v>
      </c>
      <c r="AC4" s="1">
        <v>1</v>
      </c>
      <c r="AD4" s="1">
        <v>0</v>
      </c>
    </row>
    <row r="5" spans="1:30" x14ac:dyDescent="0.25">
      <c r="A5" s="1">
        <v>76</v>
      </c>
      <c r="B5" s="1">
        <v>122</v>
      </c>
      <c r="C5" s="1">
        <v>182</v>
      </c>
      <c r="D5" s="1">
        <v>2</v>
      </c>
      <c r="E5" s="1">
        <v>0.08</v>
      </c>
      <c r="F5" s="1">
        <v>4</v>
      </c>
      <c r="G5" s="1" t="s">
        <v>40</v>
      </c>
      <c r="H5" s="23">
        <v>126.32</v>
      </c>
      <c r="I5" s="23">
        <v>84.49</v>
      </c>
      <c r="J5" s="23">
        <v>117.81</v>
      </c>
      <c r="K5" s="23">
        <v>93.98</v>
      </c>
      <c r="L5" s="23">
        <v>84.49</v>
      </c>
      <c r="M5" s="2">
        <v>1.4950881761155166</v>
      </c>
      <c r="N5" s="2">
        <v>1.0722349545878957</v>
      </c>
      <c r="O5" s="2">
        <v>1.3441157693126196</v>
      </c>
      <c r="P5" s="1">
        <v>61094.11</v>
      </c>
      <c r="Q5" s="1">
        <v>61094.11</v>
      </c>
      <c r="R5" s="1">
        <v>61094.11</v>
      </c>
      <c r="S5" s="1">
        <v>61094.11</v>
      </c>
      <c r="T5" s="4">
        <v>0</v>
      </c>
      <c r="U5" s="4">
        <v>0</v>
      </c>
      <c r="V5" s="4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1</v>
      </c>
      <c r="AD5" s="1">
        <v>0</v>
      </c>
    </row>
    <row r="6" spans="1:30" x14ac:dyDescent="0.25">
      <c r="A6" s="1">
        <v>77</v>
      </c>
      <c r="B6" s="1">
        <v>122</v>
      </c>
      <c r="C6" s="1">
        <v>182</v>
      </c>
      <c r="D6" s="1">
        <v>2</v>
      </c>
      <c r="E6" s="1">
        <v>0.1</v>
      </c>
      <c r="F6" s="1">
        <v>4</v>
      </c>
      <c r="G6" s="1" t="s">
        <v>41</v>
      </c>
      <c r="H6" s="23">
        <v>138.36000000000001</v>
      </c>
      <c r="I6" s="23">
        <v>83.09</v>
      </c>
      <c r="J6" s="23">
        <v>140.97</v>
      </c>
      <c r="K6" s="23">
        <v>77.930000000000007</v>
      </c>
      <c r="L6" s="23">
        <v>77.930000000000007</v>
      </c>
      <c r="M6" s="2">
        <v>1.6651823324106392</v>
      </c>
      <c r="N6" s="2">
        <v>0.98148542243030445</v>
      </c>
      <c r="O6" s="2">
        <v>1.7754394969844733</v>
      </c>
      <c r="P6" s="1">
        <v>61094.11</v>
      </c>
      <c r="Q6" s="1">
        <v>61094.11</v>
      </c>
      <c r="R6" s="1">
        <v>61094.11</v>
      </c>
      <c r="S6" s="1">
        <v>61094.11</v>
      </c>
      <c r="T6" s="4">
        <v>0</v>
      </c>
      <c r="U6" s="4">
        <v>0</v>
      </c>
      <c r="V6" s="4">
        <v>0</v>
      </c>
      <c r="W6" s="1">
        <v>1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1</v>
      </c>
      <c r="AD6" s="1">
        <v>0</v>
      </c>
    </row>
    <row r="7" spans="1:30" x14ac:dyDescent="0.25">
      <c r="A7" s="1">
        <v>78</v>
      </c>
      <c r="B7" s="1">
        <v>122</v>
      </c>
      <c r="C7" s="1">
        <v>182</v>
      </c>
      <c r="D7" s="1">
        <v>2</v>
      </c>
      <c r="E7" s="1">
        <v>0.2</v>
      </c>
      <c r="F7" s="1">
        <v>4</v>
      </c>
      <c r="G7" s="1" t="s">
        <v>42</v>
      </c>
      <c r="H7" s="23">
        <v>138.9</v>
      </c>
      <c r="I7" s="23">
        <v>106.27</v>
      </c>
      <c r="J7" s="23">
        <v>125.78</v>
      </c>
      <c r="K7" s="23">
        <v>114.38</v>
      </c>
      <c r="L7" s="23">
        <v>106.27</v>
      </c>
      <c r="M7" s="2">
        <v>1.3070480850663406</v>
      </c>
      <c r="N7" s="2">
        <v>1.1043091111464463</v>
      </c>
      <c r="O7" s="2">
        <v>1.21437314215772</v>
      </c>
      <c r="P7" s="1">
        <v>60902.92</v>
      </c>
      <c r="Q7" s="1">
        <v>60902.92</v>
      </c>
      <c r="R7" s="1">
        <v>60902.92</v>
      </c>
      <c r="S7" s="1">
        <v>60902.92</v>
      </c>
      <c r="T7" s="4">
        <v>0</v>
      </c>
      <c r="U7" s="4">
        <v>0</v>
      </c>
      <c r="V7" s="4">
        <v>0</v>
      </c>
      <c r="W7" s="1">
        <v>1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1">
        <v>1</v>
      </c>
      <c r="AD7" s="1">
        <v>0</v>
      </c>
    </row>
    <row r="8" spans="1:30" x14ac:dyDescent="0.25">
      <c r="A8" s="1">
        <v>79</v>
      </c>
      <c r="B8" s="1">
        <v>122</v>
      </c>
      <c r="C8" s="1">
        <v>182</v>
      </c>
      <c r="D8" s="1">
        <v>2</v>
      </c>
      <c r="E8" s="1">
        <v>0.3</v>
      </c>
      <c r="F8" s="1">
        <v>4</v>
      </c>
      <c r="G8" s="1" t="s">
        <v>43</v>
      </c>
      <c r="H8" s="23">
        <v>171.12</v>
      </c>
      <c r="I8" s="23">
        <v>79.83</v>
      </c>
      <c r="J8" s="23">
        <v>114.91</v>
      </c>
      <c r="K8" s="23">
        <v>93.52</v>
      </c>
      <c r="L8" s="23">
        <v>79.83</v>
      </c>
      <c r="M8" s="2">
        <v>2.1435550544907929</v>
      </c>
      <c r="N8" s="2">
        <v>1.4891654338177704</v>
      </c>
      <c r="O8" s="2">
        <v>1.8297690333618479</v>
      </c>
      <c r="P8" s="1">
        <v>60786.79</v>
      </c>
      <c r="Q8" s="1">
        <v>60786.79</v>
      </c>
      <c r="R8" s="1">
        <v>60786.79</v>
      </c>
      <c r="S8" s="1">
        <v>60786.79</v>
      </c>
      <c r="T8" s="4">
        <v>0</v>
      </c>
      <c r="U8" s="4">
        <v>0</v>
      </c>
      <c r="V8" s="4">
        <v>0</v>
      </c>
      <c r="W8" s="1">
        <v>1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1</v>
      </c>
      <c r="AD8" s="1">
        <v>0</v>
      </c>
    </row>
    <row r="9" spans="1:30" x14ac:dyDescent="0.25">
      <c r="A9" s="1">
        <v>80</v>
      </c>
      <c r="B9" s="1">
        <v>122</v>
      </c>
      <c r="C9" s="1">
        <v>182</v>
      </c>
      <c r="D9" s="1">
        <v>2</v>
      </c>
      <c r="E9" s="1">
        <v>1</v>
      </c>
      <c r="F9" s="1">
        <v>4</v>
      </c>
      <c r="G9" s="1" t="s">
        <v>44</v>
      </c>
      <c r="H9" s="23">
        <v>101.83</v>
      </c>
      <c r="I9" s="23">
        <v>91.89</v>
      </c>
      <c r="J9" s="23">
        <v>73.099999999999994</v>
      </c>
      <c r="K9" s="23">
        <v>87.84</v>
      </c>
      <c r="L9" s="23">
        <v>73.099999999999994</v>
      </c>
      <c r="M9" s="2">
        <v>1.1081728153226684</v>
      </c>
      <c r="N9" s="2">
        <v>1.3930232558139535</v>
      </c>
      <c r="O9" s="2">
        <v>1.1592668488160291</v>
      </c>
      <c r="P9" s="1">
        <v>60786.79</v>
      </c>
      <c r="Q9" s="1">
        <v>60786.79</v>
      </c>
      <c r="R9" s="1">
        <v>60786.79</v>
      </c>
      <c r="S9" s="1">
        <v>60786.79</v>
      </c>
      <c r="T9" s="4">
        <v>0</v>
      </c>
      <c r="U9" s="4">
        <v>0</v>
      </c>
      <c r="V9" s="4">
        <v>0</v>
      </c>
      <c r="W9" s="1">
        <v>1</v>
      </c>
      <c r="X9" s="1">
        <v>0</v>
      </c>
      <c r="Y9" s="1">
        <v>1</v>
      </c>
      <c r="Z9" s="1">
        <v>0</v>
      </c>
      <c r="AA9" s="1">
        <v>1</v>
      </c>
      <c r="AB9" s="1">
        <v>0</v>
      </c>
      <c r="AC9" s="1">
        <v>1</v>
      </c>
      <c r="AD9" s="1">
        <v>0</v>
      </c>
    </row>
    <row r="10" spans="1:30" x14ac:dyDescent="0.25">
      <c r="H10" s="24">
        <f>MIN(H2:H9)</f>
        <v>101.83</v>
      </c>
      <c r="I10" s="24">
        <f t="shared" ref="I10:K10" si="4">MIN(I2:I9)</f>
        <v>79.83</v>
      </c>
      <c r="J10" s="24">
        <f t="shared" si="4"/>
        <v>73.099999999999994</v>
      </c>
      <c r="K10" s="24">
        <f t="shared" si="4"/>
        <v>77.930000000000007</v>
      </c>
      <c r="L10" s="24"/>
    </row>
    <row r="11" spans="1:30" x14ac:dyDescent="0.25">
      <c r="H11" s="24">
        <f>MAX(H2:H9)</f>
        <v>171.12</v>
      </c>
      <c r="I11" s="24">
        <f t="shared" ref="I11:K11" si="5">MAX(I2:I9)</f>
        <v>112.43</v>
      </c>
      <c r="J11" s="24">
        <f t="shared" si="5"/>
        <v>140.97</v>
      </c>
      <c r="K11" s="24">
        <f t="shared" si="5"/>
        <v>114.38</v>
      </c>
    </row>
    <row r="36" spans="1:30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21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  <c r="P36" s="1" t="s">
        <v>14</v>
      </c>
      <c r="Q36" s="1" t="s">
        <v>15</v>
      </c>
      <c r="R36" s="1" t="s">
        <v>16</v>
      </c>
      <c r="S36" s="1" t="s">
        <v>17</v>
      </c>
      <c r="T36" s="1" t="s">
        <v>18</v>
      </c>
      <c r="U36" s="1" t="s">
        <v>19</v>
      </c>
      <c r="V36" s="1" t="s">
        <v>20</v>
      </c>
      <c r="W36" s="1" t="s">
        <v>22</v>
      </c>
      <c r="X36" s="1" t="s">
        <v>23</v>
      </c>
      <c r="Y36" s="1" t="s">
        <v>24</v>
      </c>
      <c r="Z36" s="1" t="s">
        <v>25</v>
      </c>
      <c r="AA36" s="1" t="s">
        <v>26</v>
      </c>
      <c r="AB36" s="1" t="s">
        <v>27</v>
      </c>
      <c r="AC36" s="1" t="s">
        <v>28</v>
      </c>
      <c r="AD36" s="1" t="s">
        <v>29</v>
      </c>
    </row>
    <row r="37" spans="1:30" x14ac:dyDescent="0.25">
      <c r="A37" s="1">
        <v>79</v>
      </c>
      <c r="B37" s="1">
        <v>149</v>
      </c>
      <c r="C37" s="1">
        <v>221</v>
      </c>
      <c r="D37" s="1">
        <v>4</v>
      </c>
      <c r="E37" s="1">
        <v>0.02</v>
      </c>
      <c r="F37" s="1">
        <v>6</v>
      </c>
      <c r="G37" s="1" t="str">
        <f t="shared" ref="G37:G39" si="6">"RN" &amp;"_"&amp;F37&amp; "_"&amp;D37&amp;"_"&amp;E37</f>
        <v>RN_6_4_0.02</v>
      </c>
      <c r="H37" s="22">
        <v>167.38</v>
      </c>
      <c r="I37" s="22">
        <v>75.36</v>
      </c>
      <c r="J37" s="22">
        <v>91.34</v>
      </c>
      <c r="K37" s="22">
        <v>75.38</v>
      </c>
      <c r="L37" s="22">
        <f t="shared" ref="L37:L39" si="7">MIN(H37:K37)</f>
        <v>75.36</v>
      </c>
      <c r="M37" s="2">
        <f t="shared" ref="M37:O39" si="8">IFERROR($H37/H37,"Infeasible")</f>
        <v>1</v>
      </c>
      <c r="N37" s="2">
        <f t="shared" si="8"/>
        <v>2.2210721868365182</v>
      </c>
      <c r="O37" s="2">
        <f t="shared" si="8"/>
        <v>1.8324939785417123</v>
      </c>
      <c r="P37" s="1">
        <v>53150.52</v>
      </c>
      <c r="Q37" s="1">
        <v>53150.52</v>
      </c>
      <c r="R37" s="1">
        <v>53150.52</v>
      </c>
      <c r="S37" s="1">
        <v>53150.52</v>
      </c>
      <c r="T37" s="4">
        <f t="shared" ref="T37:V39" si="9">IFERROR(ABS($Q37-Q37)/$Q37,"Infeasible")</f>
        <v>0</v>
      </c>
      <c r="U37" s="4">
        <f t="shared" si="9"/>
        <v>0</v>
      </c>
      <c r="V37" s="4">
        <f t="shared" si="9"/>
        <v>0</v>
      </c>
      <c r="W37" s="1">
        <v>1</v>
      </c>
      <c r="X37" s="1">
        <v>0</v>
      </c>
      <c r="Y37" s="1">
        <v>1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</row>
    <row r="38" spans="1:30" x14ac:dyDescent="0.25">
      <c r="A38" s="1">
        <v>80</v>
      </c>
      <c r="B38" s="1">
        <v>149</v>
      </c>
      <c r="C38" s="1">
        <v>221</v>
      </c>
      <c r="D38" s="1">
        <v>4</v>
      </c>
      <c r="E38" s="1">
        <v>0.04</v>
      </c>
      <c r="F38" s="1">
        <v>6</v>
      </c>
      <c r="G38" s="1" t="str">
        <f t="shared" si="6"/>
        <v>RN_6_4_0.04</v>
      </c>
      <c r="H38" s="22">
        <v>191.19</v>
      </c>
      <c r="I38" s="22">
        <v>76.739999999999995</v>
      </c>
      <c r="J38" s="22">
        <v>90.42</v>
      </c>
      <c r="K38" s="22">
        <v>84.67</v>
      </c>
      <c r="L38" s="22">
        <f t="shared" si="7"/>
        <v>76.739999999999995</v>
      </c>
      <c r="M38" s="2">
        <f t="shared" si="8"/>
        <v>1</v>
      </c>
      <c r="N38" s="2">
        <f t="shared" si="8"/>
        <v>2.4913995308835029</v>
      </c>
      <c r="O38" s="2">
        <f t="shared" si="8"/>
        <v>2.1144658261446581</v>
      </c>
      <c r="P38" s="1">
        <v>52976.7</v>
      </c>
      <c r="Q38" s="1">
        <v>52976.7</v>
      </c>
      <c r="R38" s="1">
        <v>52976.7</v>
      </c>
      <c r="S38" s="1">
        <v>52976.7</v>
      </c>
      <c r="T38" s="4">
        <f t="shared" si="9"/>
        <v>0</v>
      </c>
      <c r="U38" s="4">
        <f t="shared" si="9"/>
        <v>0</v>
      </c>
      <c r="V38" s="4">
        <f t="shared" si="9"/>
        <v>0</v>
      </c>
      <c r="W38" s="1">
        <v>1</v>
      </c>
      <c r="X38" s="1">
        <v>0</v>
      </c>
      <c r="Y38" s="1">
        <v>1</v>
      </c>
      <c r="Z38" s="1">
        <v>0</v>
      </c>
      <c r="AA38" s="1">
        <v>1</v>
      </c>
      <c r="AB38" s="1">
        <v>0</v>
      </c>
      <c r="AC38" s="1">
        <v>1</v>
      </c>
      <c r="AD38" s="1">
        <v>0</v>
      </c>
    </row>
    <row r="39" spans="1:30" x14ac:dyDescent="0.25">
      <c r="A39" s="1">
        <v>81</v>
      </c>
      <c r="B39" s="1">
        <v>149</v>
      </c>
      <c r="C39" s="1">
        <v>221</v>
      </c>
      <c r="D39" s="1">
        <v>4</v>
      </c>
      <c r="E39" s="1">
        <v>0.06</v>
      </c>
      <c r="F39" s="1">
        <v>6</v>
      </c>
      <c r="G39" s="1" t="str">
        <f t="shared" si="6"/>
        <v>RN_6_4_0.06</v>
      </c>
      <c r="H39" s="22">
        <v>184.66</v>
      </c>
      <c r="I39" s="22">
        <v>97.73</v>
      </c>
      <c r="J39" s="22">
        <v>86.07</v>
      </c>
      <c r="K39" s="22">
        <v>78.569999999999993</v>
      </c>
      <c r="L39" s="22">
        <f t="shared" si="7"/>
        <v>78.569999999999993</v>
      </c>
      <c r="M39" s="2">
        <f t="shared" si="8"/>
        <v>1</v>
      </c>
      <c r="N39" s="2">
        <f t="shared" si="8"/>
        <v>1.8894914560523892</v>
      </c>
      <c r="O39" s="2">
        <f t="shared" si="8"/>
        <v>2.1454629952364357</v>
      </c>
      <c r="P39" s="1">
        <v>52691.6</v>
      </c>
      <c r="Q39" s="1">
        <v>52691.6</v>
      </c>
      <c r="R39" s="1">
        <v>52691.6</v>
      </c>
      <c r="S39" s="1">
        <v>52691.6</v>
      </c>
      <c r="T39" s="4">
        <f t="shared" si="9"/>
        <v>0</v>
      </c>
      <c r="U39" s="4">
        <f t="shared" si="9"/>
        <v>0</v>
      </c>
      <c r="V39" s="4">
        <f t="shared" si="9"/>
        <v>0</v>
      </c>
      <c r="W39" s="1">
        <v>1</v>
      </c>
      <c r="X39" s="1">
        <v>0</v>
      </c>
      <c r="Y39" s="1">
        <v>1</v>
      </c>
      <c r="Z39" s="1">
        <v>0</v>
      </c>
      <c r="AA39" s="1">
        <v>1</v>
      </c>
      <c r="AB39" s="1">
        <v>0</v>
      </c>
      <c r="AC39" s="1">
        <v>1</v>
      </c>
      <c r="AD39" s="1">
        <v>0</v>
      </c>
    </row>
    <row r="40" spans="1:30" x14ac:dyDescent="0.25">
      <c r="A40" s="1">
        <v>131</v>
      </c>
      <c r="B40" s="1">
        <v>149</v>
      </c>
      <c r="C40" s="1">
        <v>221</v>
      </c>
      <c r="D40" s="1">
        <v>4</v>
      </c>
      <c r="E40" s="1">
        <v>0.08</v>
      </c>
      <c r="F40" s="1">
        <v>6</v>
      </c>
      <c r="G40" s="1" t="s">
        <v>47</v>
      </c>
      <c r="H40" s="1">
        <v>191.89</v>
      </c>
      <c r="I40" s="1">
        <v>82.87</v>
      </c>
      <c r="J40" s="1">
        <v>79.06</v>
      </c>
      <c r="K40" s="1">
        <v>81.41</v>
      </c>
      <c r="L40" s="1">
        <v>79.06</v>
      </c>
      <c r="M40" s="2">
        <v>2.3155544829250632</v>
      </c>
      <c r="N40" s="2">
        <v>2.4271439413103968</v>
      </c>
      <c r="O40" s="2">
        <v>2.3570814396265813</v>
      </c>
      <c r="P40" s="17">
        <v>52341</v>
      </c>
      <c r="Q40" s="1">
        <v>52341</v>
      </c>
      <c r="R40" s="1">
        <v>52341</v>
      </c>
      <c r="S40" s="1">
        <v>52341</v>
      </c>
      <c r="T40" s="4">
        <v>0</v>
      </c>
      <c r="U40" s="4">
        <v>0</v>
      </c>
      <c r="V40" s="4">
        <v>0</v>
      </c>
      <c r="W40" s="1">
        <v>1</v>
      </c>
      <c r="X40" s="1">
        <v>0</v>
      </c>
      <c r="Y40" s="1">
        <v>1</v>
      </c>
      <c r="Z40" s="1">
        <v>0</v>
      </c>
      <c r="AA40" s="1">
        <v>1</v>
      </c>
      <c r="AB40" s="1">
        <v>0</v>
      </c>
      <c r="AC40" s="1">
        <v>1</v>
      </c>
      <c r="AD40" s="1">
        <v>0</v>
      </c>
    </row>
    <row r="41" spans="1:30" x14ac:dyDescent="0.25">
      <c r="A41" s="1">
        <v>132</v>
      </c>
      <c r="B41" s="1">
        <v>149</v>
      </c>
      <c r="C41" s="1">
        <v>221</v>
      </c>
      <c r="D41" s="1">
        <v>4</v>
      </c>
      <c r="E41" s="1">
        <v>0.1</v>
      </c>
      <c r="F41" s="1">
        <v>6</v>
      </c>
      <c r="G41" s="1" t="s">
        <v>48</v>
      </c>
      <c r="H41" s="1">
        <v>175.54</v>
      </c>
      <c r="I41" s="1">
        <v>65.430000000000007</v>
      </c>
      <c r="J41" s="1">
        <v>58.48</v>
      </c>
      <c r="K41" s="1">
        <v>65.180000000000007</v>
      </c>
      <c r="L41" s="1">
        <v>58.48</v>
      </c>
      <c r="M41" s="2">
        <v>2.6828671863059754</v>
      </c>
      <c r="N41" s="2">
        <v>3.0017099863201095</v>
      </c>
      <c r="O41" s="2">
        <v>2.693157410248542</v>
      </c>
      <c r="P41" s="17">
        <v>51878.36</v>
      </c>
      <c r="Q41" s="1">
        <v>51878.36</v>
      </c>
      <c r="R41" s="1">
        <v>51878.36</v>
      </c>
      <c r="S41" s="1">
        <v>51878.36</v>
      </c>
      <c r="T41" s="4">
        <v>0</v>
      </c>
      <c r="U41" s="4">
        <v>0</v>
      </c>
      <c r="V41" s="4">
        <v>0</v>
      </c>
      <c r="W41" s="1">
        <v>1</v>
      </c>
      <c r="X41" s="1">
        <v>0</v>
      </c>
      <c r="Y41" s="1">
        <v>1</v>
      </c>
      <c r="Z41" s="1">
        <v>0</v>
      </c>
      <c r="AA41" s="1">
        <v>1</v>
      </c>
      <c r="AB41" s="1">
        <v>0</v>
      </c>
      <c r="AC41" s="1">
        <v>1</v>
      </c>
      <c r="AD41" s="1">
        <v>0</v>
      </c>
    </row>
    <row r="42" spans="1:30" x14ac:dyDescent="0.25">
      <c r="A42" s="1">
        <v>133</v>
      </c>
      <c r="B42" s="1">
        <v>149</v>
      </c>
      <c r="C42" s="1">
        <v>221</v>
      </c>
      <c r="D42" s="1">
        <v>4</v>
      </c>
      <c r="E42" s="1">
        <v>0.2</v>
      </c>
      <c r="F42" s="1">
        <v>6</v>
      </c>
      <c r="G42" s="1" t="s">
        <v>49</v>
      </c>
      <c r="H42" s="1">
        <v>340.01</v>
      </c>
      <c r="I42" s="1">
        <v>295.44</v>
      </c>
      <c r="J42" s="1">
        <v>392.99</v>
      </c>
      <c r="K42" s="1">
        <v>346.17</v>
      </c>
      <c r="L42" s="1">
        <v>295.44</v>
      </c>
      <c r="M42" s="2">
        <v>1.1508597346330895</v>
      </c>
      <c r="N42" s="2">
        <v>0.86518740934883831</v>
      </c>
      <c r="O42" s="2">
        <v>0.98220527486495068</v>
      </c>
      <c r="P42" s="17">
        <v>50673.07</v>
      </c>
      <c r="Q42" s="1">
        <v>50673.07</v>
      </c>
      <c r="R42" s="1">
        <v>50673.07</v>
      </c>
      <c r="S42" s="1">
        <v>50673.07</v>
      </c>
      <c r="T42" s="4">
        <v>0</v>
      </c>
      <c r="U42" s="4">
        <v>0</v>
      </c>
      <c r="V42" s="4">
        <v>0</v>
      </c>
      <c r="W42" s="1">
        <v>2</v>
      </c>
      <c r="X42" s="1">
        <v>2</v>
      </c>
      <c r="Y42" s="1">
        <v>3</v>
      </c>
      <c r="Z42" s="1">
        <v>4</v>
      </c>
      <c r="AA42" s="1">
        <v>3</v>
      </c>
      <c r="AB42" s="1">
        <v>7</v>
      </c>
      <c r="AC42" s="1">
        <v>4</v>
      </c>
      <c r="AD42" s="1">
        <v>9</v>
      </c>
    </row>
    <row r="43" spans="1:30" x14ac:dyDescent="0.25">
      <c r="A43" s="1">
        <v>134</v>
      </c>
      <c r="B43" s="1">
        <v>149</v>
      </c>
      <c r="C43" s="1">
        <v>221</v>
      </c>
      <c r="D43" s="1">
        <v>4</v>
      </c>
      <c r="E43" s="1">
        <v>0.3</v>
      </c>
      <c r="F43" s="1">
        <v>6</v>
      </c>
      <c r="G43" s="1" t="s">
        <v>50</v>
      </c>
      <c r="H43" s="1">
        <v>116.25</v>
      </c>
      <c r="I43" s="1">
        <v>50.37</v>
      </c>
      <c r="J43" s="1">
        <v>83.45</v>
      </c>
      <c r="K43" s="1">
        <v>60.94</v>
      </c>
      <c r="L43" s="1">
        <v>50.37</v>
      </c>
      <c r="M43" s="2">
        <v>2.3079213817748663</v>
      </c>
      <c r="N43" s="2">
        <v>1.3930497303774716</v>
      </c>
      <c r="O43" s="2">
        <v>1.9076140466032163</v>
      </c>
      <c r="P43" s="17">
        <v>49447.94</v>
      </c>
      <c r="Q43" s="1">
        <v>49447.94</v>
      </c>
      <c r="R43" s="1">
        <v>49447.94</v>
      </c>
      <c r="S43" s="1">
        <v>49447.94</v>
      </c>
      <c r="T43" s="4">
        <v>0</v>
      </c>
      <c r="U43" s="4">
        <v>0</v>
      </c>
      <c r="V43" s="4">
        <v>0</v>
      </c>
      <c r="W43" s="1">
        <v>1</v>
      </c>
      <c r="X43" s="1">
        <v>0</v>
      </c>
      <c r="Y43" s="1">
        <v>1</v>
      </c>
      <c r="Z43" s="1">
        <v>0</v>
      </c>
      <c r="AA43" s="1">
        <v>1</v>
      </c>
      <c r="AB43" s="1">
        <v>0</v>
      </c>
      <c r="AC43" s="1">
        <v>1</v>
      </c>
      <c r="AD43" s="1">
        <v>0</v>
      </c>
    </row>
    <row r="44" spans="1:30" x14ac:dyDescent="0.25">
      <c r="A44" s="1">
        <v>135</v>
      </c>
      <c r="B44" s="1">
        <v>149</v>
      </c>
      <c r="C44" s="1">
        <v>221</v>
      </c>
      <c r="D44" s="1">
        <v>4</v>
      </c>
      <c r="E44" s="1">
        <v>1</v>
      </c>
      <c r="F44" s="1">
        <v>6</v>
      </c>
      <c r="G44" s="1" t="s">
        <v>51</v>
      </c>
      <c r="H44" s="1">
        <v>224.52</v>
      </c>
      <c r="I44" s="1">
        <v>80.36</v>
      </c>
      <c r="J44" s="1">
        <v>82.35</v>
      </c>
      <c r="K44" s="1">
        <v>43.28</v>
      </c>
      <c r="L44" s="1">
        <v>43.28</v>
      </c>
      <c r="M44" s="2">
        <v>2.7939273270283724</v>
      </c>
      <c r="N44" s="2">
        <v>2.7264116575591988</v>
      </c>
      <c r="O44" s="2">
        <v>5.1876155268022179</v>
      </c>
      <c r="P44" s="17">
        <v>48257.97</v>
      </c>
      <c r="Q44" s="1">
        <v>48257.97</v>
      </c>
      <c r="R44" s="1">
        <v>48257.97</v>
      </c>
      <c r="S44" s="1">
        <v>48257.97</v>
      </c>
      <c r="T44" s="4">
        <v>0</v>
      </c>
      <c r="U44" s="4">
        <v>0</v>
      </c>
      <c r="V44" s="4">
        <v>0</v>
      </c>
      <c r="W44" s="1">
        <v>1</v>
      </c>
      <c r="X44" s="1">
        <v>0</v>
      </c>
      <c r="Y44" s="1">
        <v>1</v>
      </c>
      <c r="Z44" s="1">
        <v>0</v>
      </c>
      <c r="AA44" s="1">
        <v>1</v>
      </c>
      <c r="AB44" s="1">
        <v>0</v>
      </c>
      <c r="AC44" s="1">
        <v>1</v>
      </c>
      <c r="AD44" s="1">
        <v>0</v>
      </c>
    </row>
    <row r="45" spans="1:30" x14ac:dyDescent="0.25">
      <c r="H45" s="24">
        <f>MIN(H37:H44)</f>
        <v>116.25</v>
      </c>
      <c r="I45" s="24">
        <f t="shared" ref="I45:K45" si="10">MIN(I37:I44)</f>
        <v>50.37</v>
      </c>
      <c r="J45" s="24">
        <f t="shared" si="10"/>
        <v>58.48</v>
      </c>
      <c r="K45" s="24">
        <f t="shared" si="10"/>
        <v>43.28</v>
      </c>
    </row>
    <row r="46" spans="1:30" x14ac:dyDescent="0.25">
      <c r="H46" s="25">
        <f>MAX(H37:H44)</f>
        <v>340.01</v>
      </c>
      <c r="I46" s="25">
        <f t="shared" ref="I46:K46" si="11">MAX(I37:I44)</f>
        <v>295.44</v>
      </c>
      <c r="J46" s="25">
        <f t="shared" si="11"/>
        <v>392.99</v>
      </c>
      <c r="K46" s="25">
        <f t="shared" si="11"/>
        <v>346.17</v>
      </c>
    </row>
    <row r="47" spans="1:30" x14ac:dyDescent="0.25">
      <c r="H47" s="25">
        <f t="shared" ref="H47:I47" si="12">H46/60</f>
        <v>5.6668333333333329</v>
      </c>
      <c r="I47" s="25">
        <f t="shared" si="12"/>
        <v>4.9240000000000004</v>
      </c>
      <c r="J47" s="25">
        <f>J46/60</f>
        <v>6.5498333333333338</v>
      </c>
      <c r="K47" s="25">
        <f t="shared" ref="K47" si="13">K46/60</f>
        <v>5.7694999999999999</v>
      </c>
    </row>
    <row r="49" spans="6:7" x14ac:dyDescent="0.25">
      <c r="F49" s="25">
        <f>AVERAGE(H37:H44)</f>
        <v>198.93</v>
      </c>
      <c r="G49" s="25">
        <f>AVERAGE(I37:I44)</f>
        <v>103.03749999999999</v>
      </c>
    </row>
    <row r="50" spans="6:7" x14ac:dyDescent="0.25">
      <c r="F50" s="25">
        <f>H42/F49</f>
        <v>1.7091941889106721</v>
      </c>
      <c r="G50" s="25">
        <f>I42/G49</f>
        <v>2.8673055926240449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Summary</vt:lpstr>
      <vt:lpstr>Deviation Statistics</vt:lpstr>
      <vt:lpstr>Statistics on No. of Iterations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Zeyad Kassem (Student)</dc:creator>
  <cp:lastModifiedBy>Zeyad Kassem (Student)</cp:lastModifiedBy>
  <dcterms:created xsi:type="dcterms:W3CDTF">2022-04-18T06:51:47Z</dcterms:created>
  <dcterms:modified xsi:type="dcterms:W3CDTF">2022-08-25T20:37:07Z</dcterms:modified>
</cp:coreProperties>
</file>