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33790b6a03b85/Desktop/UofT Data Science Bootcamp/Github Path/Boot_Camp_Weekly Challenges/Module 1 Challenge/excel-challenge/"/>
    </mc:Choice>
  </mc:AlternateContent>
  <xr:revisionPtr revIDLastSave="564" documentId="13_ncr:40009_{11C9D2FE-BDF6-5C46-B9DE-A4DF0C4A6734}" xr6:coauthVersionLast="47" xr6:coauthVersionMax="47" xr10:uidLastSave="{F0E3E462-185C-49F7-9334-2E9DF787ED18}"/>
  <bookViews>
    <workbookView xWindow="-120" yWindow="-120" windowWidth="29040" windowHeight="15840" tabRatio="741" activeTab="5" xr2:uid="{00000000-000D-0000-FFFF-FFFF00000000}"/>
  </bookViews>
  <sheets>
    <sheet name="Crowdfunding" sheetId="1" r:id="rId1"/>
    <sheet name="Sub Category Stat data" sheetId="3" r:id="rId2"/>
    <sheet name="Category Stat data" sheetId="2" r:id="rId3"/>
    <sheet name="Count by month data" sheetId="5" r:id="rId4"/>
    <sheet name="Goal Analysis" sheetId="6" r:id="rId5"/>
    <sheet name="Stats. analysis" sheetId="7" r:id="rId6"/>
  </sheets>
  <definedNames>
    <definedName name="_xlnm._FilterDatabase" localSheetId="0" hidden="1">Crowdfunding!$A$1:$V$1001</definedName>
    <definedName name="Backers_count">Crowdfunding!$H:$H</definedName>
    <definedName name="Outcome">Crowdfunding!$G:$G</definedName>
    <definedName name="table123">Crowdfunding!$1:$1048576</definedName>
  </definedNames>
  <calcPr calcId="191029"/>
  <pivotCaches>
    <pivotCache cacheId="7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6" l="1"/>
  <c r="M21" i="7"/>
  <c r="M20" i="7"/>
  <c r="M19" i="7"/>
  <c r="M18" i="7"/>
  <c r="M17" i="7"/>
  <c r="M16" i="7"/>
  <c r="M8" i="7"/>
  <c r="M7" i="7"/>
  <c r="M6" i="7"/>
  <c r="M5" i="7"/>
  <c r="M4" i="7"/>
  <c r="M3" i="7"/>
  <c r="F4" i="6"/>
  <c r="F5" i="6"/>
  <c r="F6" i="6"/>
  <c r="F7" i="6"/>
  <c r="F8" i="6"/>
  <c r="F9" i="6"/>
  <c r="F10" i="6"/>
  <c r="F11" i="6"/>
  <c r="F12" i="6"/>
  <c r="F3" i="6"/>
  <c r="E13" i="6"/>
  <c r="E4" i="6"/>
  <c r="E5" i="6"/>
  <c r="E6" i="6"/>
  <c r="E7" i="6"/>
  <c r="E8" i="6"/>
  <c r="E9" i="6"/>
  <c r="E10" i="6"/>
  <c r="E11" i="6"/>
  <c r="E12" i="6"/>
  <c r="E3" i="6"/>
  <c r="D13" i="6"/>
  <c r="D6" i="6"/>
  <c r="D7" i="6"/>
  <c r="D8" i="6"/>
  <c r="D9" i="6"/>
  <c r="D10" i="6"/>
  <c r="D11" i="6"/>
  <c r="D12" i="6"/>
  <c r="D4" i="6"/>
  <c r="D5" i="6"/>
  <c r="D3" i="6"/>
  <c r="F2" i="6"/>
  <c r="D2" i="6"/>
  <c r="E2" i="6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22" i="2"/>
  <c r="D22" i="2"/>
  <c r="A23" i="2"/>
  <c r="A24" i="2"/>
  <c r="A25" i="2"/>
  <c r="A26" i="2"/>
  <c r="A27" i="2"/>
  <c r="A28" i="2"/>
  <c r="A29" i="2"/>
  <c r="A2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V4" i="1" s="1"/>
  <c r="N5" i="1"/>
  <c r="N6" i="1"/>
  <c r="N7" i="1"/>
  <c r="N8" i="1"/>
  <c r="V8" i="1" s="1"/>
  <c r="N9" i="1"/>
  <c r="N10" i="1"/>
  <c r="N11" i="1"/>
  <c r="N12" i="1"/>
  <c r="N13" i="1"/>
  <c r="N14" i="1"/>
  <c r="V14" i="1" s="1"/>
  <c r="N15" i="1"/>
  <c r="N16" i="1"/>
  <c r="U16" i="1" s="1"/>
  <c r="N17" i="1"/>
  <c r="N18" i="1"/>
  <c r="V18" i="1" s="1"/>
  <c r="N19" i="1"/>
  <c r="V19" i="1" s="1"/>
  <c r="N20" i="1"/>
  <c r="V20" i="1" s="1"/>
  <c r="N21" i="1"/>
  <c r="U21" i="1" s="1"/>
  <c r="N22" i="1"/>
  <c r="V22" i="1" s="1"/>
  <c r="N23" i="1"/>
  <c r="V23" i="1" s="1"/>
  <c r="N24" i="1"/>
  <c r="V24" i="1" s="1"/>
  <c r="N25" i="1"/>
  <c r="N26" i="1"/>
  <c r="N27" i="1"/>
  <c r="V27" i="1" s="1"/>
  <c r="N28" i="1"/>
  <c r="N29" i="1"/>
  <c r="N30" i="1"/>
  <c r="V30" i="1" s="1"/>
  <c r="N31" i="1"/>
  <c r="V31" i="1" s="1"/>
  <c r="N32" i="1"/>
  <c r="N33" i="1"/>
  <c r="N34" i="1"/>
  <c r="V34" i="1" s="1"/>
  <c r="N35" i="1"/>
  <c r="N36" i="1"/>
  <c r="V36" i="1" s="1"/>
  <c r="N37" i="1"/>
  <c r="U37" i="1" s="1"/>
  <c r="N38" i="1"/>
  <c r="V38" i="1" s="1"/>
  <c r="N39" i="1"/>
  <c r="V39" i="1" s="1"/>
  <c r="N40" i="1"/>
  <c r="N41" i="1"/>
  <c r="N42" i="1"/>
  <c r="V42" i="1" s="1"/>
  <c r="N43" i="1"/>
  <c r="V43" i="1" s="1"/>
  <c r="N44" i="1"/>
  <c r="N45" i="1"/>
  <c r="N46" i="1"/>
  <c r="V46" i="1" s="1"/>
  <c r="N47" i="1"/>
  <c r="N48" i="1"/>
  <c r="N49" i="1"/>
  <c r="N50" i="1"/>
  <c r="V50" i="1" s="1"/>
  <c r="N51" i="1"/>
  <c r="V51" i="1" s="1"/>
  <c r="N52" i="1"/>
  <c r="V52" i="1" s="1"/>
  <c r="N53" i="1"/>
  <c r="N54" i="1"/>
  <c r="V54" i="1" s="1"/>
  <c r="N55" i="1"/>
  <c r="V55" i="1" s="1"/>
  <c r="N56" i="1"/>
  <c r="U56" i="1" s="1"/>
  <c r="N57" i="1"/>
  <c r="N58" i="1"/>
  <c r="V58" i="1" s="1"/>
  <c r="N59" i="1"/>
  <c r="V59" i="1" s="1"/>
  <c r="N60" i="1"/>
  <c r="N61" i="1"/>
  <c r="N62" i="1"/>
  <c r="N63" i="1"/>
  <c r="V63" i="1" s="1"/>
  <c r="N64" i="1"/>
  <c r="N65" i="1"/>
  <c r="N66" i="1"/>
  <c r="U66" i="1" s="1"/>
  <c r="N67" i="1"/>
  <c r="V67" i="1" s="1"/>
  <c r="N68" i="1"/>
  <c r="N69" i="1"/>
  <c r="N70" i="1"/>
  <c r="V70" i="1" s="1"/>
  <c r="N71" i="1"/>
  <c r="V71" i="1" s="1"/>
  <c r="N72" i="1"/>
  <c r="N73" i="1"/>
  <c r="U73" i="1" s="1"/>
  <c r="N74" i="1"/>
  <c r="V74" i="1" s="1"/>
  <c r="N75" i="1"/>
  <c r="V75" i="1" s="1"/>
  <c r="N76" i="1"/>
  <c r="N77" i="1"/>
  <c r="N78" i="1"/>
  <c r="V78" i="1" s="1"/>
  <c r="N79" i="1"/>
  <c r="V79" i="1" s="1"/>
  <c r="N80" i="1"/>
  <c r="N81" i="1"/>
  <c r="N82" i="1"/>
  <c r="N83" i="1"/>
  <c r="V83" i="1" s="1"/>
  <c r="N84" i="1"/>
  <c r="V84" i="1" s="1"/>
  <c r="N85" i="1"/>
  <c r="N86" i="1"/>
  <c r="V86" i="1" s="1"/>
  <c r="N87" i="1"/>
  <c r="V87" i="1" s="1"/>
  <c r="N88" i="1"/>
  <c r="U88" i="1" s="1"/>
  <c r="N89" i="1"/>
  <c r="N90" i="1"/>
  <c r="V90" i="1" s="1"/>
  <c r="N91" i="1"/>
  <c r="V91" i="1" s="1"/>
  <c r="N92" i="1"/>
  <c r="N93" i="1"/>
  <c r="N94" i="1"/>
  <c r="V94" i="1" s="1"/>
  <c r="N95" i="1"/>
  <c r="N96" i="1"/>
  <c r="N97" i="1"/>
  <c r="N98" i="1"/>
  <c r="V98" i="1" s="1"/>
  <c r="N99" i="1"/>
  <c r="V99" i="1" s="1"/>
  <c r="N100" i="1"/>
  <c r="V100" i="1" s="1"/>
  <c r="N101" i="1"/>
  <c r="N102" i="1"/>
  <c r="V102" i="1" s="1"/>
  <c r="N103" i="1"/>
  <c r="V103" i="1" s="1"/>
  <c r="N104" i="1"/>
  <c r="N105" i="1"/>
  <c r="N106" i="1"/>
  <c r="N107" i="1"/>
  <c r="V107" i="1" s="1"/>
  <c r="N108" i="1"/>
  <c r="N109" i="1"/>
  <c r="N110" i="1"/>
  <c r="V110" i="1" s="1"/>
  <c r="N111" i="1"/>
  <c r="V111" i="1" s="1"/>
  <c r="N112" i="1"/>
  <c r="N113" i="1"/>
  <c r="N114" i="1"/>
  <c r="V114" i="1" s="1"/>
  <c r="N115" i="1"/>
  <c r="N116" i="1"/>
  <c r="V116" i="1" s="1"/>
  <c r="N117" i="1"/>
  <c r="N118" i="1"/>
  <c r="V118" i="1" s="1"/>
  <c r="N119" i="1"/>
  <c r="V119" i="1" s="1"/>
  <c r="N120" i="1"/>
  <c r="N121" i="1"/>
  <c r="N122" i="1"/>
  <c r="V122" i="1" s="1"/>
  <c r="N123" i="1"/>
  <c r="V123" i="1" s="1"/>
  <c r="N124" i="1"/>
  <c r="N125" i="1"/>
  <c r="N126" i="1"/>
  <c r="V126" i="1" s="1"/>
  <c r="N127" i="1"/>
  <c r="V127" i="1" s="1"/>
  <c r="N128" i="1"/>
  <c r="N129" i="1"/>
  <c r="N130" i="1"/>
  <c r="N131" i="1"/>
  <c r="V131" i="1" s="1"/>
  <c r="N132" i="1"/>
  <c r="V132" i="1" s="1"/>
  <c r="N133" i="1"/>
  <c r="N134" i="1"/>
  <c r="V134" i="1" s="1"/>
  <c r="N135" i="1"/>
  <c r="V135" i="1" s="1"/>
  <c r="N136" i="1"/>
  <c r="N137" i="1"/>
  <c r="N138" i="1"/>
  <c r="V138" i="1" s="1"/>
  <c r="N139" i="1"/>
  <c r="V139" i="1" s="1"/>
  <c r="N140" i="1"/>
  <c r="N141" i="1"/>
  <c r="U141" i="1" s="1"/>
  <c r="N142" i="1"/>
  <c r="N143" i="1"/>
  <c r="V143" i="1" s="1"/>
  <c r="N144" i="1"/>
  <c r="N145" i="1"/>
  <c r="N146" i="1"/>
  <c r="V146" i="1" s="1"/>
  <c r="N147" i="1"/>
  <c r="V147" i="1" s="1"/>
  <c r="N148" i="1"/>
  <c r="V148" i="1" s="1"/>
  <c r="N149" i="1"/>
  <c r="N150" i="1"/>
  <c r="V150" i="1" s="1"/>
  <c r="N151" i="1"/>
  <c r="V151" i="1" s="1"/>
  <c r="N152" i="1"/>
  <c r="N153" i="1"/>
  <c r="N154" i="1"/>
  <c r="U154" i="1" s="1"/>
  <c r="N155" i="1"/>
  <c r="V155" i="1" s="1"/>
  <c r="N156" i="1"/>
  <c r="N157" i="1"/>
  <c r="N158" i="1"/>
  <c r="V158" i="1" s="1"/>
  <c r="N159" i="1"/>
  <c r="V159" i="1" s="1"/>
  <c r="N160" i="1"/>
  <c r="N161" i="1"/>
  <c r="N162" i="1"/>
  <c r="V162" i="1" s="1"/>
  <c r="N163" i="1"/>
  <c r="N164" i="1"/>
  <c r="V164" i="1" s="1"/>
  <c r="N165" i="1"/>
  <c r="N166" i="1"/>
  <c r="V166" i="1" s="1"/>
  <c r="N167" i="1"/>
  <c r="V167" i="1" s="1"/>
  <c r="N168" i="1"/>
  <c r="N169" i="1"/>
  <c r="N170" i="1"/>
  <c r="V170" i="1" s="1"/>
  <c r="N171" i="1"/>
  <c r="V171" i="1" s="1"/>
  <c r="N172" i="1"/>
  <c r="N173" i="1"/>
  <c r="U173" i="1" s="1"/>
  <c r="N174" i="1"/>
  <c r="V174" i="1" s="1"/>
  <c r="N175" i="1"/>
  <c r="N176" i="1"/>
  <c r="N177" i="1"/>
  <c r="N178" i="1"/>
  <c r="V178" i="1" s="1"/>
  <c r="N179" i="1"/>
  <c r="V179" i="1" s="1"/>
  <c r="N180" i="1"/>
  <c r="V180" i="1" s="1"/>
  <c r="N181" i="1"/>
  <c r="N182" i="1"/>
  <c r="V182" i="1" s="1"/>
  <c r="N183" i="1"/>
  <c r="V183" i="1" s="1"/>
  <c r="N184" i="1"/>
  <c r="N185" i="1"/>
  <c r="N186" i="1"/>
  <c r="V186" i="1" s="1"/>
  <c r="N187" i="1"/>
  <c r="V187" i="1" s="1"/>
  <c r="N188" i="1"/>
  <c r="N189" i="1"/>
  <c r="N190" i="1"/>
  <c r="U190" i="1" s="1"/>
  <c r="N191" i="1"/>
  <c r="V191" i="1" s="1"/>
  <c r="N192" i="1"/>
  <c r="N193" i="1"/>
  <c r="N194" i="1"/>
  <c r="V194" i="1" s="1"/>
  <c r="N195" i="1"/>
  <c r="V195" i="1" s="1"/>
  <c r="N196" i="1"/>
  <c r="N197" i="1"/>
  <c r="N198" i="1"/>
  <c r="V198" i="1" s="1"/>
  <c r="N199" i="1"/>
  <c r="V199" i="1" s="1"/>
  <c r="N200" i="1"/>
  <c r="N201" i="1"/>
  <c r="N202" i="1"/>
  <c r="V202" i="1" s="1"/>
  <c r="N203" i="1"/>
  <c r="V203" i="1" s="1"/>
  <c r="N204" i="1"/>
  <c r="N205" i="1"/>
  <c r="N206" i="1"/>
  <c r="U206" i="1" s="1"/>
  <c r="N207" i="1"/>
  <c r="V207" i="1" s="1"/>
  <c r="N208" i="1"/>
  <c r="N209" i="1"/>
  <c r="N210" i="1"/>
  <c r="N211" i="1"/>
  <c r="V211" i="1" s="1"/>
  <c r="N212" i="1"/>
  <c r="V212" i="1" s="1"/>
  <c r="N213" i="1"/>
  <c r="N214" i="1"/>
  <c r="V214" i="1" s="1"/>
  <c r="N215" i="1"/>
  <c r="V215" i="1" s="1"/>
  <c r="N216" i="1"/>
  <c r="N217" i="1"/>
  <c r="N218" i="1"/>
  <c r="V218" i="1" s="1"/>
  <c r="N219" i="1"/>
  <c r="V219" i="1" s="1"/>
  <c r="N220" i="1"/>
  <c r="N221" i="1"/>
  <c r="N222" i="1"/>
  <c r="V222" i="1" s="1"/>
  <c r="N223" i="1"/>
  <c r="N224" i="1"/>
  <c r="N225" i="1"/>
  <c r="N226" i="1"/>
  <c r="V226" i="1" s="1"/>
  <c r="N227" i="1"/>
  <c r="V227" i="1" s="1"/>
  <c r="N228" i="1"/>
  <c r="V228" i="1" s="1"/>
  <c r="N229" i="1"/>
  <c r="N230" i="1"/>
  <c r="V230" i="1" s="1"/>
  <c r="N231" i="1"/>
  <c r="V231" i="1" s="1"/>
  <c r="N232" i="1"/>
  <c r="N233" i="1"/>
  <c r="N234" i="1"/>
  <c r="N235" i="1"/>
  <c r="V235" i="1" s="1"/>
  <c r="N236" i="1"/>
  <c r="N237" i="1"/>
  <c r="N238" i="1"/>
  <c r="V238" i="1" s="1"/>
  <c r="N239" i="1"/>
  <c r="V239" i="1" s="1"/>
  <c r="N240" i="1"/>
  <c r="U240" i="1" s="1"/>
  <c r="N241" i="1"/>
  <c r="N242" i="1"/>
  <c r="V242" i="1" s="1"/>
  <c r="N243" i="1"/>
  <c r="N244" i="1"/>
  <c r="V244" i="1" s="1"/>
  <c r="N245" i="1"/>
  <c r="N246" i="1"/>
  <c r="V246" i="1" s="1"/>
  <c r="N247" i="1"/>
  <c r="V247" i="1" s="1"/>
  <c r="N248" i="1"/>
  <c r="N249" i="1"/>
  <c r="N250" i="1"/>
  <c r="V250" i="1" s="1"/>
  <c r="N251" i="1"/>
  <c r="V251" i="1" s="1"/>
  <c r="N252" i="1"/>
  <c r="N253" i="1"/>
  <c r="N254" i="1"/>
  <c r="U254" i="1" s="1"/>
  <c r="N255" i="1"/>
  <c r="V255" i="1" s="1"/>
  <c r="N256" i="1"/>
  <c r="U256" i="1" s="1"/>
  <c r="N257" i="1"/>
  <c r="N258" i="1"/>
  <c r="N259" i="1"/>
  <c r="V259" i="1" s="1"/>
  <c r="N260" i="1"/>
  <c r="V260" i="1" s="1"/>
  <c r="N261" i="1"/>
  <c r="N262" i="1"/>
  <c r="V262" i="1" s="1"/>
  <c r="N263" i="1"/>
  <c r="V263" i="1" s="1"/>
  <c r="N264" i="1"/>
  <c r="N265" i="1"/>
  <c r="N266" i="1"/>
  <c r="V266" i="1" s="1"/>
  <c r="N267" i="1"/>
  <c r="V267" i="1" s="1"/>
  <c r="N268" i="1"/>
  <c r="N269" i="1"/>
  <c r="N270" i="1"/>
  <c r="N271" i="1"/>
  <c r="V271" i="1" s="1"/>
  <c r="N272" i="1"/>
  <c r="N273" i="1"/>
  <c r="N274" i="1"/>
  <c r="V274" i="1" s="1"/>
  <c r="N275" i="1"/>
  <c r="V275" i="1" s="1"/>
  <c r="N276" i="1"/>
  <c r="V276" i="1" s="1"/>
  <c r="N277" i="1"/>
  <c r="N278" i="1"/>
  <c r="V278" i="1" s="1"/>
  <c r="N279" i="1"/>
  <c r="V279" i="1" s="1"/>
  <c r="N280" i="1"/>
  <c r="N281" i="1"/>
  <c r="N282" i="1"/>
  <c r="N283" i="1"/>
  <c r="V283" i="1" s="1"/>
  <c r="N284" i="1"/>
  <c r="N285" i="1"/>
  <c r="N286" i="1"/>
  <c r="U286" i="1" s="1"/>
  <c r="N287" i="1"/>
  <c r="V287" i="1" s="1"/>
  <c r="N288" i="1"/>
  <c r="N289" i="1"/>
  <c r="N290" i="1"/>
  <c r="V290" i="1" s="1"/>
  <c r="N291" i="1"/>
  <c r="N292" i="1"/>
  <c r="V292" i="1" s="1"/>
  <c r="N293" i="1"/>
  <c r="N294" i="1"/>
  <c r="V294" i="1" s="1"/>
  <c r="N295" i="1"/>
  <c r="V295" i="1" s="1"/>
  <c r="N296" i="1"/>
  <c r="N297" i="1"/>
  <c r="N298" i="1"/>
  <c r="V298" i="1" s="1"/>
  <c r="N299" i="1"/>
  <c r="V299" i="1" s="1"/>
  <c r="N300" i="1"/>
  <c r="N301" i="1"/>
  <c r="N302" i="1"/>
  <c r="V302" i="1" s="1"/>
  <c r="N303" i="1"/>
  <c r="N304" i="1"/>
  <c r="N305" i="1"/>
  <c r="N306" i="1"/>
  <c r="V306" i="1" s="1"/>
  <c r="N307" i="1"/>
  <c r="V307" i="1" s="1"/>
  <c r="N308" i="1"/>
  <c r="V308" i="1" s="1"/>
  <c r="N309" i="1"/>
  <c r="N310" i="1"/>
  <c r="V310" i="1" s="1"/>
  <c r="N311" i="1"/>
  <c r="V311" i="1" s="1"/>
  <c r="N312" i="1"/>
  <c r="N313" i="1"/>
  <c r="N314" i="1"/>
  <c r="V314" i="1" s="1"/>
  <c r="N315" i="1"/>
  <c r="V315" i="1" s="1"/>
  <c r="N316" i="1"/>
  <c r="N317" i="1"/>
  <c r="N318" i="1"/>
  <c r="N319" i="1"/>
  <c r="V319" i="1" s="1"/>
  <c r="N320" i="1"/>
  <c r="N321" i="1"/>
  <c r="N322" i="1"/>
  <c r="V322" i="1" s="1"/>
  <c r="N323" i="1"/>
  <c r="V323" i="1" s="1"/>
  <c r="N324" i="1"/>
  <c r="N325" i="1"/>
  <c r="U325" i="1" s="1"/>
  <c r="N326" i="1"/>
  <c r="V326" i="1" s="1"/>
  <c r="N327" i="1"/>
  <c r="V327" i="1" s="1"/>
  <c r="N328" i="1"/>
  <c r="N329" i="1"/>
  <c r="N330" i="1"/>
  <c r="V330" i="1" s="1"/>
  <c r="N331" i="1"/>
  <c r="V331" i="1" s="1"/>
  <c r="N332" i="1"/>
  <c r="N333" i="1"/>
  <c r="N334" i="1"/>
  <c r="V334" i="1" s="1"/>
  <c r="N335" i="1"/>
  <c r="V335" i="1" s="1"/>
  <c r="N336" i="1"/>
  <c r="N337" i="1"/>
  <c r="N338" i="1"/>
  <c r="U338" i="1" s="1"/>
  <c r="N339" i="1"/>
  <c r="V339" i="1" s="1"/>
  <c r="N340" i="1"/>
  <c r="V340" i="1" s="1"/>
  <c r="N341" i="1"/>
  <c r="N342" i="1"/>
  <c r="V342" i="1" s="1"/>
  <c r="N343" i="1"/>
  <c r="V343" i="1" s="1"/>
  <c r="N344" i="1"/>
  <c r="N345" i="1"/>
  <c r="N346" i="1"/>
  <c r="V346" i="1" s="1"/>
  <c r="N347" i="1"/>
  <c r="V347" i="1" s="1"/>
  <c r="N348" i="1"/>
  <c r="N349" i="1"/>
  <c r="N350" i="1"/>
  <c r="U350" i="1" s="1"/>
  <c r="N351" i="1"/>
  <c r="N352" i="1"/>
  <c r="N353" i="1"/>
  <c r="N354" i="1"/>
  <c r="V354" i="1" s="1"/>
  <c r="N355" i="1"/>
  <c r="V355" i="1" s="1"/>
  <c r="N356" i="1"/>
  <c r="V356" i="1" s="1"/>
  <c r="N357" i="1"/>
  <c r="N358" i="1"/>
  <c r="U358" i="1" s="1"/>
  <c r="N359" i="1"/>
  <c r="V359" i="1" s="1"/>
  <c r="N360" i="1"/>
  <c r="N361" i="1"/>
  <c r="N362" i="1"/>
  <c r="N363" i="1"/>
  <c r="V363" i="1" s="1"/>
  <c r="N364" i="1"/>
  <c r="N365" i="1"/>
  <c r="N366" i="1"/>
  <c r="V366" i="1" s="1"/>
  <c r="N367" i="1"/>
  <c r="V367" i="1" s="1"/>
  <c r="N368" i="1"/>
  <c r="N369" i="1"/>
  <c r="N370" i="1"/>
  <c r="V370" i="1" s="1"/>
  <c r="N371" i="1"/>
  <c r="N372" i="1"/>
  <c r="V372" i="1" s="1"/>
  <c r="N373" i="1"/>
  <c r="N374" i="1"/>
  <c r="U374" i="1" s="1"/>
  <c r="N375" i="1"/>
  <c r="V375" i="1" s="1"/>
  <c r="N376" i="1"/>
  <c r="U376" i="1" s="1"/>
  <c r="N377" i="1"/>
  <c r="N378" i="1"/>
  <c r="V378" i="1" s="1"/>
  <c r="N379" i="1"/>
  <c r="V379" i="1" s="1"/>
  <c r="N380" i="1"/>
  <c r="N381" i="1"/>
  <c r="N382" i="1"/>
  <c r="V382" i="1" s="1"/>
  <c r="N383" i="1"/>
  <c r="V383" i="1" s="1"/>
  <c r="N384" i="1"/>
  <c r="N385" i="1"/>
  <c r="N386" i="1"/>
  <c r="U386" i="1" s="1"/>
  <c r="N387" i="1"/>
  <c r="V387" i="1" s="1"/>
  <c r="N388" i="1"/>
  <c r="U388" i="1" s="1"/>
  <c r="N389" i="1"/>
  <c r="N390" i="1"/>
  <c r="V390" i="1" s="1"/>
  <c r="N391" i="1"/>
  <c r="V391" i="1" s="1"/>
  <c r="N392" i="1"/>
  <c r="N393" i="1"/>
  <c r="N394" i="1"/>
  <c r="V394" i="1" s="1"/>
  <c r="N395" i="1"/>
  <c r="V395" i="1" s="1"/>
  <c r="N396" i="1"/>
  <c r="N397" i="1"/>
  <c r="N398" i="1"/>
  <c r="N399" i="1"/>
  <c r="V399" i="1" s="1"/>
  <c r="N400" i="1"/>
  <c r="N401" i="1"/>
  <c r="N402" i="1"/>
  <c r="V402" i="1" s="1"/>
  <c r="N403" i="1"/>
  <c r="V403" i="1" s="1"/>
  <c r="N404" i="1"/>
  <c r="V404" i="1" s="1"/>
  <c r="N405" i="1"/>
  <c r="N406" i="1"/>
  <c r="V406" i="1" s="1"/>
  <c r="N407" i="1"/>
  <c r="V407" i="1" s="1"/>
  <c r="N408" i="1"/>
  <c r="N409" i="1"/>
  <c r="N410" i="1"/>
  <c r="N411" i="1"/>
  <c r="V411" i="1" s="1"/>
  <c r="N412" i="1"/>
  <c r="N413" i="1"/>
  <c r="N414" i="1"/>
  <c r="U414" i="1" s="1"/>
  <c r="N415" i="1"/>
  <c r="V415" i="1" s="1"/>
  <c r="N416" i="1"/>
  <c r="N417" i="1"/>
  <c r="N418" i="1"/>
  <c r="V418" i="1" s="1"/>
  <c r="N419" i="1"/>
  <c r="N420" i="1"/>
  <c r="V420" i="1" s="1"/>
  <c r="N421" i="1"/>
  <c r="N422" i="1"/>
  <c r="U422" i="1" s="1"/>
  <c r="N423" i="1"/>
  <c r="U423" i="1" s="1"/>
  <c r="N424" i="1"/>
  <c r="U424" i="1" s="1"/>
  <c r="N425" i="1"/>
  <c r="N426" i="1"/>
  <c r="V426" i="1" s="1"/>
  <c r="N427" i="1"/>
  <c r="V427" i="1" s="1"/>
  <c r="N428" i="1"/>
  <c r="N429" i="1"/>
  <c r="N430" i="1"/>
  <c r="V430" i="1" s="1"/>
  <c r="N431" i="1"/>
  <c r="N432" i="1"/>
  <c r="N433" i="1"/>
  <c r="N434" i="1"/>
  <c r="V434" i="1" s="1"/>
  <c r="N435" i="1"/>
  <c r="V435" i="1" s="1"/>
  <c r="N436" i="1"/>
  <c r="V436" i="1" s="1"/>
  <c r="N437" i="1"/>
  <c r="N438" i="1"/>
  <c r="V438" i="1" s="1"/>
  <c r="N439" i="1"/>
  <c r="V439" i="1" s="1"/>
  <c r="N440" i="1"/>
  <c r="N441" i="1"/>
  <c r="N442" i="1"/>
  <c r="V442" i="1" s="1"/>
  <c r="N443" i="1"/>
  <c r="U443" i="1" s="1"/>
  <c r="N444" i="1"/>
  <c r="U444" i="1" s="1"/>
  <c r="N445" i="1"/>
  <c r="N446" i="1"/>
  <c r="N447" i="1"/>
  <c r="V447" i="1" s="1"/>
  <c r="N448" i="1"/>
  <c r="N449" i="1"/>
  <c r="N450" i="1"/>
  <c r="V450" i="1" s="1"/>
  <c r="N451" i="1"/>
  <c r="U451" i="1" s="1"/>
  <c r="N452" i="1"/>
  <c r="N453" i="1"/>
  <c r="N454" i="1"/>
  <c r="N455" i="1"/>
  <c r="V455" i="1" s="1"/>
  <c r="N456" i="1"/>
  <c r="N457" i="1"/>
  <c r="N458" i="1"/>
  <c r="V458" i="1" s="1"/>
  <c r="N459" i="1"/>
  <c r="U459" i="1" s="1"/>
  <c r="N460" i="1"/>
  <c r="N461" i="1"/>
  <c r="N462" i="1"/>
  <c r="V462" i="1" s="1"/>
  <c r="N463" i="1"/>
  <c r="V463" i="1" s="1"/>
  <c r="N464" i="1"/>
  <c r="U464" i="1" s="1"/>
  <c r="N465" i="1"/>
  <c r="N466" i="1"/>
  <c r="N467" i="1"/>
  <c r="V467" i="1" s="1"/>
  <c r="N468" i="1"/>
  <c r="V468" i="1" s="1"/>
  <c r="N469" i="1"/>
  <c r="N470" i="1"/>
  <c r="V470" i="1" s="1"/>
  <c r="N471" i="1"/>
  <c r="U471" i="1" s="1"/>
  <c r="N472" i="1"/>
  <c r="U472" i="1" s="1"/>
  <c r="N473" i="1"/>
  <c r="N474" i="1"/>
  <c r="V474" i="1" s="1"/>
  <c r="N475" i="1"/>
  <c r="V475" i="1" s="1"/>
  <c r="N476" i="1"/>
  <c r="N477" i="1"/>
  <c r="N478" i="1"/>
  <c r="V478" i="1" s="1"/>
  <c r="N479" i="1"/>
  <c r="N480" i="1"/>
  <c r="N481" i="1"/>
  <c r="N482" i="1"/>
  <c r="V482" i="1" s="1"/>
  <c r="N483" i="1"/>
  <c r="V483" i="1" s="1"/>
  <c r="N484" i="1"/>
  <c r="V484" i="1" s="1"/>
  <c r="N485" i="1"/>
  <c r="N486" i="1"/>
  <c r="V486" i="1" s="1"/>
  <c r="N487" i="1"/>
  <c r="V487" i="1" s="1"/>
  <c r="N488" i="1"/>
  <c r="N489" i="1"/>
  <c r="N490" i="1"/>
  <c r="N491" i="1"/>
  <c r="V491" i="1" s="1"/>
  <c r="N492" i="1"/>
  <c r="U492" i="1" s="1"/>
  <c r="N493" i="1"/>
  <c r="N494" i="1"/>
  <c r="V494" i="1" s="1"/>
  <c r="N495" i="1"/>
  <c r="V495" i="1" s="1"/>
  <c r="N496" i="1"/>
  <c r="N497" i="1"/>
  <c r="N498" i="1"/>
  <c r="V498" i="1" s="1"/>
  <c r="N499" i="1"/>
  <c r="N500" i="1"/>
  <c r="V500" i="1" s="1"/>
  <c r="N501" i="1"/>
  <c r="N502" i="1"/>
  <c r="U502" i="1" s="1"/>
  <c r="N503" i="1"/>
  <c r="V503" i="1" s="1"/>
  <c r="N504" i="1"/>
  <c r="N505" i="1"/>
  <c r="N506" i="1"/>
  <c r="V506" i="1" s="1"/>
  <c r="N507" i="1"/>
  <c r="U507" i="1" s="1"/>
  <c r="N508" i="1"/>
  <c r="N509" i="1"/>
  <c r="N510" i="1"/>
  <c r="V510" i="1" s="1"/>
  <c r="N511" i="1"/>
  <c r="V511" i="1" s="1"/>
  <c r="N512" i="1"/>
  <c r="N513" i="1"/>
  <c r="N514" i="1"/>
  <c r="N515" i="1"/>
  <c r="V515" i="1" s="1"/>
  <c r="N516" i="1"/>
  <c r="V516" i="1" s="1"/>
  <c r="N517" i="1"/>
  <c r="N518" i="1"/>
  <c r="U518" i="1" s="1"/>
  <c r="N519" i="1"/>
  <c r="V519" i="1" s="1"/>
  <c r="N520" i="1"/>
  <c r="N521" i="1"/>
  <c r="N522" i="1"/>
  <c r="V522" i="1" s="1"/>
  <c r="N523" i="1"/>
  <c r="V523" i="1" s="1"/>
  <c r="N524" i="1"/>
  <c r="N525" i="1"/>
  <c r="N526" i="1"/>
  <c r="N527" i="1"/>
  <c r="V527" i="1" s="1"/>
  <c r="N528" i="1"/>
  <c r="N529" i="1"/>
  <c r="N530" i="1"/>
  <c r="U530" i="1" s="1"/>
  <c r="N531" i="1"/>
  <c r="V531" i="1" s="1"/>
  <c r="N532" i="1"/>
  <c r="V532" i="1" s="1"/>
  <c r="N533" i="1"/>
  <c r="N534" i="1"/>
  <c r="V534" i="1" s="1"/>
  <c r="N535" i="1"/>
  <c r="V535" i="1" s="1"/>
  <c r="N536" i="1"/>
  <c r="N537" i="1"/>
  <c r="N538" i="1"/>
  <c r="N539" i="1"/>
  <c r="U539" i="1" s="1"/>
  <c r="N540" i="1"/>
  <c r="N541" i="1"/>
  <c r="N542" i="1"/>
  <c r="V542" i="1" s="1"/>
  <c r="N543" i="1"/>
  <c r="V543" i="1" s="1"/>
  <c r="N544" i="1"/>
  <c r="N545" i="1"/>
  <c r="N546" i="1"/>
  <c r="V546" i="1" s="1"/>
  <c r="N547" i="1"/>
  <c r="N548" i="1"/>
  <c r="V548" i="1" s="1"/>
  <c r="N549" i="1"/>
  <c r="N550" i="1"/>
  <c r="N551" i="1"/>
  <c r="V551" i="1" s="1"/>
  <c r="N552" i="1"/>
  <c r="N553" i="1"/>
  <c r="N554" i="1"/>
  <c r="V554" i="1" s="1"/>
  <c r="N555" i="1"/>
  <c r="V555" i="1" s="1"/>
  <c r="N556" i="1"/>
  <c r="N557" i="1"/>
  <c r="N558" i="1"/>
  <c r="V558" i="1" s="1"/>
  <c r="N559" i="1"/>
  <c r="N560" i="1"/>
  <c r="N561" i="1"/>
  <c r="N562" i="1"/>
  <c r="V562" i="1" s="1"/>
  <c r="N563" i="1"/>
  <c r="V563" i="1" s="1"/>
  <c r="N564" i="1"/>
  <c r="V564" i="1" s="1"/>
  <c r="N565" i="1"/>
  <c r="N566" i="1"/>
  <c r="U566" i="1" s="1"/>
  <c r="N567" i="1"/>
  <c r="U567" i="1" s="1"/>
  <c r="N568" i="1"/>
  <c r="N569" i="1"/>
  <c r="N570" i="1"/>
  <c r="V570" i="1" s="1"/>
  <c r="N571" i="1"/>
  <c r="V571" i="1" s="1"/>
  <c r="N572" i="1"/>
  <c r="N573" i="1"/>
  <c r="N574" i="1"/>
  <c r="N575" i="1"/>
  <c r="V575" i="1" s="1"/>
  <c r="N576" i="1"/>
  <c r="N577" i="1"/>
  <c r="N578" i="1"/>
  <c r="V578" i="1" s="1"/>
  <c r="N579" i="1"/>
  <c r="V579" i="1" s="1"/>
  <c r="N580" i="1"/>
  <c r="N581" i="1"/>
  <c r="N582" i="1"/>
  <c r="U582" i="1" s="1"/>
  <c r="N583" i="1"/>
  <c r="V583" i="1" s="1"/>
  <c r="N584" i="1"/>
  <c r="N585" i="1"/>
  <c r="N586" i="1"/>
  <c r="V586" i="1" s="1"/>
  <c r="N587" i="1"/>
  <c r="U587" i="1" s="1"/>
  <c r="N588" i="1"/>
  <c r="N589" i="1"/>
  <c r="N590" i="1"/>
  <c r="V590" i="1" s="1"/>
  <c r="N591" i="1"/>
  <c r="V591" i="1" s="1"/>
  <c r="N592" i="1"/>
  <c r="N593" i="1"/>
  <c r="N594" i="1"/>
  <c r="U594" i="1" s="1"/>
  <c r="N595" i="1"/>
  <c r="V595" i="1" s="1"/>
  <c r="N596" i="1"/>
  <c r="V596" i="1" s="1"/>
  <c r="N597" i="1"/>
  <c r="N598" i="1"/>
  <c r="V598" i="1" s="1"/>
  <c r="N599" i="1"/>
  <c r="V599" i="1" s="1"/>
  <c r="N600" i="1"/>
  <c r="N601" i="1"/>
  <c r="N602" i="1"/>
  <c r="V602" i="1" s="1"/>
  <c r="N603" i="1"/>
  <c r="U603" i="1" s="1"/>
  <c r="N604" i="1"/>
  <c r="N605" i="1"/>
  <c r="N606" i="1"/>
  <c r="V606" i="1" s="1"/>
  <c r="N607" i="1"/>
  <c r="N608" i="1"/>
  <c r="N609" i="1"/>
  <c r="N610" i="1"/>
  <c r="V610" i="1" s="1"/>
  <c r="N611" i="1"/>
  <c r="V611" i="1" s="1"/>
  <c r="N612" i="1"/>
  <c r="V612" i="1" s="1"/>
  <c r="N613" i="1"/>
  <c r="N614" i="1"/>
  <c r="U614" i="1" s="1"/>
  <c r="N615" i="1"/>
  <c r="N616" i="1"/>
  <c r="N617" i="1"/>
  <c r="N618" i="1"/>
  <c r="N619" i="1"/>
  <c r="V619" i="1" s="1"/>
  <c r="N620" i="1"/>
  <c r="N621" i="1"/>
  <c r="N622" i="1"/>
  <c r="U622" i="1" s="1"/>
  <c r="N623" i="1"/>
  <c r="V623" i="1" s="1"/>
  <c r="N624" i="1"/>
  <c r="U624" i="1" s="1"/>
  <c r="N625" i="1"/>
  <c r="N626" i="1"/>
  <c r="V626" i="1" s="1"/>
  <c r="N627" i="1"/>
  <c r="N628" i="1"/>
  <c r="V628" i="1" s="1"/>
  <c r="N629" i="1"/>
  <c r="N630" i="1"/>
  <c r="U630" i="1" s="1"/>
  <c r="N631" i="1"/>
  <c r="U631" i="1" s="1"/>
  <c r="N632" i="1"/>
  <c r="N633" i="1"/>
  <c r="N634" i="1"/>
  <c r="V634" i="1" s="1"/>
  <c r="N635" i="1"/>
  <c r="U635" i="1" s="1"/>
  <c r="N636" i="1"/>
  <c r="N637" i="1"/>
  <c r="N638" i="1"/>
  <c r="V638" i="1" s="1"/>
  <c r="N639" i="1"/>
  <c r="V639" i="1" s="1"/>
  <c r="N640" i="1"/>
  <c r="N641" i="1"/>
  <c r="N642" i="1"/>
  <c r="N643" i="1"/>
  <c r="V643" i="1" s="1"/>
  <c r="N644" i="1"/>
  <c r="V644" i="1" s="1"/>
  <c r="N645" i="1"/>
  <c r="N646" i="1"/>
  <c r="V646" i="1" s="1"/>
  <c r="N647" i="1"/>
  <c r="V647" i="1" s="1"/>
  <c r="N648" i="1"/>
  <c r="N649" i="1"/>
  <c r="N650" i="1"/>
  <c r="V650" i="1" s="1"/>
  <c r="N651" i="1"/>
  <c r="U651" i="1" s="1"/>
  <c r="N652" i="1"/>
  <c r="U652" i="1" s="1"/>
  <c r="N653" i="1"/>
  <c r="N654" i="1"/>
  <c r="V654" i="1" s="1"/>
  <c r="N655" i="1"/>
  <c r="V655" i="1" s="1"/>
  <c r="N656" i="1"/>
  <c r="N657" i="1"/>
  <c r="N658" i="1"/>
  <c r="V658" i="1" s="1"/>
  <c r="N659" i="1"/>
  <c r="V659" i="1" s="1"/>
  <c r="N660" i="1"/>
  <c r="V660" i="1" s="1"/>
  <c r="N661" i="1"/>
  <c r="N662" i="1"/>
  <c r="V662" i="1" s="1"/>
  <c r="N663" i="1"/>
  <c r="U663" i="1" s="1"/>
  <c r="N664" i="1"/>
  <c r="N665" i="1"/>
  <c r="N666" i="1"/>
  <c r="V666" i="1" s="1"/>
  <c r="N667" i="1"/>
  <c r="U667" i="1" s="1"/>
  <c r="N668" i="1"/>
  <c r="N669" i="1"/>
  <c r="N670" i="1"/>
  <c r="V670" i="1" s="1"/>
  <c r="N671" i="1"/>
  <c r="V671" i="1" s="1"/>
  <c r="N672" i="1"/>
  <c r="U672" i="1" s="1"/>
  <c r="N673" i="1"/>
  <c r="N674" i="1"/>
  <c r="V674" i="1" s="1"/>
  <c r="N675" i="1"/>
  <c r="V675" i="1" s="1"/>
  <c r="N676" i="1"/>
  <c r="V676" i="1" s="1"/>
  <c r="N677" i="1"/>
  <c r="N678" i="1"/>
  <c r="U678" i="1" s="1"/>
  <c r="N679" i="1"/>
  <c r="N680" i="1"/>
  <c r="U680" i="1" s="1"/>
  <c r="N681" i="1"/>
  <c r="N682" i="1"/>
  <c r="V682" i="1" s="1"/>
  <c r="N683" i="1"/>
  <c r="V683" i="1" s="1"/>
  <c r="N684" i="1"/>
  <c r="N685" i="1"/>
  <c r="N686" i="1"/>
  <c r="V686" i="1" s="1"/>
  <c r="N687" i="1"/>
  <c r="V687" i="1" s="1"/>
  <c r="N688" i="1"/>
  <c r="N689" i="1"/>
  <c r="N690" i="1"/>
  <c r="V690" i="1" s="1"/>
  <c r="N691" i="1"/>
  <c r="V691" i="1" s="1"/>
  <c r="N692" i="1"/>
  <c r="V692" i="1" s="1"/>
  <c r="N693" i="1"/>
  <c r="N694" i="1"/>
  <c r="V694" i="1" s="1"/>
  <c r="N695" i="1"/>
  <c r="V695" i="1" s="1"/>
  <c r="N696" i="1"/>
  <c r="N697" i="1"/>
  <c r="N698" i="1"/>
  <c r="V698" i="1" s="1"/>
  <c r="N699" i="1"/>
  <c r="U699" i="1" s="1"/>
  <c r="N700" i="1"/>
  <c r="U700" i="1" s="1"/>
  <c r="N701" i="1"/>
  <c r="N702" i="1"/>
  <c r="V702" i="1" s="1"/>
  <c r="N703" i="1"/>
  <c r="V703" i="1" s="1"/>
  <c r="N704" i="1"/>
  <c r="N705" i="1"/>
  <c r="N706" i="1"/>
  <c r="V706" i="1" s="1"/>
  <c r="N707" i="1"/>
  <c r="V707" i="1" s="1"/>
  <c r="N708" i="1"/>
  <c r="V708" i="1" s="1"/>
  <c r="N709" i="1"/>
  <c r="N710" i="1"/>
  <c r="U710" i="1" s="1"/>
  <c r="N711" i="1"/>
  <c r="V711" i="1" s="1"/>
  <c r="N712" i="1"/>
  <c r="N713" i="1"/>
  <c r="N714" i="1"/>
  <c r="V714" i="1" s="1"/>
  <c r="N715" i="1"/>
  <c r="U715" i="1" s="1"/>
  <c r="N716" i="1"/>
  <c r="N717" i="1"/>
  <c r="N718" i="1"/>
  <c r="V718" i="1" s="1"/>
  <c r="N719" i="1"/>
  <c r="V719" i="1" s="1"/>
  <c r="N720" i="1"/>
  <c r="U720" i="1" s="1"/>
  <c r="N721" i="1"/>
  <c r="N722" i="1"/>
  <c r="V722" i="1" s="1"/>
  <c r="N723" i="1"/>
  <c r="V723" i="1" s="1"/>
  <c r="N724" i="1"/>
  <c r="V724" i="1" s="1"/>
  <c r="N725" i="1"/>
  <c r="N726" i="1"/>
  <c r="V726" i="1" s="1"/>
  <c r="N727" i="1"/>
  <c r="U727" i="1" s="1"/>
  <c r="N728" i="1"/>
  <c r="U728" i="1" s="1"/>
  <c r="N729" i="1"/>
  <c r="N730" i="1"/>
  <c r="V730" i="1" s="1"/>
  <c r="N731" i="1"/>
  <c r="V731" i="1" s="1"/>
  <c r="N732" i="1"/>
  <c r="N733" i="1"/>
  <c r="N734" i="1"/>
  <c r="V734" i="1" s="1"/>
  <c r="N735" i="1"/>
  <c r="V735" i="1" s="1"/>
  <c r="N736" i="1"/>
  <c r="N737" i="1"/>
  <c r="N738" i="1"/>
  <c r="V738" i="1" s="1"/>
  <c r="N739" i="1"/>
  <c r="V739" i="1" s="1"/>
  <c r="N740" i="1"/>
  <c r="V740" i="1" s="1"/>
  <c r="N741" i="1"/>
  <c r="N742" i="1"/>
  <c r="V742" i="1" s="1"/>
  <c r="N743" i="1"/>
  <c r="V743" i="1" s="1"/>
  <c r="N744" i="1"/>
  <c r="N745" i="1"/>
  <c r="N746" i="1"/>
  <c r="V746" i="1" s="1"/>
  <c r="N747" i="1"/>
  <c r="V747" i="1" s="1"/>
  <c r="N748" i="1"/>
  <c r="U748" i="1" s="1"/>
  <c r="N749" i="1"/>
  <c r="N750" i="1"/>
  <c r="V750" i="1" s="1"/>
  <c r="N751" i="1"/>
  <c r="V751" i="1" s="1"/>
  <c r="N752" i="1"/>
  <c r="N753" i="1"/>
  <c r="N754" i="1"/>
  <c r="V754" i="1" s="1"/>
  <c r="N755" i="1"/>
  <c r="U755" i="1" s="1"/>
  <c r="N756" i="1"/>
  <c r="V756" i="1" s="1"/>
  <c r="N757" i="1"/>
  <c r="N758" i="1"/>
  <c r="U758" i="1" s="1"/>
  <c r="N759" i="1"/>
  <c r="V759" i="1" s="1"/>
  <c r="N760" i="1"/>
  <c r="N761" i="1"/>
  <c r="N762" i="1"/>
  <c r="V762" i="1" s="1"/>
  <c r="N763" i="1"/>
  <c r="U763" i="1" s="1"/>
  <c r="N764" i="1"/>
  <c r="N765" i="1"/>
  <c r="N766" i="1"/>
  <c r="V766" i="1" s="1"/>
  <c r="N767" i="1"/>
  <c r="V767" i="1" s="1"/>
  <c r="N768" i="1"/>
  <c r="N769" i="1"/>
  <c r="N770" i="1"/>
  <c r="V770" i="1" s="1"/>
  <c r="N771" i="1"/>
  <c r="V771" i="1" s="1"/>
  <c r="N772" i="1"/>
  <c r="V772" i="1" s="1"/>
  <c r="N773" i="1"/>
  <c r="N774" i="1"/>
  <c r="U774" i="1" s="1"/>
  <c r="N775" i="1"/>
  <c r="V775" i="1" s="1"/>
  <c r="N776" i="1"/>
  <c r="U776" i="1" s="1"/>
  <c r="N777" i="1"/>
  <c r="N778" i="1"/>
  <c r="V778" i="1" s="1"/>
  <c r="N779" i="1"/>
  <c r="V779" i="1" s="1"/>
  <c r="N780" i="1"/>
  <c r="N781" i="1"/>
  <c r="N782" i="1"/>
  <c r="V782" i="1" s="1"/>
  <c r="N783" i="1"/>
  <c r="V783" i="1" s="1"/>
  <c r="N784" i="1"/>
  <c r="N785" i="1"/>
  <c r="N786" i="1"/>
  <c r="U786" i="1" s="1"/>
  <c r="N787" i="1"/>
  <c r="V787" i="1" s="1"/>
  <c r="N788" i="1"/>
  <c r="V788" i="1" s="1"/>
  <c r="N789" i="1"/>
  <c r="N790" i="1"/>
  <c r="V790" i="1" s="1"/>
  <c r="N791" i="1"/>
  <c r="V791" i="1" s="1"/>
  <c r="N792" i="1"/>
  <c r="N793" i="1"/>
  <c r="N794" i="1"/>
  <c r="V794" i="1" s="1"/>
  <c r="N795" i="1"/>
  <c r="N796" i="1"/>
  <c r="N797" i="1"/>
  <c r="N798" i="1"/>
  <c r="V798" i="1" s="1"/>
  <c r="N799" i="1"/>
  <c r="V799" i="1" s="1"/>
  <c r="N800" i="1"/>
  <c r="N801" i="1"/>
  <c r="N802" i="1"/>
  <c r="U802" i="1" s="1"/>
  <c r="N803" i="1"/>
  <c r="V803" i="1" s="1"/>
  <c r="N804" i="1"/>
  <c r="V804" i="1" s="1"/>
  <c r="N805" i="1"/>
  <c r="N806" i="1"/>
  <c r="U806" i="1" s="1"/>
  <c r="N807" i="1"/>
  <c r="V807" i="1" s="1"/>
  <c r="N808" i="1"/>
  <c r="N809" i="1"/>
  <c r="N810" i="1"/>
  <c r="V810" i="1" s="1"/>
  <c r="N811" i="1"/>
  <c r="V811" i="1" s="1"/>
  <c r="N812" i="1"/>
  <c r="N813" i="1"/>
  <c r="N814" i="1"/>
  <c r="V814" i="1" s="1"/>
  <c r="N815" i="1"/>
  <c r="V815" i="1" s="1"/>
  <c r="N816" i="1"/>
  <c r="N817" i="1"/>
  <c r="N818" i="1"/>
  <c r="V818" i="1" s="1"/>
  <c r="N819" i="1"/>
  <c r="V819" i="1" s="1"/>
  <c r="N820" i="1"/>
  <c r="V820" i="1" s="1"/>
  <c r="N821" i="1"/>
  <c r="N822" i="1"/>
  <c r="N823" i="1"/>
  <c r="U823" i="1" s="1"/>
  <c r="N824" i="1"/>
  <c r="N825" i="1"/>
  <c r="N826" i="1"/>
  <c r="V826" i="1" s="1"/>
  <c r="N827" i="1"/>
  <c r="V827" i="1" s="1"/>
  <c r="N828" i="1"/>
  <c r="N829" i="1"/>
  <c r="N830" i="1"/>
  <c r="U830" i="1" s="1"/>
  <c r="N831" i="1"/>
  <c r="V831" i="1" s="1"/>
  <c r="N832" i="1"/>
  <c r="N833" i="1"/>
  <c r="N834" i="1"/>
  <c r="V834" i="1" s="1"/>
  <c r="N835" i="1"/>
  <c r="V835" i="1" s="1"/>
  <c r="N836" i="1"/>
  <c r="V836" i="1" s="1"/>
  <c r="N837" i="1"/>
  <c r="N838" i="1"/>
  <c r="U838" i="1" s="1"/>
  <c r="N839" i="1"/>
  <c r="V839" i="1" s="1"/>
  <c r="N840" i="1"/>
  <c r="N841" i="1"/>
  <c r="N842" i="1"/>
  <c r="V842" i="1" s="1"/>
  <c r="N843" i="1"/>
  <c r="N844" i="1"/>
  <c r="N845" i="1"/>
  <c r="N846" i="1"/>
  <c r="V846" i="1" s="1"/>
  <c r="N847" i="1"/>
  <c r="V847" i="1" s="1"/>
  <c r="N848" i="1"/>
  <c r="N849" i="1"/>
  <c r="N850" i="1"/>
  <c r="U850" i="1" s="1"/>
  <c r="N851" i="1"/>
  <c r="V851" i="1" s="1"/>
  <c r="N852" i="1"/>
  <c r="V852" i="1" s="1"/>
  <c r="N853" i="1"/>
  <c r="N854" i="1"/>
  <c r="U854" i="1" s="1"/>
  <c r="N855" i="1"/>
  <c r="V855" i="1" s="1"/>
  <c r="N856" i="1"/>
  <c r="N857" i="1"/>
  <c r="N858" i="1"/>
  <c r="V858" i="1" s="1"/>
  <c r="N859" i="1"/>
  <c r="V859" i="1" s="1"/>
  <c r="N860" i="1"/>
  <c r="N861" i="1"/>
  <c r="N862" i="1"/>
  <c r="V862" i="1" s="1"/>
  <c r="N863" i="1"/>
  <c r="V863" i="1" s="1"/>
  <c r="N864" i="1"/>
  <c r="N865" i="1"/>
  <c r="U865" i="1" s="1"/>
  <c r="N866" i="1"/>
  <c r="V866" i="1" s="1"/>
  <c r="N867" i="1"/>
  <c r="V867" i="1" s="1"/>
  <c r="N868" i="1"/>
  <c r="V868" i="1" s="1"/>
  <c r="N869" i="1"/>
  <c r="N870" i="1"/>
  <c r="U870" i="1" s="1"/>
  <c r="N871" i="1"/>
  <c r="V871" i="1" s="1"/>
  <c r="N872" i="1"/>
  <c r="N873" i="1"/>
  <c r="V873" i="1" s="1"/>
  <c r="N874" i="1"/>
  <c r="V874" i="1" s="1"/>
  <c r="N875" i="1"/>
  <c r="V875" i="1" s="1"/>
  <c r="N876" i="1"/>
  <c r="N877" i="1"/>
  <c r="V877" i="1" s="1"/>
  <c r="N878" i="1"/>
  <c r="V878" i="1" s="1"/>
  <c r="N879" i="1"/>
  <c r="V879" i="1" s="1"/>
  <c r="N880" i="1"/>
  <c r="U880" i="1" s="1"/>
  <c r="N881" i="1"/>
  <c r="V881" i="1" s="1"/>
  <c r="N882" i="1"/>
  <c r="U882" i="1" s="1"/>
  <c r="N883" i="1"/>
  <c r="V883" i="1" s="1"/>
  <c r="N884" i="1"/>
  <c r="N885" i="1"/>
  <c r="V885" i="1" s="1"/>
  <c r="N886" i="1"/>
  <c r="U886" i="1" s="1"/>
  <c r="N887" i="1"/>
  <c r="V887" i="1" s="1"/>
  <c r="N888" i="1"/>
  <c r="N889" i="1"/>
  <c r="V889" i="1" s="1"/>
  <c r="N890" i="1"/>
  <c r="U890" i="1" s="1"/>
  <c r="N891" i="1"/>
  <c r="V891" i="1" s="1"/>
  <c r="N892" i="1"/>
  <c r="N893" i="1"/>
  <c r="U893" i="1" s="1"/>
  <c r="N894" i="1"/>
  <c r="V894" i="1" s="1"/>
  <c r="N895" i="1"/>
  <c r="V895" i="1" s="1"/>
  <c r="N896" i="1"/>
  <c r="N897" i="1"/>
  <c r="V897" i="1" s="1"/>
  <c r="N898" i="1"/>
  <c r="U898" i="1" s="1"/>
  <c r="N899" i="1"/>
  <c r="V899" i="1" s="1"/>
  <c r="N900" i="1"/>
  <c r="N901" i="1"/>
  <c r="N902" i="1"/>
  <c r="V902" i="1" s="1"/>
  <c r="N903" i="1"/>
  <c r="V903" i="1" s="1"/>
  <c r="N904" i="1"/>
  <c r="N905" i="1"/>
  <c r="V905" i="1" s="1"/>
  <c r="N906" i="1"/>
  <c r="U906" i="1" s="1"/>
  <c r="N907" i="1"/>
  <c r="V907" i="1" s="1"/>
  <c r="N908" i="1"/>
  <c r="U908" i="1" s="1"/>
  <c r="N909" i="1"/>
  <c r="V909" i="1" s="1"/>
  <c r="N910" i="1"/>
  <c r="V910" i="1" s="1"/>
  <c r="N911" i="1"/>
  <c r="V911" i="1" s="1"/>
  <c r="N912" i="1"/>
  <c r="N913" i="1"/>
  <c r="V913" i="1" s="1"/>
  <c r="N914" i="1"/>
  <c r="U914" i="1" s="1"/>
  <c r="N915" i="1"/>
  <c r="V915" i="1" s="1"/>
  <c r="N916" i="1"/>
  <c r="N917" i="1"/>
  <c r="V917" i="1" s="1"/>
  <c r="N918" i="1"/>
  <c r="U918" i="1" s="1"/>
  <c r="N919" i="1"/>
  <c r="V919" i="1" s="1"/>
  <c r="N920" i="1"/>
  <c r="N921" i="1"/>
  <c r="V921" i="1" s="1"/>
  <c r="N922" i="1"/>
  <c r="U922" i="1" s="1"/>
  <c r="N923" i="1"/>
  <c r="V923" i="1" s="1"/>
  <c r="N924" i="1"/>
  <c r="N925" i="1"/>
  <c r="V925" i="1" s="1"/>
  <c r="N926" i="1"/>
  <c r="V926" i="1" s="1"/>
  <c r="N927" i="1"/>
  <c r="V927" i="1" s="1"/>
  <c r="N928" i="1"/>
  <c r="N929" i="1"/>
  <c r="V929" i="1" s="1"/>
  <c r="N930" i="1"/>
  <c r="V930" i="1" s="1"/>
  <c r="N931" i="1"/>
  <c r="V931" i="1" s="1"/>
  <c r="N932" i="1"/>
  <c r="N933" i="1"/>
  <c r="V933" i="1" s="1"/>
  <c r="N934" i="1"/>
  <c r="N935" i="1"/>
  <c r="V935" i="1" s="1"/>
  <c r="N936" i="1"/>
  <c r="U936" i="1" s="1"/>
  <c r="N937" i="1"/>
  <c r="V937" i="1" s="1"/>
  <c r="N938" i="1"/>
  <c r="V938" i="1" s="1"/>
  <c r="N939" i="1"/>
  <c r="V939" i="1" s="1"/>
  <c r="N940" i="1"/>
  <c r="N941" i="1"/>
  <c r="V941" i="1" s="1"/>
  <c r="N942" i="1"/>
  <c r="V942" i="1" s="1"/>
  <c r="N943" i="1"/>
  <c r="V943" i="1" s="1"/>
  <c r="N944" i="1"/>
  <c r="U944" i="1" s="1"/>
  <c r="N945" i="1"/>
  <c r="V945" i="1" s="1"/>
  <c r="N946" i="1"/>
  <c r="U946" i="1" s="1"/>
  <c r="N947" i="1"/>
  <c r="V947" i="1" s="1"/>
  <c r="N948" i="1"/>
  <c r="N949" i="1"/>
  <c r="V949" i="1" s="1"/>
  <c r="N950" i="1"/>
  <c r="U950" i="1" s="1"/>
  <c r="N951" i="1"/>
  <c r="V951" i="1" s="1"/>
  <c r="N952" i="1"/>
  <c r="N953" i="1"/>
  <c r="V953" i="1" s="1"/>
  <c r="N954" i="1"/>
  <c r="U954" i="1" s="1"/>
  <c r="N955" i="1"/>
  <c r="V955" i="1" s="1"/>
  <c r="N956" i="1"/>
  <c r="N957" i="1"/>
  <c r="U957" i="1" s="1"/>
  <c r="N958" i="1"/>
  <c r="V958" i="1" s="1"/>
  <c r="N959" i="1"/>
  <c r="V959" i="1" s="1"/>
  <c r="N960" i="1"/>
  <c r="N961" i="1"/>
  <c r="V961" i="1" s="1"/>
  <c r="N962" i="1"/>
  <c r="N963" i="1"/>
  <c r="V963" i="1" s="1"/>
  <c r="N964" i="1"/>
  <c r="N965" i="1"/>
  <c r="U965" i="1" s="1"/>
  <c r="N966" i="1"/>
  <c r="V966" i="1" s="1"/>
  <c r="N967" i="1"/>
  <c r="V967" i="1" s="1"/>
  <c r="N968" i="1"/>
  <c r="N969" i="1"/>
  <c r="V969" i="1" s="1"/>
  <c r="N970" i="1"/>
  <c r="U970" i="1" s="1"/>
  <c r="N971" i="1"/>
  <c r="V971" i="1" s="1"/>
  <c r="N972" i="1"/>
  <c r="U972" i="1" s="1"/>
  <c r="N973" i="1"/>
  <c r="V973" i="1" s="1"/>
  <c r="N974" i="1"/>
  <c r="V974" i="1" s="1"/>
  <c r="N975" i="1"/>
  <c r="V975" i="1" s="1"/>
  <c r="N976" i="1"/>
  <c r="N977" i="1"/>
  <c r="V977" i="1" s="1"/>
  <c r="N978" i="1"/>
  <c r="U978" i="1" s="1"/>
  <c r="N979" i="1"/>
  <c r="V979" i="1" s="1"/>
  <c r="N980" i="1"/>
  <c r="N981" i="1"/>
  <c r="V981" i="1" s="1"/>
  <c r="N982" i="1"/>
  <c r="U982" i="1" s="1"/>
  <c r="N983" i="1"/>
  <c r="V983" i="1" s="1"/>
  <c r="N984" i="1"/>
  <c r="N985" i="1"/>
  <c r="V985" i="1" s="1"/>
  <c r="N986" i="1"/>
  <c r="N987" i="1"/>
  <c r="V987" i="1" s="1"/>
  <c r="N988" i="1"/>
  <c r="N989" i="1"/>
  <c r="V989" i="1" s="1"/>
  <c r="N990" i="1"/>
  <c r="V990" i="1" s="1"/>
  <c r="N991" i="1"/>
  <c r="V991" i="1" s="1"/>
  <c r="N992" i="1"/>
  <c r="N993" i="1"/>
  <c r="V993" i="1" s="1"/>
  <c r="N994" i="1"/>
  <c r="V994" i="1" s="1"/>
  <c r="N995" i="1"/>
  <c r="V995" i="1" s="1"/>
  <c r="N996" i="1"/>
  <c r="N997" i="1"/>
  <c r="V997" i="1" s="1"/>
  <c r="N998" i="1"/>
  <c r="U998" i="1" s="1"/>
  <c r="N999" i="1"/>
  <c r="V999" i="1" s="1"/>
  <c r="N1000" i="1"/>
  <c r="U1000" i="1" s="1"/>
  <c r="N1001" i="1"/>
  <c r="V1001" i="1" s="1"/>
  <c r="N2" i="1"/>
  <c r="V2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B22" i="2"/>
  <c r="G7" i="6" l="1"/>
  <c r="I7" i="6" s="1"/>
  <c r="G11" i="6"/>
  <c r="I11" i="6" s="1"/>
  <c r="G2" i="6"/>
  <c r="I2" i="6" s="1"/>
  <c r="G10" i="6"/>
  <c r="J10" i="6" s="1"/>
  <c r="G6" i="6"/>
  <c r="I6" i="6" s="1"/>
  <c r="U799" i="1"/>
  <c r="G12" i="6"/>
  <c r="J12" i="6" s="1"/>
  <c r="G8" i="6"/>
  <c r="J8" i="6" s="1"/>
  <c r="U307" i="1"/>
  <c r="U719" i="1"/>
  <c r="U228" i="1"/>
  <c r="U511" i="1"/>
  <c r="U63" i="1"/>
  <c r="U868" i="1"/>
  <c r="U383" i="1"/>
  <c r="V652" i="1"/>
  <c r="U867" i="1"/>
  <c r="U767" i="1"/>
  <c r="U659" i="1"/>
  <c r="U463" i="1"/>
  <c r="U355" i="1"/>
  <c r="U292" i="1"/>
  <c r="U227" i="1"/>
  <c r="U31" i="1"/>
  <c r="V567" i="1"/>
  <c r="U847" i="1"/>
  <c r="U751" i="1"/>
  <c r="U575" i="1"/>
  <c r="U447" i="1"/>
  <c r="U339" i="1"/>
  <c r="U260" i="1"/>
  <c r="U211" i="1"/>
  <c r="V755" i="1"/>
  <c r="V451" i="1"/>
  <c r="U835" i="1"/>
  <c r="U739" i="1"/>
  <c r="U543" i="1"/>
  <c r="U399" i="1"/>
  <c r="U335" i="1"/>
  <c r="U259" i="1"/>
  <c r="U179" i="1"/>
  <c r="V720" i="1"/>
  <c r="V423" i="1"/>
  <c r="U834" i="1"/>
  <c r="U814" i="1"/>
  <c r="U798" i="1"/>
  <c r="U738" i="1"/>
  <c r="U718" i="1"/>
  <c r="U698" i="1"/>
  <c r="U682" i="1"/>
  <c r="U634" i="1"/>
  <c r="U602" i="1"/>
  <c r="U570" i="1"/>
  <c r="U542" i="1"/>
  <c r="U510" i="1"/>
  <c r="U482" i="1"/>
  <c r="U462" i="1"/>
  <c r="U442" i="1"/>
  <c r="U418" i="1"/>
  <c r="U382" i="1"/>
  <c r="U290" i="1"/>
  <c r="U202" i="1"/>
  <c r="U158" i="1"/>
  <c r="U126" i="1"/>
  <c r="U94" i="1"/>
  <c r="V970" i="1"/>
  <c r="V898" i="1"/>
  <c r="V850" i="1"/>
  <c r="V802" i="1"/>
  <c r="V614" i="1"/>
  <c r="V566" i="1"/>
  <c r="V518" i="1"/>
  <c r="V338" i="1"/>
  <c r="V190" i="1"/>
  <c r="G9" i="6"/>
  <c r="I9" i="6" s="1"/>
  <c r="G5" i="6"/>
  <c r="I5" i="6" s="1"/>
  <c r="U858" i="1"/>
  <c r="U818" i="1"/>
  <c r="U778" i="1"/>
  <c r="U754" i="1"/>
  <c r="U706" i="1"/>
  <c r="U686" i="1"/>
  <c r="U670" i="1"/>
  <c r="U638" i="1"/>
  <c r="U606" i="1"/>
  <c r="U494" i="1"/>
  <c r="U426" i="1"/>
  <c r="U402" i="1"/>
  <c r="U366" i="1"/>
  <c r="U322" i="1"/>
  <c r="U186" i="1"/>
  <c r="U162" i="1"/>
  <c r="U138" i="1"/>
  <c r="U110" i="1"/>
  <c r="U74" i="1"/>
  <c r="U42" i="1"/>
  <c r="V978" i="1"/>
  <c r="V906" i="1"/>
  <c r="V622" i="1"/>
  <c r="V530" i="1"/>
  <c r="V350" i="1"/>
  <c r="V206" i="1"/>
  <c r="U866" i="1"/>
  <c r="U846" i="1"/>
  <c r="U826" i="1"/>
  <c r="U810" i="1"/>
  <c r="U787" i="1"/>
  <c r="U766" i="1"/>
  <c r="U750" i="1"/>
  <c r="U734" i="1"/>
  <c r="U714" i="1"/>
  <c r="U691" i="1"/>
  <c r="U674" i="1"/>
  <c r="U658" i="1"/>
  <c r="U626" i="1"/>
  <c r="U590" i="1"/>
  <c r="U558" i="1"/>
  <c r="U527" i="1"/>
  <c r="U506" i="1"/>
  <c r="U478" i="1"/>
  <c r="U458" i="1"/>
  <c r="U434" i="1"/>
  <c r="U415" i="1"/>
  <c r="U394" i="1"/>
  <c r="U370" i="1"/>
  <c r="U354" i="1"/>
  <c r="U334" i="1"/>
  <c r="U306" i="1"/>
  <c r="U275" i="1"/>
  <c r="U250" i="1"/>
  <c r="U226" i="1"/>
  <c r="U195" i="1"/>
  <c r="U178" i="1"/>
  <c r="U147" i="1"/>
  <c r="U122" i="1"/>
  <c r="U90" i="1"/>
  <c r="U58" i="1"/>
  <c r="U30" i="1"/>
  <c r="V944" i="1"/>
  <c r="V886" i="1"/>
  <c r="V830" i="1"/>
  <c r="V786" i="1"/>
  <c r="V710" i="1"/>
  <c r="V651" i="1"/>
  <c r="V603" i="1"/>
  <c r="V502" i="1"/>
  <c r="V414" i="1"/>
  <c r="V286" i="1"/>
  <c r="U862" i="1"/>
  <c r="U842" i="1"/>
  <c r="U819" i="1"/>
  <c r="U762" i="1"/>
  <c r="U740" i="1"/>
  <c r="U730" i="1"/>
  <c r="U707" i="1"/>
  <c r="U690" i="1"/>
  <c r="U671" i="1"/>
  <c r="U650" i="1"/>
  <c r="U586" i="1"/>
  <c r="U554" i="1"/>
  <c r="U522" i="1"/>
  <c r="U495" i="1"/>
  <c r="U474" i="1"/>
  <c r="U450" i="1"/>
  <c r="U430" i="1"/>
  <c r="U387" i="1"/>
  <c r="U367" i="1"/>
  <c r="U323" i="1"/>
  <c r="U302" i="1"/>
  <c r="U274" i="1"/>
  <c r="U242" i="1"/>
  <c r="U218" i="1"/>
  <c r="U194" i="1"/>
  <c r="U170" i="1"/>
  <c r="U146" i="1"/>
  <c r="U114" i="1"/>
  <c r="U78" i="1"/>
  <c r="U46" i="1"/>
  <c r="U14" i="1"/>
  <c r="V922" i="1"/>
  <c r="V870" i="1"/>
  <c r="V823" i="1"/>
  <c r="V758" i="1"/>
  <c r="V631" i="1"/>
  <c r="V594" i="1"/>
  <c r="V539" i="1"/>
  <c r="V374" i="1"/>
  <c r="V254" i="1"/>
  <c r="V66" i="1"/>
  <c r="G3" i="6"/>
  <c r="I3" i="6" s="1"/>
  <c r="G13" i="6"/>
  <c r="I13" i="6" s="1"/>
  <c r="U901" i="1"/>
  <c r="V901" i="1"/>
  <c r="U985" i="1"/>
  <c r="V580" i="1"/>
  <c r="U580" i="1"/>
  <c r="U520" i="1"/>
  <c r="V520" i="1"/>
  <c r="V324" i="1"/>
  <c r="U324" i="1"/>
  <c r="U795" i="1"/>
  <c r="V795" i="1"/>
  <c r="U679" i="1"/>
  <c r="V679" i="1"/>
  <c r="V627" i="1"/>
  <c r="U627" i="1"/>
  <c r="U615" i="1"/>
  <c r="V615" i="1"/>
  <c r="V607" i="1"/>
  <c r="U607" i="1"/>
  <c r="V559" i="1"/>
  <c r="U559" i="1"/>
  <c r="V547" i="1"/>
  <c r="U547" i="1"/>
  <c r="V499" i="1"/>
  <c r="U499" i="1"/>
  <c r="V479" i="1"/>
  <c r="U479" i="1"/>
  <c r="V431" i="1"/>
  <c r="U431" i="1"/>
  <c r="V419" i="1"/>
  <c r="U419" i="1"/>
  <c r="V371" i="1"/>
  <c r="U371" i="1"/>
  <c r="V351" i="1"/>
  <c r="U351" i="1"/>
  <c r="V303" i="1"/>
  <c r="U303" i="1"/>
  <c r="V291" i="1"/>
  <c r="U291" i="1"/>
  <c r="V243" i="1"/>
  <c r="U243" i="1"/>
  <c r="V223" i="1"/>
  <c r="U223" i="1"/>
  <c r="V175" i="1"/>
  <c r="U175" i="1"/>
  <c r="V163" i="1"/>
  <c r="U163" i="1"/>
  <c r="V115" i="1"/>
  <c r="U115" i="1"/>
  <c r="V95" i="1"/>
  <c r="U95" i="1"/>
  <c r="V47" i="1"/>
  <c r="U47" i="1"/>
  <c r="V35" i="1"/>
  <c r="U35" i="1"/>
  <c r="U953" i="1"/>
  <c r="U889" i="1"/>
  <c r="U851" i="1"/>
  <c r="U831" i="1"/>
  <c r="U804" i="1"/>
  <c r="U783" i="1"/>
  <c r="U771" i="1"/>
  <c r="U723" i="1"/>
  <c r="U703" i="1"/>
  <c r="U676" i="1"/>
  <c r="U655" i="1"/>
  <c r="U643" i="1"/>
  <c r="U611" i="1"/>
  <c r="U595" i="1"/>
  <c r="U579" i="1"/>
  <c r="U563" i="1"/>
  <c r="U548" i="1"/>
  <c r="U531" i="1"/>
  <c r="U516" i="1"/>
  <c r="U484" i="1"/>
  <c r="U319" i="1"/>
  <c r="U287" i="1"/>
  <c r="U271" i="1"/>
  <c r="U255" i="1"/>
  <c r="U239" i="1"/>
  <c r="U207" i="1"/>
  <c r="U131" i="1"/>
  <c r="U99" i="1"/>
  <c r="U83" i="1"/>
  <c r="U67" i="1"/>
  <c r="U51" i="1"/>
  <c r="U36" i="1"/>
  <c r="U19" i="1"/>
  <c r="V1000" i="1"/>
  <c r="V965" i="1"/>
  <c r="V776" i="1"/>
  <c r="V748" i="1"/>
  <c r="V700" i="1"/>
  <c r="V587" i="1"/>
  <c r="V472" i="1"/>
  <c r="V443" i="1"/>
  <c r="V388" i="1"/>
  <c r="V173" i="1"/>
  <c r="U365" i="1"/>
  <c r="V365" i="1"/>
  <c r="U105" i="1"/>
  <c r="V105" i="1"/>
  <c r="U921" i="1"/>
  <c r="U872" i="1"/>
  <c r="V872" i="1"/>
  <c r="V452" i="1"/>
  <c r="U452" i="1"/>
  <c r="V196" i="1"/>
  <c r="U196" i="1"/>
  <c r="V68" i="1"/>
  <c r="U68" i="1"/>
  <c r="U969" i="1"/>
  <c r="U905" i="1"/>
  <c r="U772" i="1"/>
  <c r="U644" i="1"/>
  <c r="U612" i="1"/>
  <c r="U164" i="1"/>
  <c r="U132" i="1"/>
  <c r="U100" i="1"/>
  <c r="U8" i="1"/>
  <c r="V936" i="1"/>
  <c r="V672" i="1"/>
  <c r="V444" i="1"/>
  <c r="V256" i="1"/>
  <c r="V88" i="1"/>
  <c r="U843" i="1"/>
  <c r="V843" i="1"/>
  <c r="U986" i="1"/>
  <c r="V986" i="1"/>
  <c r="U962" i="1"/>
  <c r="V962" i="1"/>
  <c r="U934" i="1"/>
  <c r="V934" i="1"/>
  <c r="U822" i="1"/>
  <c r="V822" i="1"/>
  <c r="V642" i="1"/>
  <c r="U642" i="1"/>
  <c r="V618" i="1"/>
  <c r="U618" i="1"/>
  <c r="V574" i="1"/>
  <c r="U574" i="1"/>
  <c r="U550" i="1"/>
  <c r="V550" i="1"/>
  <c r="V538" i="1"/>
  <c r="U538" i="1"/>
  <c r="V526" i="1"/>
  <c r="U526" i="1"/>
  <c r="V514" i="1"/>
  <c r="U514" i="1"/>
  <c r="V490" i="1"/>
  <c r="U490" i="1"/>
  <c r="V466" i="1"/>
  <c r="U466" i="1"/>
  <c r="U454" i="1"/>
  <c r="V454" i="1"/>
  <c r="V446" i="1"/>
  <c r="U446" i="1"/>
  <c r="V410" i="1"/>
  <c r="U410" i="1"/>
  <c r="V398" i="1"/>
  <c r="U398" i="1"/>
  <c r="V362" i="1"/>
  <c r="U362" i="1"/>
  <c r="V318" i="1"/>
  <c r="U318" i="1"/>
  <c r="V282" i="1"/>
  <c r="U282" i="1"/>
  <c r="V270" i="1"/>
  <c r="U270" i="1"/>
  <c r="V258" i="1"/>
  <c r="U258" i="1"/>
  <c r="V234" i="1"/>
  <c r="U234" i="1"/>
  <c r="V210" i="1"/>
  <c r="U210" i="1"/>
  <c r="V142" i="1"/>
  <c r="U142" i="1"/>
  <c r="V130" i="1"/>
  <c r="U130" i="1"/>
  <c r="V106" i="1"/>
  <c r="U106" i="1"/>
  <c r="V82" i="1"/>
  <c r="U82" i="1"/>
  <c r="V62" i="1"/>
  <c r="U62" i="1"/>
  <c r="V26" i="1"/>
  <c r="U26" i="1"/>
  <c r="V10" i="1"/>
  <c r="U10" i="1"/>
  <c r="U1001" i="1"/>
  <c r="U937" i="1"/>
  <c r="U873" i="1"/>
  <c r="U863" i="1"/>
  <c r="U836" i="1"/>
  <c r="U815" i="1"/>
  <c r="U803" i="1"/>
  <c r="U794" i="1"/>
  <c r="U782" i="1"/>
  <c r="U770" i="1"/>
  <c r="U746" i="1"/>
  <c r="U735" i="1"/>
  <c r="U722" i="1"/>
  <c r="U708" i="1"/>
  <c r="U702" i="1"/>
  <c r="U687" i="1"/>
  <c r="U675" i="1"/>
  <c r="U666" i="1"/>
  <c r="U654" i="1"/>
  <c r="U639" i="1"/>
  <c r="U623" i="1"/>
  <c r="U610" i="1"/>
  <c r="U591" i="1"/>
  <c r="U578" i="1"/>
  <c r="U562" i="1"/>
  <c r="U546" i="1"/>
  <c r="U515" i="1"/>
  <c r="U498" i="1"/>
  <c r="U483" i="1"/>
  <c r="U467" i="1"/>
  <c r="U435" i="1"/>
  <c r="U420" i="1"/>
  <c r="U403" i="1"/>
  <c r="U378" i="1"/>
  <c r="U356" i="1"/>
  <c r="U346" i="1"/>
  <c r="U330" i="1"/>
  <c r="U314" i="1"/>
  <c r="U298" i="1"/>
  <c r="U266" i="1"/>
  <c r="U238" i="1"/>
  <c r="U222" i="1"/>
  <c r="U191" i="1"/>
  <c r="U174" i="1"/>
  <c r="U159" i="1"/>
  <c r="U143" i="1"/>
  <c r="U127" i="1"/>
  <c r="U111" i="1"/>
  <c r="U98" i="1"/>
  <c r="U79" i="1"/>
  <c r="U50" i="1"/>
  <c r="U34" i="1"/>
  <c r="U18" i="1"/>
  <c r="V998" i="1"/>
  <c r="V950" i="1"/>
  <c r="V914" i="1"/>
  <c r="V880" i="1"/>
  <c r="V806" i="1"/>
  <c r="V774" i="1"/>
  <c r="V727" i="1"/>
  <c r="V699" i="1"/>
  <c r="V663" i="1"/>
  <c r="V635" i="1"/>
  <c r="V471" i="1"/>
  <c r="V424" i="1"/>
  <c r="V386" i="1"/>
  <c r="V154" i="1"/>
  <c r="V56" i="1"/>
  <c r="G4" i="6"/>
  <c r="H4" i="6" s="1"/>
  <c r="V857" i="1"/>
  <c r="U857" i="1"/>
  <c r="U849" i="1"/>
  <c r="V849" i="1"/>
  <c r="V841" i="1"/>
  <c r="U841" i="1"/>
  <c r="V833" i="1"/>
  <c r="U833" i="1"/>
  <c r="V829" i="1"/>
  <c r="U829" i="1"/>
  <c r="V821" i="1"/>
  <c r="U821" i="1"/>
  <c r="V813" i="1"/>
  <c r="U813" i="1"/>
  <c r="V805" i="1"/>
  <c r="U805" i="1"/>
  <c r="V797" i="1"/>
  <c r="U797" i="1"/>
  <c r="V789" i="1"/>
  <c r="U789" i="1"/>
  <c r="V781" i="1"/>
  <c r="U781" i="1"/>
  <c r="V773" i="1"/>
  <c r="U773" i="1"/>
  <c r="V765" i="1"/>
  <c r="U765" i="1"/>
  <c r="V761" i="1"/>
  <c r="U761" i="1"/>
  <c r="V753" i="1"/>
  <c r="U753" i="1"/>
  <c r="V745" i="1"/>
  <c r="U745" i="1"/>
  <c r="V737" i="1"/>
  <c r="U737" i="1"/>
  <c r="V729" i="1"/>
  <c r="U729" i="1"/>
  <c r="V721" i="1"/>
  <c r="U721" i="1"/>
  <c r="V713" i="1"/>
  <c r="U713" i="1"/>
  <c r="V705" i="1"/>
  <c r="U705" i="1"/>
  <c r="V697" i="1"/>
  <c r="U697" i="1"/>
  <c r="V689" i="1"/>
  <c r="U689" i="1"/>
  <c r="V681" i="1"/>
  <c r="U681" i="1"/>
  <c r="V673" i="1"/>
  <c r="U673" i="1"/>
  <c r="V665" i="1"/>
  <c r="U665" i="1"/>
  <c r="V657" i="1"/>
  <c r="U657" i="1"/>
  <c r="V649" i="1"/>
  <c r="U649" i="1"/>
  <c r="V641" i="1"/>
  <c r="U641" i="1"/>
  <c r="V633" i="1"/>
  <c r="U633" i="1"/>
  <c r="V625" i="1"/>
  <c r="U625" i="1"/>
  <c r="V617" i="1"/>
  <c r="U617" i="1"/>
  <c r="V609" i="1"/>
  <c r="U609" i="1"/>
  <c r="V601" i="1"/>
  <c r="U601" i="1"/>
  <c r="V589" i="1"/>
  <c r="U589" i="1"/>
  <c r="V581" i="1"/>
  <c r="U581" i="1"/>
  <c r="V573" i="1"/>
  <c r="U573" i="1"/>
  <c r="V565" i="1"/>
  <c r="U565" i="1"/>
  <c r="V561" i="1"/>
  <c r="U561" i="1"/>
  <c r="V553" i="1"/>
  <c r="U553" i="1"/>
  <c r="V545" i="1"/>
  <c r="U545" i="1"/>
  <c r="V537" i="1"/>
  <c r="U537" i="1"/>
  <c r="V529" i="1"/>
  <c r="U529" i="1"/>
  <c r="V521" i="1"/>
  <c r="U521" i="1"/>
  <c r="V513" i="1"/>
  <c r="U513" i="1"/>
  <c r="V505" i="1"/>
  <c r="U505" i="1"/>
  <c r="V501" i="1"/>
  <c r="U501" i="1"/>
  <c r="V493" i="1"/>
  <c r="U493" i="1"/>
  <c r="V485" i="1"/>
  <c r="U485" i="1"/>
  <c r="V477" i="1"/>
  <c r="U477" i="1"/>
  <c r="V469" i="1"/>
  <c r="U469" i="1"/>
  <c r="V461" i="1"/>
  <c r="U461" i="1"/>
  <c r="V453" i="1"/>
  <c r="U453" i="1"/>
  <c r="V445" i="1"/>
  <c r="U445" i="1"/>
  <c r="V437" i="1"/>
  <c r="U437" i="1"/>
  <c r="V429" i="1"/>
  <c r="U429" i="1"/>
  <c r="V421" i="1"/>
  <c r="U421" i="1"/>
  <c r="V413" i="1"/>
  <c r="U413" i="1"/>
  <c r="V405" i="1"/>
  <c r="U405" i="1"/>
  <c r="U397" i="1"/>
  <c r="V397" i="1"/>
  <c r="V385" i="1"/>
  <c r="U385" i="1"/>
  <c r="V357" i="1"/>
  <c r="U357" i="1"/>
  <c r="U345" i="1"/>
  <c r="V345" i="1"/>
  <c r="V317" i="1"/>
  <c r="U317" i="1"/>
  <c r="V309" i="1"/>
  <c r="U309" i="1"/>
  <c r="U301" i="1"/>
  <c r="V301" i="1"/>
  <c r="U293" i="1"/>
  <c r="V293" i="1"/>
  <c r="V285" i="1"/>
  <c r="U285" i="1"/>
  <c r="U277" i="1"/>
  <c r="V277" i="1"/>
  <c r="U269" i="1"/>
  <c r="V269" i="1"/>
  <c r="V261" i="1"/>
  <c r="U261" i="1"/>
  <c r="V253" i="1"/>
  <c r="U253" i="1"/>
  <c r="V245" i="1"/>
  <c r="U245" i="1"/>
  <c r="U237" i="1"/>
  <c r="V237" i="1"/>
  <c r="V233" i="1"/>
  <c r="U233" i="1"/>
  <c r="V225" i="1"/>
  <c r="U225" i="1"/>
  <c r="V217" i="1"/>
  <c r="U217" i="1"/>
  <c r="V209" i="1"/>
  <c r="U209" i="1"/>
  <c r="U201" i="1"/>
  <c r="V201" i="1"/>
  <c r="V193" i="1"/>
  <c r="U193" i="1"/>
  <c r="V189" i="1"/>
  <c r="U189" i="1"/>
  <c r="V185" i="1"/>
  <c r="U185" i="1"/>
  <c r="V181" i="1"/>
  <c r="U181" i="1"/>
  <c r="V177" i="1"/>
  <c r="U177" i="1"/>
  <c r="U169" i="1"/>
  <c r="V169" i="1"/>
  <c r="V161" i="1"/>
  <c r="U161" i="1"/>
  <c r="V133" i="1"/>
  <c r="U133" i="1"/>
  <c r="V125" i="1"/>
  <c r="U125" i="1"/>
  <c r="U93" i="1"/>
  <c r="V93" i="1"/>
  <c r="V65" i="1"/>
  <c r="U65" i="1"/>
  <c r="V57" i="1"/>
  <c r="U57" i="1"/>
  <c r="V49" i="1"/>
  <c r="U49" i="1"/>
  <c r="V13" i="1"/>
  <c r="U13" i="1"/>
  <c r="V5" i="1"/>
  <c r="U5" i="1"/>
  <c r="V996" i="1"/>
  <c r="U996" i="1"/>
  <c r="V988" i="1"/>
  <c r="U988" i="1"/>
  <c r="V984" i="1"/>
  <c r="U984" i="1"/>
  <c r="V980" i="1"/>
  <c r="U980" i="1"/>
  <c r="V976" i="1"/>
  <c r="U976" i="1"/>
  <c r="V968" i="1"/>
  <c r="U968" i="1"/>
  <c r="V960" i="1"/>
  <c r="U960" i="1"/>
  <c r="V952" i="1"/>
  <c r="U952" i="1"/>
  <c r="V940" i="1"/>
  <c r="U940" i="1"/>
  <c r="V928" i="1"/>
  <c r="U928" i="1"/>
  <c r="V900" i="1"/>
  <c r="U900" i="1"/>
  <c r="V892" i="1"/>
  <c r="U892" i="1"/>
  <c r="V888" i="1"/>
  <c r="U888" i="1"/>
  <c r="V884" i="1"/>
  <c r="U884" i="1"/>
  <c r="U864" i="1"/>
  <c r="V864" i="1"/>
  <c r="V844" i="1"/>
  <c r="U844" i="1"/>
  <c r="V840" i="1"/>
  <c r="U840" i="1"/>
  <c r="V832" i="1"/>
  <c r="U832" i="1"/>
  <c r="U812" i="1"/>
  <c r="V812" i="1"/>
  <c r="V808" i="1"/>
  <c r="U808" i="1"/>
  <c r="U800" i="1"/>
  <c r="V800" i="1"/>
  <c r="V792" i="1"/>
  <c r="U792" i="1"/>
  <c r="V768" i="1"/>
  <c r="U768" i="1"/>
  <c r="U736" i="1"/>
  <c r="V736" i="1"/>
  <c r="V732" i="1"/>
  <c r="U732" i="1"/>
  <c r="V712" i="1"/>
  <c r="U712" i="1"/>
  <c r="V704" i="1"/>
  <c r="U704" i="1"/>
  <c r="U688" i="1"/>
  <c r="V688" i="1"/>
  <c r="V684" i="1"/>
  <c r="U684" i="1"/>
  <c r="V636" i="1"/>
  <c r="U636" i="1"/>
  <c r="V632" i="1"/>
  <c r="U632" i="1"/>
  <c r="V620" i="1"/>
  <c r="U620" i="1"/>
  <c r="V604" i="1"/>
  <c r="U604" i="1"/>
  <c r="U600" i="1"/>
  <c r="V600" i="1"/>
  <c r="U592" i="1"/>
  <c r="V592" i="1"/>
  <c r="V572" i="1"/>
  <c r="U572" i="1"/>
  <c r="V568" i="1"/>
  <c r="U568" i="1"/>
  <c r="V560" i="1"/>
  <c r="U560" i="1"/>
  <c r="V540" i="1"/>
  <c r="U540" i="1"/>
  <c r="U528" i="1"/>
  <c r="V528" i="1"/>
  <c r="V524" i="1"/>
  <c r="U524" i="1"/>
  <c r="U508" i="1"/>
  <c r="V508" i="1"/>
  <c r="V504" i="1"/>
  <c r="U504" i="1"/>
  <c r="U496" i="1"/>
  <c r="V496" i="1"/>
  <c r="U460" i="1"/>
  <c r="V460" i="1"/>
  <c r="V456" i="1"/>
  <c r="U456" i="1"/>
  <c r="V448" i="1"/>
  <c r="U448" i="1"/>
  <c r="V440" i="1"/>
  <c r="U440" i="1"/>
  <c r="V416" i="1"/>
  <c r="U416" i="1"/>
  <c r="U412" i="1"/>
  <c r="V412" i="1"/>
  <c r="V408" i="1"/>
  <c r="U408" i="1"/>
  <c r="V400" i="1"/>
  <c r="U400" i="1"/>
  <c r="V396" i="1"/>
  <c r="U396" i="1"/>
  <c r="V392" i="1"/>
  <c r="U392" i="1"/>
  <c r="V384" i="1"/>
  <c r="U384" i="1"/>
  <c r="V380" i="1"/>
  <c r="U380" i="1"/>
  <c r="V364" i="1"/>
  <c r="U364" i="1"/>
  <c r="V360" i="1"/>
  <c r="U360" i="1"/>
  <c r="V352" i="1"/>
  <c r="U352" i="1"/>
  <c r="V332" i="1"/>
  <c r="U332" i="1"/>
  <c r="V328" i="1"/>
  <c r="U328" i="1"/>
  <c r="U320" i="1"/>
  <c r="V320" i="1"/>
  <c r="V300" i="1"/>
  <c r="U300" i="1"/>
  <c r="V284" i="1"/>
  <c r="U284" i="1"/>
  <c r="V220" i="1"/>
  <c r="U220" i="1"/>
  <c r="V204" i="1"/>
  <c r="U204" i="1"/>
  <c r="V200" i="1"/>
  <c r="U200" i="1"/>
  <c r="V192" i="1"/>
  <c r="U192" i="1"/>
  <c r="V172" i="1"/>
  <c r="U172" i="1"/>
  <c r="V168" i="1"/>
  <c r="U168" i="1"/>
  <c r="V160" i="1"/>
  <c r="U160" i="1"/>
  <c r="V156" i="1"/>
  <c r="U156" i="1"/>
  <c r="V144" i="1"/>
  <c r="U144" i="1"/>
  <c r="V140" i="1"/>
  <c r="U140" i="1"/>
  <c r="V136" i="1"/>
  <c r="U136" i="1"/>
  <c r="V128" i="1"/>
  <c r="U128" i="1"/>
  <c r="V124" i="1"/>
  <c r="U124" i="1"/>
  <c r="V120" i="1"/>
  <c r="U120" i="1"/>
  <c r="V112" i="1"/>
  <c r="U112" i="1"/>
  <c r="V104" i="1"/>
  <c r="U104" i="1"/>
  <c r="V96" i="1"/>
  <c r="U96" i="1"/>
  <c r="V92" i="1"/>
  <c r="U92" i="1"/>
  <c r="V80" i="1"/>
  <c r="U80" i="1"/>
  <c r="V76" i="1"/>
  <c r="U76" i="1"/>
  <c r="V72" i="1"/>
  <c r="U72" i="1"/>
  <c r="U64" i="1"/>
  <c r="V64" i="1"/>
  <c r="V60" i="1"/>
  <c r="U60" i="1"/>
  <c r="U48" i="1"/>
  <c r="V48" i="1"/>
  <c r="V44" i="1"/>
  <c r="U44" i="1"/>
  <c r="V40" i="1"/>
  <c r="U40" i="1"/>
  <c r="V32" i="1"/>
  <c r="U32" i="1"/>
  <c r="V28" i="1"/>
  <c r="U28" i="1"/>
  <c r="U993" i="1"/>
  <c r="U977" i="1"/>
  <c r="U961" i="1"/>
  <c r="U945" i="1"/>
  <c r="U929" i="1"/>
  <c r="U913" i="1"/>
  <c r="U897" i="1"/>
  <c r="U881" i="1"/>
  <c r="V972" i="1"/>
  <c r="V957" i="1"/>
  <c r="V908" i="1"/>
  <c r="V893" i="1"/>
  <c r="V492" i="1"/>
  <c r="V464" i="1"/>
  <c r="V376" i="1"/>
  <c r="V240" i="1"/>
  <c r="V141" i="1"/>
  <c r="V73" i="1"/>
  <c r="V37" i="1"/>
  <c r="U869" i="1"/>
  <c r="V869" i="1"/>
  <c r="U861" i="1"/>
  <c r="V861" i="1"/>
  <c r="U853" i="1"/>
  <c r="V853" i="1"/>
  <c r="V845" i="1"/>
  <c r="U845" i="1"/>
  <c r="V837" i="1"/>
  <c r="U837" i="1"/>
  <c r="V825" i="1"/>
  <c r="U825" i="1"/>
  <c r="V817" i="1"/>
  <c r="U817" i="1"/>
  <c r="V809" i="1"/>
  <c r="U809" i="1"/>
  <c r="V801" i="1"/>
  <c r="U801" i="1"/>
  <c r="V793" i="1"/>
  <c r="U793" i="1"/>
  <c r="V785" i="1"/>
  <c r="U785" i="1"/>
  <c r="V777" i="1"/>
  <c r="U777" i="1"/>
  <c r="V769" i="1"/>
  <c r="U769" i="1"/>
  <c r="V757" i="1"/>
  <c r="U757" i="1"/>
  <c r="V749" i="1"/>
  <c r="U749" i="1"/>
  <c r="V741" i="1"/>
  <c r="U741" i="1"/>
  <c r="V733" i="1"/>
  <c r="U733" i="1"/>
  <c r="V725" i="1"/>
  <c r="U725" i="1"/>
  <c r="V717" i="1"/>
  <c r="U717" i="1"/>
  <c r="V709" i="1"/>
  <c r="U709" i="1"/>
  <c r="V701" i="1"/>
  <c r="U701" i="1"/>
  <c r="V693" i="1"/>
  <c r="U693" i="1"/>
  <c r="V685" i="1"/>
  <c r="U685" i="1"/>
  <c r="V677" i="1"/>
  <c r="U677" i="1"/>
  <c r="V669" i="1"/>
  <c r="U669" i="1"/>
  <c r="V661" i="1"/>
  <c r="U661" i="1"/>
  <c r="V653" i="1"/>
  <c r="U653" i="1"/>
  <c r="V645" i="1"/>
  <c r="U645" i="1"/>
  <c r="V637" i="1"/>
  <c r="U637" i="1"/>
  <c r="V629" i="1"/>
  <c r="U629" i="1"/>
  <c r="V621" i="1"/>
  <c r="U621" i="1"/>
  <c r="V613" i="1"/>
  <c r="U613" i="1"/>
  <c r="V605" i="1"/>
  <c r="U605" i="1"/>
  <c r="V597" i="1"/>
  <c r="U597" i="1"/>
  <c r="V593" i="1"/>
  <c r="U593" i="1"/>
  <c r="V585" i="1"/>
  <c r="U585" i="1"/>
  <c r="V577" i="1"/>
  <c r="U577" i="1"/>
  <c r="V569" i="1"/>
  <c r="U569" i="1"/>
  <c r="V557" i="1"/>
  <c r="U557" i="1"/>
  <c r="V549" i="1"/>
  <c r="U549" i="1"/>
  <c r="V541" i="1"/>
  <c r="U541" i="1"/>
  <c r="V533" i="1"/>
  <c r="U533" i="1"/>
  <c r="V525" i="1"/>
  <c r="U525" i="1"/>
  <c r="V517" i="1"/>
  <c r="U517" i="1"/>
  <c r="V509" i="1"/>
  <c r="U509" i="1"/>
  <c r="V497" i="1"/>
  <c r="U497" i="1"/>
  <c r="V489" i="1"/>
  <c r="U489" i="1"/>
  <c r="V481" i="1"/>
  <c r="U481" i="1"/>
  <c r="V473" i="1"/>
  <c r="U473" i="1"/>
  <c r="V465" i="1"/>
  <c r="U465" i="1"/>
  <c r="V457" i="1"/>
  <c r="U457" i="1"/>
  <c r="V449" i="1"/>
  <c r="U449" i="1"/>
  <c r="V441" i="1"/>
  <c r="U441" i="1"/>
  <c r="V433" i="1"/>
  <c r="U433" i="1"/>
  <c r="V425" i="1"/>
  <c r="U425" i="1"/>
  <c r="U417" i="1"/>
  <c r="V417" i="1"/>
  <c r="V409" i="1"/>
  <c r="U409" i="1"/>
  <c r="V401" i="1"/>
  <c r="U401" i="1"/>
  <c r="U393" i="1"/>
  <c r="V393" i="1"/>
  <c r="V389" i="1"/>
  <c r="U389" i="1"/>
  <c r="V381" i="1"/>
  <c r="U381" i="1"/>
  <c r="V377" i="1"/>
  <c r="U377" i="1"/>
  <c r="V373" i="1"/>
  <c r="U373" i="1"/>
  <c r="U369" i="1"/>
  <c r="V369" i="1"/>
  <c r="V361" i="1"/>
  <c r="U361" i="1"/>
  <c r="V353" i="1"/>
  <c r="U353" i="1"/>
  <c r="V349" i="1"/>
  <c r="U349" i="1"/>
  <c r="V341" i="1"/>
  <c r="U341" i="1"/>
  <c r="U337" i="1"/>
  <c r="V337" i="1"/>
  <c r="V333" i="1"/>
  <c r="U333" i="1"/>
  <c r="U329" i="1"/>
  <c r="V329" i="1"/>
  <c r="V321" i="1"/>
  <c r="U321" i="1"/>
  <c r="U313" i="1"/>
  <c r="V313" i="1"/>
  <c r="V305" i="1"/>
  <c r="U305" i="1"/>
  <c r="V297" i="1"/>
  <c r="U297" i="1"/>
  <c r="V289" i="1"/>
  <c r="U289" i="1"/>
  <c r="V281" i="1"/>
  <c r="U281" i="1"/>
  <c r="V273" i="1"/>
  <c r="U273" i="1"/>
  <c r="U265" i="1"/>
  <c r="V265" i="1"/>
  <c r="V257" i="1"/>
  <c r="U257" i="1"/>
  <c r="U249" i="1"/>
  <c r="V249" i="1"/>
  <c r="V241" i="1"/>
  <c r="U241" i="1"/>
  <c r="U229" i="1"/>
  <c r="V229" i="1"/>
  <c r="V221" i="1"/>
  <c r="U221" i="1"/>
  <c r="V213" i="1"/>
  <c r="U213" i="1"/>
  <c r="V205" i="1"/>
  <c r="U205" i="1"/>
  <c r="V197" i="1"/>
  <c r="U197" i="1"/>
  <c r="V165" i="1"/>
  <c r="U165" i="1"/>
  <c r="V157" i="1"/>
  <c r="U157" i="1"/>
  <c r="V153" i="1"/>
  <c r="U153" i="1"/>
  <c r="U149" i="1"/>
  <c r="V149" i="1"/>
  <c r="V145" i="1"/>
  <c r="U145" i="1"/>
  <c r="V137" i="1"/>
  <c r="U137" i="1"/>
  <c r="V129" i="1"/>
  <c r="U129" i="1"/>
  <c r="V121" i="1"/>
  <c r="U121" i="1"/>
  <c r="V117" i="1"/>
  <c r="U117" i="1"/>
  <c r="V113" i="1"/>
  <c r="U113" i="1"/>
  <c r="V109" i="1"/>
  <c r="U109" i="1"/>
  <c r="U101" i="1"/>
  <c r="V101" i="1"/>
  <c r="V97" i="1"/>
  <c r="U97" i="1"/>
  <c r="V89" i="1"/>
  <c r="U89" i="1"/>
  <c r="U85" i="1"/>
  <c r="V85" i="1"/>
  <c r="V81" i="1"/>
  <c r="U81" i="1"/>
  <c r="U77" i="1"/>
  <c r="V77" i="1"/>
  <c r="V69" i="1"/>
  <c r="U69" i="1"/>
  <c r="V61" i="1"/>
  <c r="U61" i="1"/>
  <c r="V53" i="1"/>
  <c r="U53" i="1"/>
  <c r="V45" i="1"/>
  <c r="U45" i="1"/>
  <c r="U41" i="1"/>
  <c r="V41" i="1"/>
  <c r="V33" i="1"/>
  <c r="U33" i="1"/>
  <c r="U29" i="1"/>
  <c r="V29" i="1"/>
  <c r="V25" i="1"/>
  <c r="U25" i="1"/>
  <c r="V17" i="1"/>
  <c r="U17" i="1"/>
  <c r="V9" i="1"/>
  <c r="U9" i="1"/>
  <c r="U997" i="1"/>
  <c r="U981" i="1"/>
  <c r="U949" i="1"/>
  <c r="U933" i="1"/>
  <c r="U917" i="1"/>
  <c r="U885" i="1"/>
  <c r="V992" i="1"/>
  <c r="U992" i="1"/>
  <c r="V964" i="1"/>
  <c r="U964" i="1"/>
  <c r="V956" i="1"/>
  <c r="U956" i="1"/>
  <c r="V948" i="1"/>
  <c r="U948" i="1"/>
  <c r="V932" i="1"/>
  <c r="U932" i="1"/>
  <c r="V924" i="1"/>
  <c r="U924" i="1"/>
  <c r="V920" i="1"/>
  <c r="U920" i="1"/>
  <c r="V916" i="1"/>
  <c r="U916" i="1"/>
  <c r="V912" i="1"/>
  <c r="U912" i="1"/>
  <c r="V904" i="1"/>
  <c r="U904" i="1"/>
  <c r="V896" i="1"/>
  <c r="U896" i="1"/>
  <c r="V876" i="1"/>
  <c r="U876" i="1"/>
  <c r="V860" i="1"/>
  <c r="U860" i="1"/>
  <c r="V856" i="1"/>
  <c r="U856" i="1"/>
  <c r="U848" i="1"/>
  <c r="V848" i="1"/>
  <c r="V828" i="1"/>
  <c r="U828" i="1"/>
  <c r="V824" i="1"/>
  <c r="U824" i="1"/>
  <c r="V816" i="1"/>
  <c r="U816" i="1"/>
  <c r="V796" i="1"/>
  <c r="U796" i="1"/>
  <c r="U784" i="1"/>
  <c r="V784" i="1"/>
  <c r="V780" i="1"/>
  <c r="U780" i="1"/>
  <c r="V764" i="1"/>
  <c r="U764" i="1"/>
  <c r="V760" i="1"/>
  <c r="U760" i="1"/>
  <c r="U752" i="1"/>
  <c r="V752" i="1"/>
  <c r="V744" i="1"/>
  <c r="U744" i="1"/>
  <c r="V716" i="1"/>
  <c r="U716" i="1"/>
  <c r="V696" i="1"/>
  <c r="U696" i="1"/>
  <c r="V668" i="1"/>
  <c r="U668" i="1"/>
  <c r="V664" i="1"/>
  <c r="U664" i="1"/>
  <c r="V656" i="1"/>
  <c r="U656" i="1"/>
  <c r="V648" i="1"/>
  <c r="U648" i="1"/>
  <c r="V640" i="1"/>
  <c r="U640" i="1"/>
  <c r="V616" i="1"/>
  <c r="U616" i="1"/>
  <c r="V608" i="1"/>
  <c r="U608" i="1"/>
  <c r="V588" i="1"/>
  <c r="U588" i="1"/>
  <c r="V584" i="1"/>
  <c r="U584" i="1"/>
  <c r="V576" i="1"/>
  <c r="U576" i="1"/>
  <c r="V556" i="1"/>
  <c r="U556" i="1"/>
  <c r="U552" i="1"/>
  <c r="V552" i="1"/>
  <c r="U544" i="1"/>
  <c r="V544" i="1"/>
  <c r="V536" i="1"/>
  <c r="U536" i="1"/>
  <c r="V512" i="1"/>
  <c r="U512" i="1"/>
  <c r="V488" i="1"/>
  <c r="U488" i="1"/>
  <c r="U480" i="1"/>
  <c r="V480" i="1"/>
  <c r="V476" i="1"/>
  <c r="U476" i="1"/>
  <c r="U432" i="1"/>
  <c r="V432" i="1"/>
  <c r="V428" i="1"/>
  <c r="U428" i="1"/>
  <c r="V368" i="1"/>
  <c r="U368" i="1"/>
  <c r="V348" i="1"/>
  <c r="U348" i="1"/>
  <c r="V344" i="1"/>
  <c r="U344" i="1"/>
  <c r="V336" i="1"/>
  <c r="U336" i="1"/>
  <c r="V316" i="1"/>
  <c r="U316" i="1"/>
  <c r="V312" i="1"/>
  <c r="U312" i="1"/>
  <c r="U304" i="1"/>
  <c r="V304" i="1"/>
  <c r="V296" i="1"/>
  <c r="U296" i="1"/>
  <c r="V288" i="1"/>
  <c r="U288" i="1"/>
  <c r="V280" i="1"/>
  <c r="U280" i="1"/>
  <c r="V272" i="1"/>
  <c r="U272" i="1"/>
  <c r="V268" i="1"/>
  <c r="U268" i="1"/>
  <c r="V264" i="1"/>
  <c r="U264" i="1"/>
  <c r="V252" i="1"/>
  <c r="U252" i="1"/>
  <c r="V248" i="1"/>
  <c r="U248" i="1"/>
  <c r="V236" i="1"/>
  <c r="U236" i="1"/>
  <c r="V232" i="1"/>
  <c r="U232" i="1"/>
  <c r="V224" i="1"/>
  <c r="U224" i="1"/>
  <c r="V216" i="1"/>
  <c r="U216" i="1"/>
  <c r="V208" i="1"/>
  <c r="U208" i="1"/>
  <c r="V188" i="1"/>
  <c r="U188" i="1"/>
  <c r="V184" i="1"/>
  <c r="U184" i="1"/>
  <c r="V176" i="1"/>
  <c r="U176" i="1"/>
  <c r="V152" i="1"/>
  <c r="U152" i="1"/>
  <c r="V108" i="1"/>
  <c r="U108" i="1"/>
  <c r="U989" i="1"/>
  <c r="U973" i="1"/>
  <c r="U941" i="1"/>
  <c r="U925" i="1"/>
  <c r="U909" i="1"/>
  <c r="U877" i="1"/>
  <c r="U852" i="1"/>
  <c r="U820" i="1"/>
  <c r="U788" i="1"/>
  <c r="U756" i="1"/>
  <c r="U724" i="1"/>
  <c r="U692" i="1"/>
  <c r="U660" i="1"/>
  <c r="U628" i="1"/>
  <c r="U596" i="1"/>
  <c r="U564" i="1"/>
  <c r="U532" i="1"/>
  <c r="U500" i="1"/>
  <c r="U468" i="1"/>
  <c r="U436" i="1"/>
  <c r="U404" i="1"/>
  <c r="U372" i="1"/>
  <c r="U340" i="1"/>
  <c r="U308" i="1"/>
  <c r="U276" i="1"/>
  <c r="U244" i="1"/>
  <c r="U212" i="1"/>
  <c r="U180" i="1"/>
  <c r="U148" i="1"/>
  <c r="U116" i="1"/>
  <c r="U84" i="1"/>
  <c r="U52" i="1"/>
  <c r="U20" i="1"/>
  <c r="V865" i="1"/>
  <c r="V728" i="1"/>
  <c r="V680" i="1"/>
  <c r="V624" i="1"/>
  <c r="V325" i="1"/>
  <c r="V21" i="1"/>
  <c r="V12" i="1"/>
  <c r="U12" i="1"/>
  <c r="U24" i="1"/>
  <c r="V16" i="1"/>
  <c r="V15" i="1"/>
  <c r="U15" i="1"/>
  <c r="V11" i="1"/>
  <c r="U11" i="1"/>
  <c r="V7" i="1"/>
  <c r="U7" i="1"/>
  <c r="V3" i="1"/>
  <c r="U3" i="1"/>
  <c r="U999" i="1"/>
  <c r="U995" i="1"/>
  <c r="U991" i="1"/>
  <c r="U987" i="1"/>
  <c r="U983" i="1"/>
  <c r="U979" i="1"/>
  <c r="U975" i="1"/>
  <c r="U971" i="1"/>
  <c r="U967" i="1"/>
  <c r="U963" i="1"/>
  <c r="U959" i="1"/>
  <c r="U955" i="1"/>
  <c r="U951" i="1"/>
  <c r="U947" i="1"/>
  <c r="U943" i="1"/>
  <c r="U939" i="1"/>
  <c r="U935" i="1"/>
  <c r="U931" i="1"/>
  <c r="U927" i="1"/>
  <c r="U923" i="1"/>
  <c r="U919" i="1"/>
  <c r="U915" i="1"/>
  <c r="U911" i="1"/>
  <c r="U907" i="1"/>
  <c r="U903" i="1"/>
  <c r="U899" i="1"/>
  <c r="U895" i="1"/>
  <c r="U891" i="1"/>
  <c r="U887" i="1"/>
  <c r="U883" i="1"/>
  <c r="U879" i="1"/>
  <c r="U875" i="1"/>
  <c r="U871" i="1"/>
  <c r="U855" i="1"/>
  <c r="U839" i="1"/>
  <c r="U807" i="1"/>
  <c r="U791" i="1"/>
  <c r="U775" i="1"/>
  <c r="U759" i="1"/>
  <c r="U743" i="1"/>
  <c r="U711" i="1"/>
  <c r="U695" i="1"/>
  <c r="U647" i="1"/>
  <c r="U599" i="1"/>
  <c r="U583" i="1"/>
  <c r="U551" i="1"/>
  <c r="U535" i="1"/>
  <c r="U519" i="1"/>
  <c r="U503" i="1"/>
  <c r="U487" i="1"/>
  <c r="U455" i="1"/>
  <c r="U439" i="1"/>
  <c r="U407" i="1"/>
  <c r="U391" i="1"/>
  <c r="U375" i="1"/>
  <c r="U359" i="1"/>
  <c r="U343" i="1"/>
  <c r="U327" i="1"/>
  <c r="U311" i="1"/>
  <c r="U295" i="1"/>
  <c r="U279" i="1"/>
  <c r="U263" i="1"/>
  <c r="U247" i="1"/>
  <c r="U231" i="1"/>
  <c r="U215" i="1"/>
  <c r="U199" i="1"/>
  <c r="U183" i="1"/>
  <c r="U167" i="1"/>
  <c r="U151" i="1"/>
  <c r="U135" i="1"/>
  <c r="U119" i="1"/>
  <c r="U103" i="1"/>
  <c r="U87" i="1"/>
  <c r="U71" i="1"/>
  <c r="U55" i="1"/>
  <c r="U39" i="1"/>
  <c r="U23" i="1"/>
  <c r="U4" i="1"/>
  <c r="V982" i="1"/>
  <c r="V954" i="1"/>
  <c r="V946" i="1"/>
  <c r="V918" i="1"/>
  <c r="V890" i="1"/>
  <c r="V882" i="1"/>
  <c r="V854" i="1"/>
  <c r="V838" i="1"/>
  <c r="V763" i="1"/>
  <c r="V715" i="1"/>
  <c r="V678" i="1"/>
  <c r="V667" i="1"/>
  <c r="V630" i="1"/>
  <c r="V582" i="1"/>
  <c r="V507" i="1"/>
  <c r="V459" i="1"/>
  <c r="V422" i="1"/>
  <c r="V358" i="1"/>
  <c r="V6" i="1"/>
  <c r="U6" i="1"/>
  <c r="U2" i="1"/>
  <c r="U994" i="1"/>
  <c r="U990" i="1"/>
  <c r="U974" i="1"/>
  <c r="U966" i="1"/>
  <c r="U958" i="1"/>
  <c r="U942" i="1"/>
  <c r="U938" i="1"/>
  <c r="U930" i="1"/>
  <c r="U926" i="1"/>
  <c r="U910" i="1"/>
  <c r="U902" i="1"/>
  <c r="U894" i="1"/>
  <c r="U878" i="1"/>
  <c r="U874" i="1"/>
  <c r="U859" i="1"/>
  <c r="U827" i="1"/>
  <c r="U811" i="1"/>
  <c r="U790" i="1"/>
  <c r="U779" i="1"/>
  <c r="U747" i="1"/>
  <c r="U742" i="1"/>
  <c r="U731" i="1"/>
  <c r="U726" i="1"/>
  <c r="U694" i="1"/>
  <c r="U683" i="1"/>
  <c r="U662" i="1"/>
  <c r="U646" i="1"/>
  <c r="U619" i="1"/>
  <c r="U598" i="1"/>
  <c r="U571" i="1"/>
  <c r="U555" i="1"/>
  <c r="U534" i="1"/>
  <c r="U523" i="1"/>
  <c r="U491" i="1"/>
  <c r="U486" i="1"/>
  <c r="U475" i="1"/>
  <c r="U470" i="1"/>
  <c r="U438" i="1"/>
  <c r="U427" i="1"/>
  <c r="U411" i="1"/>
  <c r="U406" i="1"/>
  <c r="U395" i="1"/>
  <c r="U390" i="1"/>
  <c r="U379" i="1"/>
  <c r="U363" i="1"/>
  <c r="U347" i="1"/>
  <c r="U342" i="1"/>
  <c r="U331" i="1"/>
  <c r="U326" i="1"/>
  <c r="U315" i="1"/>
  <c r="U310" i="1"/>
  <c r="U299" i="1"/>
  <c r="U294" i="1"/>
  <c r="U283" i="1"/>
  <c r="U278" i="1"/>
  <c r="U267" i="1"/>
  <c r="U262" i="1"/>
  <c r="U251" i="1"/>
  <c r="U246" i="1"/>
  <c r="U235" i="1"/>
  <c r="U230" i="1"/>
  <c r="U219" i="1"/>
  <c r="U214" i="1"/>
  <c r="U203" i="1"/>
  <c r="U198" i="1"/>
  <c r="U187" i="1"/>
  <c r="U182" i="1"/>
  <c r="U171" i="1"/>
  <c r="U166" i="1"/>
  <c r="U155" i="1"/>
  <c r="U150" i="1"/>
  <c r="U139" i="1"/>
  <c r="U134" i="1"/>
  <c r="U123" i="1"/>
  <c r="U118" i="1"/>
  <c r="U107" i="1"/>
  <c r="U102" i="1"/>
  <c r="U91" i="1"/>
  <c r="U86" i="1"/>
  <c r="U75" i="1"/>
  <c r="U70" i="1"/>
  <c r="U59" i="1"/>
  <c r="U54" i="1"/>
  <c r="U43" i="1"/>
  <c r="U38" i="1"/>
  <c r="U27" i="1"/>
  <c r="U22" i="1"/>
  <c r="H8" i="6" l="1"/>
  <c r="H12" i="6"/>
  <c r="H13" i="6"/>
  <c r="H2" i="6"/>
  <c r="H7" i="6"/>
  <c r="I10" i="6"/>
  <c r="J2" i="6"/>
  <c r="H6" i="6"/>
  <c r="J6" i="6"/>
  <c r="H10" i="6"/>
  <c r="J3" i="6"/>
  <c r="J13" i="6"/>
  <c r="I8" i="6"/>
  <c r="H3" i="6"/>
  <c r="H9" i="6"/>
  <c r="H5" i="6"/>
  <c r="J11" i="6"/>
  <c r="I4" i="6"/>
  <c r="H11" i="6"/>
  <c r="J4" i="6"/>
  <c r="J7" i="6"/>
  <c r="I12" i="6"/>
  <c r="J9" i="6"/>
  <c r="J5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<sst xmlns="http://schemas.openxmlformats.org/spreadsheetml/2006/main" count="7088" uniqueCount="2117">
  <si>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</si>
  <si>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</si>
  <si>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</si>
  <si>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</si>
  <si>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</si>
  <si>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</si>
  <si>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</si>
  <si>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</si>
  <si>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</si>
  <si>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</si>
  <si>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</si>
  <si>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</si>
  <si>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</si>
  <si>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</si>
  <si>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</si>
  <si>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</si>
  <si>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</si>
  <si>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</si>
  <si>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</si>
  <si>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</si>
  <si>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</si>
  <si>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</si>
  <si>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</si>
  <si>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</si>
  <si>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</si>
  <si>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</si>
  <si>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</si>
  <si>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</si>
  <si>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</si>
  <si>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</si>
  <si>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</si>
  <si>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</si>
  <si>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</si>
  <si>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</si>
  <si>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</si>
  <si>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</si>
  <si>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</si>
  <si>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</si>
  <si>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</si>
  <si>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</si>
  <si>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</si>
  <si>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</si>
  <si>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</si>
  <si>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</si>
  <si>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</si>
  <si>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</si>
  <si>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</si>
  <si>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</si>
  <si>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</si>
  <si>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</si>
  <si>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</si>
  <si>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</si>
  <si>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</si>
  <si>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</si>
  <si>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</si>
  <si>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</si>
  <si>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</si>
  <si>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</si>
  <si>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</si>
  <si>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</si>
  <si>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</si>
  <si>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</si>
  <si>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</si>
  <si>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</si>
  <si>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</si>
  <si>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</si>
  <si>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</si>
  <si>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</si>
  <si>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</si>
  <si>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</si>
  <si>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</si>
  <si>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</si>
  <si>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</si>
  <si>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</si>
  <si>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</si>
  <si>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</si>
  <si>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</si>
  <si>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</si>
  <si>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</si>
  <si>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</si>
  <si>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</si>
  <si>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</si>
  <si>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</si>
  <si>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</si>
  <si>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</si>
  <si>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</si>
  <si>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</si>
  <si>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</si>
  <si>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</si>
  <si>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</si>
  <si>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</si>
  <si>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</si>
  <si>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</si>
  <si>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</si>
  <si>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</si>
  <si>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</si>
  <si>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</si>
  <si>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</si>
  <si>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</si>
  <si>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</si>
  <si>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</si>
  <si>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</si>
  <si>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</si>
  <si>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</si>
  <si>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</si>
  <si>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</si>
  <si>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</si>
  <si>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</si>
  <si>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</si>
  <si>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</si>
  <si>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</si>
  <si>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</si>
  <si>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</si>
  <si>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</si>
  <si>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</si>
  <si>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</si>
  <si>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</si>
  <si>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</si>
  <si>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</si>
  <si>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</si>
  <si>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</si>
  <si>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</si>
  <si>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</si>
  <si>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</si>
  <si>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</si>
  <si>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</si>
  <si>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</si>
  <si>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</si>
  <si>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</si>
  <si>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</si>
  <si>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</si>
  <si>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</si>
  <si>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</si>
  <si>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</si>
  <si>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</si>
  <si>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</si>
  <si>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</si>
  <si>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</si>
  <si>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</si>
  <si>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</si>
  <si>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</si>
  <si>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</si>
  <si>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</si>
  <si>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</si>
  <si>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</si>
  <si>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</si>
  <si>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</si>
  <si>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</si>
  <si>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</si>
  <si>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</si>
  <si>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</si>
  <si>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</si>
  <si>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</si>
  <si>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</si>
  <si>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</si>
  <si>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</si>
  <si>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</si>
  <si>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</si>
  <si>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</si>
  <si>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</si>
  <si>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</si>
  <si>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</si>
  <si>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</si>
  <si>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</si>
  <si>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</si>
  <si>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</si>
  <si>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</si>
  <si>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</si>
  <si>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</si>
  <si>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</si>
  <si>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</si>
  <si>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</si>
  <si>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</si>
  <si>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</si>
  <si>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</si>
  <si>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</si>
  <si>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</si>
  <si>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</si>
  <si>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</si>
  <si>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</si>
  <si>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</si>
  <si>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</si>
  <si>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</si>
  <si>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</si>
  <si>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</si>
  <si>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</si>
  <si>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</si>
  <si>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</si>
  <si>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</si>
  <si>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</si>
  <si>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</si>
  <si>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</si>
  <si>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</si>
  <si>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</si>
  <si>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</si>
  <si>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</si>
  <si>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</si>
  <si>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</si>
  <si>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</si>
  <si>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</si>
  <si>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</si>
  <si>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</si>
  <si>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</si>
  <si>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</si>
  <si>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</si>
  <si>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</si>
  <si>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</si>
  <si>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</si>
  <si>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</si>
  <si>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</si>
  <si>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</si>
  <si>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</si>
  <si>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</si>
  <si>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</si>
  <si>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</si>
  <si>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</si>
  <si>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</si>
  <si>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</si>
  <si>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</si>
  <si>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</si>
  <si>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</si>
  <si>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</si>
  <si>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</si>
  <si>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</si>
  <si>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</si>
  <si>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</si>
  <si>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</si>
  <si>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</si>
  <si>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</si>
  <si>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</si>
  <si>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</si>
  <si>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</si>
  <si>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</si>
  <si>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</si>
  <si>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</si>
  <si>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</si>
  <si>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</si>
  <si>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</si>
  <si>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</si>
  <si>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</si>
  <si>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</si>
  <si>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</si>
  <si>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</si>
  <si>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</si>
  <si>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</si>
  <si>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</si>
  <si>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</si>
  <si>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</si>
  <si>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</si>
  <si>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</si>
  <si>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</si>
  <si>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</si>
  <si>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</si>
  <si>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</si>
  <si>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</si>
  <si>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</si>
  <si>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</si>
  <si>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</si>
  <si>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</si>
  <si>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</si>
  <si>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</si>
  <si>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</si>
  <si>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</si>
  <si>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</si>
  <si>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</si>
  <si>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</si>
  <si>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</si>
  <si>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</si>
  <si>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</si>
  <si>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</si>
  <si>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</si>
  <si>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</si>
  <si>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</si>
  <si>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</si>
  <si>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</si>
  <si>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</si>
  <si>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</si>
  <si>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</si>
  <si>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</si>
  <si>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</si>
  <si>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</si>
  <si>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</si>
  <si>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</si>
  <si>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</si>
  <si>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</si>
  <si>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</si>
  <si>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</si>
  <si>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</si>
  <si>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</si>
  <si>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</si>
  <si>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</si>
  <si>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</si>
  <si>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</si>
  <si>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</si>
  <si>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</si>
  <si>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</si>
  <si>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</si>
  <si>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</si>
  <si>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</si>
  <si>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</si>
  <si>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</si>
  <si>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</si>
  <si>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</si>
  <si>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</si>
  <si>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</si>
  <si>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</si>
  <si>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</si>
  <si>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</si>
  <si>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</si>
  <si>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</si>
  <si>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</si>
  <si>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</si>
  <si>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</si>
  <si>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</si>
  <si>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</si>
  <si>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</si>
  <si>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</si>
  <si>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</si>
  <si>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</si>
  <si>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</si>
  <si>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</si>
  <si>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</si>
  <si>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</si>
  <si>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</si>
  <si>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</si>
  <si>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</si>
  <si>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</si>
  <si>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</si>
  <si>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</si>
  <si>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</si>
  <si>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</si>
  <si>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</si>
  <si>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</si>
  <si>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</si>
  <si>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</si>
  <si>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</si>
  <si>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</si>
  <si>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</si>
  <si>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</si>
  <si>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</si>
  <si>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</si>
  <si>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</si>
  <si>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</si>
  <si>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</si>
  <si>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</si>
  <si>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</si>
  <si>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</si>
  <si>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</si>
  <si>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</si>
  <si>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</si>
  <si>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</si>
  <si>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</si>
  <si>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</si>
  <si>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</si>
  <si>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</si>
  <si>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</si>
  <si>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</si>
  <si>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</si>
  <si>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</si>
  <si>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</si>
  <si>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</si>
  <si>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</si>
  <si>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</si>
  <si>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</si>
  <si>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</si>
  <si>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</si>
  <si>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</si>
  <si>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</si>
  <si>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</si>
  <si>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</si>
  <si>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</si>
  <si>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</si>
  <si>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</si>
  <si>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</si>
  <si>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</si>
  <si>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</si>
  <si>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</si>
  <si>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</si>
  <si>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</si>
  <si>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</si>
  <si>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</si>
  <si>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</si>
  <si>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</si>
  <si>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</si>
  <si>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</si>
  <si>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</si>
  <si>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</si>
  <si>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</si>
  <si>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</si>
  <si>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</si>
  <si>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</si>
  <si>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</si>
  <si>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</si>
  <si>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</si>
  <si>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</si>
  <si>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</si>
  <si>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</si>
  <si>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</si>
  <si>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</si>
  <si>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</si>
  <si>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</si>
  <si>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</si>
  <si>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</si>
  <si>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</si>
  <si>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</si>
  <si>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</si>
  <si>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</si>
  <si>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</si>
  <si>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</si>
  <si>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</si>
  <si>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</si>
  <si>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</si>
  <si>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</si>
  <si>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</si>
  <si>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</si>
  <si>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</si>
  <si>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</si>
  <si>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</si>
  <si>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</si>
  <si>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</si>
  <si>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</si>
  <si>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</si>
  <si>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</si>
  <si>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</si>
  <si>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</si>
  <si>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</si>
  <si>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</si>
  <si>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</si>
  <si>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</si>
  <si>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</si>
  <si>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</si>
  <si>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</si>
  <si>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</si>
  <si>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</si>
  <si>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</si>
  <si>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</si>
  <si>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</si>
  <si>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</si>
  <si>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</si>
  <si>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</si>
  <si>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</si>
  <si>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</si>
  <si>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</si>
  <si>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</si>
  <si>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</si>
  <si>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</si>
  <si>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</si>
  <si>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</si>
  <si>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</si>
  <si>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</si>
  <si>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</si>
  <si>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</si>
  <si>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</si>
  <si>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</si>
  <si>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</si>
  <si>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</si>
  <si>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</si>
  <si>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</si>
  <si>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</si>
  <si>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</si>
  <si>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</si>
  <si>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</si>
  <si>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</si>
  <si>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</si>
  <si>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</si>
  <si>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</si>
  <si>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</si>
  <si>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</si>
  <si>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</si>
  <si>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</si>
  <si>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</si>
  <si>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</si>
  <si>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</si>
  <si>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</si>
  <si>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</si>
  <si>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</si>
  <si>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</si>
  <si>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</si>
  <si>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</si>
  <si>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</si>
  <si>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</si>
  <si>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</si>
  <si>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</si>
  <si>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</si>
  <si>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</si>
  <si>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</si>
  <si>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</si>
  <si>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</si>
  <si>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</si>
  <si>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</si>
  <si>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</si>
  <si>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</si>
  <si>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</si>
  <si>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</si>
  <si>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</si>
  <si>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</si>
  <si>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</si>
  <si>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</si>
  <si>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</si>
  <si>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</si>
  <si>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</si>
  <si>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</si>
  <si>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</si>
  <si>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</si>
  <si>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</si>
  <si>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</si>
  <si>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</si>
  <si>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</si>
  <si>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</si>
  <si>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</si>
  <si>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</si>
  <si>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</si>
  <si>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</si>
  <si>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</si>
  <si>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</si>
  <si>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</si>
  <si>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</si>
  <si>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</si>
  <si>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</si>
  <si>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</si>
  <si>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</si>
  <si>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</si>
  <si>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</si>
  <si>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</si>
  <si>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</si>
  <si>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</si>
  <si>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</si>
  <si>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</si>
  <si>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</si>
  <si>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</si>
  <si>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</si>
  <si>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</si>
  <si>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</si>
  <si>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</si>
  <si>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</si>
  <si>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</si>
  <si>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</si>
  <si>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</si>
  <si>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</si>
  <si>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</si>
  <si>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</si>
  <si>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</si>
  <si>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</si>
  <si>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</si>
  <si>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</si>
  <si>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</si>
  <si>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</si>
  <si>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</si>
  <si>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</si>
  <si>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</si>
  <si>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</si>
  <si>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</si>
  <si>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</si>
  <si>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</si>
  <si>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</si>
  <si>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</si>
  <si>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</si>
  <si>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</si>
  <si>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</si>
  <si>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</si>
  <si>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</si>
  <si>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</si>
  <si>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</si>
  <si>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</si>
  <si>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</si>
  <si>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</si>
  <si>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</si>
  <si>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</si>
  <si>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</si>
  <si>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</si>
  <si>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</si>
  <si>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</si>
  <si>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</si>
  <si>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</si>
  <si>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</si>
  <si>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</si>
  <si>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</si>
  <si>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</si>
  <si>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</si>
  <si>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</si>
  <si>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</si>
  <si>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</si>
  <si>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</si>
  <si>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</si>
  <si>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</si>
  <si>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</si>
  <si>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</si>
  <si>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</si>
  <si>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</si>
  <si>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</si>
  <si>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</si>
  <si>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</si>
  <si>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</si>
  <si>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</si>
  <si>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</si>
  <si>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</si>
  <si>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</si>
  <si>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</si>
  <si>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</si>
  <si>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</si>
  <si>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</si>
  <si>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</si>
  <si>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</si>
  <si>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</si>
  <si>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</si>
  <si>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</si>
  <si>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</si>
  <si>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</si>
  <si>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</si>
  <si>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</si>
  <si>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</si>
  <si>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</si>
  <si>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</si>
  <si>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</si>
  <si>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</si>
  <si>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</si>
  <si>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</si>
  <si>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</si>
  <si>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</si>
  <si>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</si>
  <si>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</si>
  <si>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</si>
  <si>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</si>
  <si>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</si>
  <si>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</si>
  <si>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</si>
  <si>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</si>
  <si>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</si>
  <si>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</si>
  <si>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</si>
  <si>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</si>
  <si>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</si>
  <si>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</si>
  <si>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</si>
  <si>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</si>
  <si>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</si>
  <si>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</si>
  <si>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</si>
  <si>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</si>
  <si>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</si>
  <si>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</si>
  <si>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</si>
  <si>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</si>
  <si>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</si>
  <si>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</si>
  <si>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</si>
  <si>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</si>
  <si>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</si>
  <si>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</si>
  <si>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</si>
  <si>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</si>
  <si>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</si>
  <si>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</si>
  <si>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</si>
  <si>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</si>
  <si>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</si>
  <si>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</si>
  <si>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</si>
  <si>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</si>
  <si>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</si>
  <si>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</si>
  <si>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</si>
  <si>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</si>
  <si>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</si>
  <si>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</si>
  <si>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</si>
  <si>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</si>
  <si>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</si>
  <si>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</si>
  <si>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</si>
  <si>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</si>
  <si>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</si>
  <si>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</si>
  <si>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</si>
  <si>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</si>
  <si>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</si>
  <si>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</si>
  <si>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</si>
  <si>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</si>
  <si>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</si>
  <si>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</si>
  <si>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</si>
  <si>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</si>
  <si>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</si>
  <si>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</si>
  <si>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</si>
  <si>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</si>
  <si>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</si>
  <si>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</si>
  <si>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</si>
  <si>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</si>
  <si>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</si>
  <si>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</si>
  <si>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</si>
  <si>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</si>
  <si>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</si>
  <si>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</si>
  <si>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</si>
  <si>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</si>
  <si>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</si>
  <si>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</si>
  <si>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</si>
  <si>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</si>
  <si>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</si>
  <si>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</si>
  <si>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</si>
  <si>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</si>
  <si>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</si>
  <si>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</si>
  <si>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</si>
  <si>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</si>
  <si>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</si>
  <si>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</si>
  <si>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</si>
  <si>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</si>
  <si>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</si>
  <si>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</si>
  <si>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</si>
  <si>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</si>
  <si>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</si>
  <si>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</si>
  <si>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</si>
  <si>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</si>
  <si>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</si>
  <si>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</si>
  <si>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</si>
  <si>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</si>
  <si>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</si>
  <si>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</si>
  <si>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</si>
  <si>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</si>
  <si>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</si>
  <si>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</si>
  <si>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</si>
  <si>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</si>
  <si>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</si>
  <si>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</si>
  <si>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</si>
  <si>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</si>
  <si>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</si>
  <si>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</si>
  <si>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</si>
  <si>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</si>
  <si>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</si>
  <si>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</si>
  <si>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</si>
  <si>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</si>
  <si>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</si>
  <si>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</si>
  <si>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</si>
  <si>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</si>
  <si>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</si>
  <si>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</si>
  <si>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</si>
  <si>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</si>
  <si>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</si>
  <si>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</si>
  <si>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</si>
  <si>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</si>
  <si>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</si>
  <si>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</si>
  <si>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</si>
  <si>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</si>
  <si>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</si>
  <si>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</si>
  <si>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</si>
  <si>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</si>
  <si>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</si>
  <si>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</si>
  <si>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</si>
  <si>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</si>
  <si>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</si>
  <si>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</si>
  <si>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</si>
  <si>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</si>
  <si>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</si>
  <si>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</si>
  <si>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</si>
  <si>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</si>
  <si>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</si>
  <si>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</si>
  <si>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</si>
  <si>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</si>
  <si>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</si>
  <si>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</si>
  <si>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</si>
  <si>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</si>
  <si>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</si>
  <si>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</si>
  <si>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</si>
  <si>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</si>
  <si>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</si>
  <si>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</si>
  <si>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</si>
  <si>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</si>
  <si>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</si>
  <si>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</si>
  <si>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</si>
  <si>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</si>
  <si>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</si>
  <si>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</si>
  <si>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</si>
  <si>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</si>
  <si>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</si>
  <si>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</si>
  <si>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</si>
  <si>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</si>
  <si>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</si>
  <si>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</si>
  <si>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</si>
  <si>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</si>
  <si>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</si>
  <si>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</si>
  <si>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</si>
  <si>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</si>
  <si>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</si>
  <si>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</si>
  <si>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</si>
  <si>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</si>
  <si>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</si>
  <si>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</si>
  <si>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</si>
  <si>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</si>
  <si>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</si>
  <si>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</si>
  <si>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</si>
  <si>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</si>
  <si>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</si>
  <si>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</si>
  <si>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</si>
  <si>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</si>
  <si>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</si>
  <si>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</si>
  <si>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</si>
  <si>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</si>
  <si>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</si>
  <si>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</si>
  <si>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</si>
  <si>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</si>
  <si>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</si>
  <si>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</si>
  <si>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</si>
  <si>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</si>
  <si>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</si>
  <si>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</si>
  <si>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</si>
  <si>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</si>
  <si>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</si>
  <si>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</si>
  <si>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</si>
  <si>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</si>
  <si>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</si>
  <si>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</si>
  <si>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</si>
  <si>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</si>
  <si>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</si>
  <si>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</si>
  <si>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</si>
  <si>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</si>
  <si>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</si>
  <si>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</si>
  <si>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</si>
  <si>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</si>
  <si>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</si>
  <si>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</si>
  <si>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</si>
  <si>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</si>
  <si>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</si>
  <si>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</si>
  <si>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</si>
  <si>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</si>
  <si>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</si>
  <si>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</si>
  <si>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</si>
  <si>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</si>
  <si>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</si>
  <si>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</si>
  <si>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</si>
  <si>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</si>
  <si>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</si>
  <si>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</si>
  <si>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</si>
  <si>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</si>
  <si>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</si>
  <si>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</si>
  <si>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</si>
  <si>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</si>
  <si>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</si>
  <si>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</si>
  <si>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</si>
  <si>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</si>
  <si>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</si>
  <si>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</si>
  <si>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</si>
  <si>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</si>
  <si>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</si>
  <si>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</si>
  <si>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</si>
  <si>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</si>
  <si>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</si>
  <si>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</si>
  <si>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</si>
  <si>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</si>
  <si>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</si>
  <si>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</si>
  <si>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</si>
  <si>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</si>
  <si>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</si>
  <si>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</si>
  <si>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</si>
  <si>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</si>
  <si>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</si>
  <si>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</si>
  <si>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</si>
  <si>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</si>
  <si>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</si>
  <si>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</si>
  <si>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</si>
  <si>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</si>
  <si>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</si>
  <si>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</si>
  <si>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</si>
  <si>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</si>
  <si>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</si>
  <si>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</si>
  <si>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</si>
  <si>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</si>
  <si>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</si>
  <si>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</si>
  <si>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</si>
  <si>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</si>
  <si>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</si>
  <si>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</si>
  <si>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</si>
  <si>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</si>
  <si>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</si>
  <si>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</si>
  <si>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</si>
  <si>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</si>
  <si>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</si>
  <si>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</si>
  <si>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</si>
  <si>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</si>
  <si>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</si>
  <si>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</si>
  <si>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</si>
  <si>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</si>
  <si>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</si>
  <si>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</si>
  <si>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</si>
  <si>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</si>
  <si>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</si>
  <si>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</si>
  <si>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</si>
  <si>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</si>
  <si>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</si>
  <si>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</si>
  <si>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</si>
  <si>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</si>
  <si>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</si>
  <si>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</si>
  <si>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</si>
  <si>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</si>
  <si>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</si>
  <si>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</si>
  <si>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</si>
  <si>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</si>
  <si>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</si>
  <si>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</si>
  <si>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</si>
  <si>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</si>
  <si>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</si>
  <si>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</si>
  <si>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</si>
  <si>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</si>
  <si>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</si>
  <si>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</si>
  <si>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</si>
  <si>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</si>
  <si>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</si>
  <si>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</si>
  <si>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</si>
  <si>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</si>
  <si>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</si>
  <si>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</si>
  <si>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</si>
  <si>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</si>
  <si>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</si>
  <si>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</si>
  <si>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</si>
  <si>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</si>
  <si>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</si>
  <si>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</si>
  <si>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</si>
  <si>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</si>
  <si>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</si>
  <si>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</si>
  <si>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</si>
  <si>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</si>
  <si>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</si>
  <si>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</si>
  <si>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</si>
  <si>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</si>
  <si>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</si>
  <si>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</si>
  <si>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</si>
  <si>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</si>
  <si>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</si>
  <si>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</si>
  <si>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</si>
  <si>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</si>
  <si>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</si>
  <si>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</si>
  <si>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</si>
  <si>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</si>
  <si>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</si>
  <si>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</si>
  <si>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</si>
  <si>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</si>
  <si>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</si>
  <si>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</si>
  <si>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</si>
  <si>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</si>
  <si>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</si>
  <si>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</si>
  <si>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</si>
  <si>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</si>
  <si>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</si>
  <si>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</si>
  <si>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</si>
  <si>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</si>
  <si>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</si>
  <si>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</si>
  <si>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</si>
  <si>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</si>
  <si>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</si>
  <si>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</si>
  <si>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</si>
  <si>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</si>
  <si>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</si>
  <si>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</si>
  <si>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</si>
  <si>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</si>
  <si>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</si>
  <si>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</si>
  <si>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</si>
  <si>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</si>
  <si>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</si>
  <si>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</si>
  <si>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</si>
  <si>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</si>
  <si>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</si>
  <si>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</si>
  <si>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</si>
  <si>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</si>
  <si>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</si>
  <si>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</si>
  <si>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</si>
  <si>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</si>
  <si>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</si>
  <si>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</si>
  <si>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</si>
  <si>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</si>
  <si>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</si>
  <si>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</si>
  <si>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</si>
  <si>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</si>
  <si>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</si>
  <si>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</si>
  <si>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</si>
  <si>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</si>
  <si>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</si>
  <si>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</si>
  <si>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</si>
  <si>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</si>
  <si>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</si>
  <si>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</si>
  <si>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</si>
  <si>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</si>
  <si>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</si>
  <si>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</si>
  <si>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</si>
  <si>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</si>
  <si>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</si>
  <si>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</si>
  <si>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</si>
  <si>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</si>
  <si>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</si>
  <si>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</si>
  <si>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</si>
  <si>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</si>
  <si>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</si>
  <si>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</si>
  <si>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</si>
  <si>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</si>
  <si>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</si>
  <si>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</si>
  <si>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</si>
  <si>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</si>
  <si>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</si>
  <si>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</si>
  <si>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</si>
  <si>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</si>
  <si>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</si>
  <si>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</si>
  <si>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</si>
  <si>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</si>
  <si>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</si>
  <si>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</si>
  <si>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</si>
  <si>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</si>
  <si>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</si>
  <si>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</si>
  <si>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</si>
  <si>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</si>
  <si>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</si>
  <si>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</si>
  <si>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</si>
  <si>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</si>
  <si>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</si>
  <si>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</si>
  <si>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</si>
  <si>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</si>
  <si>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</si>
  <si>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</si>
  <si>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</si>
  <si>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</si>
  <si>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</si>
  <si>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</si>
  <si>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</si>
  <si>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</si>
  <si>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</si>
  <si>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</si>
  <si>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</si>
  <si>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</si>
  <si>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</si>
  <si>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</si>
  <si>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</si>
  <si>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</si>
  <si>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</si>
  <si>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</si>
  <si>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</si>
  <si>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</si>
  <si>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</si>
  <si>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</si>
  <si>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</si>
  <si>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</si>
  <si>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</si>
  <si>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</si>
  <si>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</si>
  <si>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</si>
  <si>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</si>
  <si>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</si>
  <si>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</si>
  <si>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</si>
  <si>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</si>
  <si>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</si>
  <si>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</si>
  <si>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</si>
  <si>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</si>
  <si>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</si>
  <si>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</si>
  <si>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</si>
  <si>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</si>
  <si>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</si>
  <si>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</si>
  <si>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</si>
  <si>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</si>
  <si>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</si>
  <si>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</si>
  <si>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</si>
  <si>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</si>
  <si>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</si>
  <si>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</si>
  <si>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</si>
  <si>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</si>
  <si>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</si>
  <si>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</si>
  <si>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</si>
  <si>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</si>
  <si>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</si>
  <si>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</si>
  <si>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</si>
  <si>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</si>
  <si>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</si>
  <si>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</si>
  <si>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</si>
  <si>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</si>
  <si>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</si>
  <si>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</si>
  <si>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</si>
  <si>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</si>
  <si>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</si>
  <si>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</si>
  <si>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</si>
  <si>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</si>
  <si>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</si>
  <si>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</si>
  <si>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</si>
  <si>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</si>
  <si>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</si>
  <si>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</si>
  <si>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</si>
  <si>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</si>
  <si>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</si>
  <si>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</si>
  <si>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</si>
  <si>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</si>
  <si>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</si>
  <si>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</si>
  <si>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</si>
  <si>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</si>
  <si>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</si>
  <si>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</si>
  <si>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</si>
  <si>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</si>
  <si>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</si>
  <si>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</si>
  <si>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</si>
  <si>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</si>
  <si>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</si>
  <si>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</si>
  <si>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</si>
  <si>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</si>
  <si>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</si>
  <si>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</si>
  <si>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</si>
  <si>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</si>
  <si>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</si>
  <si>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</si>
  <si>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</si>
  <si>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</si>
  <si>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</si>
  <si>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</si>
  <si>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</si>
  <si>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</si>
  <si>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</si>
  <si>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</si>
  <si>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</si>
  <si>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</si>
  <si>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</si>
  <si>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</si>
  <si>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</si>
  <si>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</si>
  <si>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</si>
  <si>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</si>
  <si>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</si>
  <si>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</si>
  <si>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</si>
  <si>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</si>
  <si>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</si>
  <si>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</si>
  <si>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</si>
  <si>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</si>
  <si>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</si>
  <si>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</si>
  <si>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</si>
  <si>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</si>
  <si>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</si>
  <si>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</si>
  <si>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</si>
  <si>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</si>
  <si>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</si>
  <si>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</si>
  <si>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</si>
  <si>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</si>
  <si>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</si>
  <si>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</si>
  <si>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</si>
  <si>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</si>
  <si>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</si>
  <si>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</si>
  <si>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</si>
  <si>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</si>
  <si>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</si>
  <si>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</si>
  <si>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</si>
  <si>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</si>
  <si>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</si>
  <si>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</si>
  <si>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</si>
  <si>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</si>
  <si>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</si>
  <si>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</si>
  <si>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</si>
  <si>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</si>
  <si>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</si>
  <si>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</si>
  <si>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</si>
  <si>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</si>
  <si>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</si>
  <si>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</si>
  <si>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</si>
  <si>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</si>
  <si>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</si>
  <si>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</si>
  <si>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</si>
  <si>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</si>
  <si>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</si>
  <si>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</si>
  <si>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</si>
  <si>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</si>
  <si>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</si>
  <si>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</si>
  <si>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</si>
  <si>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</si>
  <si>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</si>
  <si>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</si>
  <si>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</si>
  <si>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</si>
  <si>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</si>
  <si>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</si>
  <si>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</si>
  <si>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</si>
  <si>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</si>
  <si>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</si>
  <si>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</si>
  <si>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</si>
  <si>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</si>
  <si>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</si>
  <si>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</si>
  <si>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</si>
  <si>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</si>
  <si>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</si>
  <si>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</si>
  <si>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</si>
  <si>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</si>
  <si>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</si>
  <si>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</si>
  <si>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</si>
  <si>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</si>
  <si>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</si>
  <si>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</si>
  <si>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</si>
  <si>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</si>
  <si>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</si>
  <si>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</si>
  <si>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</si>
  <si>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</si>
  <si>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</si>
  <si>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</si>
  <si>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</si>
  <si>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</si>
  <si>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</si>
  <si>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</si>
  <si>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</si>
  <si>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</si>
  <si>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</si>
  <si>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</si>
  <si>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</si>
  <si>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</si>
  <si>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</si>
  <si>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</si>
  <si>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</si>
  <si>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</si>
  <si>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</si>
  <si>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</si>
  <si>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</si>
  <si>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</si>
  <si>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</si>
  <si>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</si>
  <si>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</si>
  <si>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</si>
  <si>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</si>
  <si>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</si>
  <si>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</si>
  <si>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</si>
  <si>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</si>
  <si>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</si>
  <si>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</si>
  <si>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</si>
  <si>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</si>
  <si>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</si>
  <si>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</si>
  <si>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</si>
  <si>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</si>
  <si>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</si>
  <si>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</si>
  <si>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</si>
  <si>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</si>
  <si>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</si>
  <si>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</si>
  <si>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</si>
  <si>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</si>
  <si>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</si>
  <si>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</si>
  <si>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</si>
  <si>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</si>
  <si>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</si>
  <si>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</si>
  <si>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</si>
  <si>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</si>
  <si>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</si>
  <si>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</si>
  <si>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</si>
  <si>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</si>
  <si>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</si>
  <si>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</si>
  <si>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</si>
  <si>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</si>
  <si>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</si>
  <si>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</si>
  <si>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</si>
  <si>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</si>
  <si>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</si>
  <si>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</si>
  <si>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</si>
  <si>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</si>
  <si>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</si>
  <si>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</si>
  <si>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</si>
  <si>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</si>
  <si>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</si>
  <si>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</si>
  <si>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</si>
  <si>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</si>
  <si>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</si>
  <si>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</si>
  <si>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</si>
  <si>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</si>
  <si>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</si>
  <si>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</si>
  <si>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</si>
  <si>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</si>
  <si>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</si>
  <si>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</si>
  <si>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</si>
  <si>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</si>
  <si>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</si>
  <si>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</si>
  <si>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</si>
  <si>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</si>
  <si>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</si>
  <si>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</si>
  <si>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</si>
  <si>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</si>
  <si>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</si>
  <si>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</si>
  <si>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</si>
  <si>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</si>
  <si>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</si>
  <si>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</si>
  <si>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</si>
  <si>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</si>
  <si>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</si>
  <si>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</si>
  <si>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</si>
  <si>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</si>
  <si>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</si>
  <si>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</si>
  <si>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</si>
  <si>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</si>
  <si>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</si>
  <si>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</si>
  <si>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</si>
  <si>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</si>
  <si>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</si>
  <si>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</si>
  <si>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</si>
  <si>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</si>
  <si>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</si>
  <si>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</si>
  <si>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</si>
  <si>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</si>
  <si>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</si>
  <si>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</si>
  <si>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</si>
  <si>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</si>
  <si>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</si>
  <si>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</si>
  <si>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</si>
  <si>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</si>
  <si>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</si>
  <si>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</si>
  <si>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</si>
  <si>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</si>
  <si>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</si>
  <si>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</si>
  <si>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</si>
  <si>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</si>
  <si>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</si>
  <si>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</si>
  <si>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</si>
  <si>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</si>
  <si>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</si>
  <si>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</si>
  <si>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</si>
  <si>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</si>
  <si>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</si>
  <si>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</si>
  <si>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</si>
  <si>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</si>
  <si>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</si>
  <si>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</si>
  <si>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</si>
  <si>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</si>
  <si>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</si>
  <si>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</si>
  <si>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</si>
  <si>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</si>
  <si>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</si>
  <si>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</si>
  <si>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</si>
  <si>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</si>
  <si>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</si>
  <si>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</si>
  <si>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</si>
  <si>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</si>
  <si>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</si>
  <si>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</si>
  <si>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</si>
  <si>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</si>
  <si>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</si>
  <si>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</si>
  <si>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</si>
  <si>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</si>
  <si>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</si>
  <si>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</si>
  <si>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</si>
  <si>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</si>
  <si>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</si>
  <si>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</si>
  <si>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</si>
  <si>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</si>
  <si>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</si>
  <si>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</si>
  <si>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</si>
  <si>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</si>
  <si>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</si>
  <si>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</si>
  <si>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</si>
  <si>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</si>
  <si>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</si>
  <si>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</si>
  <si>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</si>
  <si>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</si>
  <si>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</si>
  <si>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</si>
  <si>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</si>
  <si>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</si>
  <si>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</si>
  <si>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</si>
  <si>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</si>
  <si>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</si>
  <si>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</si>
  <si>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</si>
  <si>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</si>
  <si>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</si>
  <si>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</si>
  <si>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</si>
  <si>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</si>
  <si>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</si>
  <si>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</si>
  <si>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</si>
  <si>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</si>
  <si>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</si>
  <si>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</si>
  <si>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</si>
  <si>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</si>
  <si>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</si>
  <si>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</si>
  <si>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</si>
  <si>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</si>
  <si>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</si>
  <si>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</si>
  <si>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</si>
  <si>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</si>
  <si>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</si>
  <si>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</si>
  <si>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</si>
  <si>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</si>
  <si>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</si>
  <si>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</si>
  <si>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</si>
  <si>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</si>
  <si>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</si>
  <si>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</si>
  <si>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</si>
  <si>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</si>
  <si>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</si>
  <si>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</si>
  <si>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</si>
  <si>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</si>
  <si>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</si>
  <si>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</si>
  <si>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</si>
  <si>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</si>
  <si>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</si>
  <si>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</si>
  <si>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</si>
  <si>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</si>
  <si>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</si>
  <si>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</si>
  <si>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</si>
  <si>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</si>
  <si>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</si>
  <si>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</si>
  <si>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</si>
  <si>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</si>
  <si>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</si>
  <si>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</si>
  <si>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</si>
  <si>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</si>
  <si>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</si>
  <si>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</si>
  <si>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</si>
  <si>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</si>
  <si>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</si>
  <si>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</si>
  <si>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</si>
  <si>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</si>
  <si>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</si>
  <si>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</si>
  <si>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</si>
  <si>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</si>
  <si>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</si>
  <si>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</si>
  <si>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</si>
  <si>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</si>
  <si>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</si>
  <si>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</si>
  <si>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</si>
  <si>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</si>
  <si>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</si>
  <si>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</si>
  <si>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</si>
  <si>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</si>
  <si>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</si>
  <si>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</si>
  <si>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</si>
  <si>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</si>
  <si>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</si>
  <si>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</si>
  <si>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</si>
  <si>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</si>
  <si>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</si>
  <si>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</si>
  <si>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</si>
  <si>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</si>
  <si>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</si>
  <si>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</si>
  <si>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</si>
  <si>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</si>
  <si>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</si>
  <si>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</si>
  <si>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</si>
  <si>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</si>
  <si>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</si>
  <si>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</si>
  <si>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</si>
  <si>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</si>
  <si>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</si>
  <si>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</si>
  <si>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</si>
  <si>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</si>
  <si>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</si>
  <si>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</si>
  <si>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</si>
  <si>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</si>
  <si>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</si>
  <si>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</si>
  <si>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</si>
  <si>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</si>
  <si>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</si>
  <si>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</si>
  <si>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</si>
  <si>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</si>
  <si>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</si>
  <si>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</si>
  <si>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</si>
  <si>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</si>
  <si>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</si>
  <si>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</si>
  <si>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</si>
  <si>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</si>
  <si>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</si>
  <si>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</si>
  <si>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</si>
  <si>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</si>
  <si>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</si>
  <si>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</si>
  <si>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</si>
  <si>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</si>
  <si>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</si>
  <si>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</si>
  <si>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</si>
  <si>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</si>
  <si>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</si>
  <si>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</si>
  <si>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</si>
  <si>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</si>
  <si>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</si>
  <si>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</si>
  <si>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</si>
  <si>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</si>
  <si>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</si>
  <si>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</si>
  <si>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</si>
  <si>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</si>
  <si>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</si>
  <si>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</si>
  <si>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</si>
  <si>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</si>
  <si>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</si>
  <si>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</si>
  <si>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</si>
  <si>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</si>
  <si>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</si>
  <si>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</si>
  <si>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</si>
  <si>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</si>
  <si>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</si>
  <si>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</si>
  <si>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</si>
  <si>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</si>
  <si>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</si>
  <si>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</si>
  <si>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</si>
  <si>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</si>
  <si>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</si>
  <si>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</si>
  <si>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</si>
  <si>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</si>
  <si>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</si>
  <si>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</si>
  <si>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</si>
  <si>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</si>
  <si>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</si>
  <si>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</si>
  <si>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</si>
  <si>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</si>
  <si>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</si>
  <si>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</si>
  <si>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</si>
  <si>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</si>
  <si>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</si>
  <si>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</si>
  <si>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</si>
  <si>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</si>
  <si>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</si>
  <si>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</si>
  <si>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</si>
  <si>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</si>
  <si>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</si>
  <si>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</si>
  <si>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</si>
  <si>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</si>
  <si>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</si>
  <si>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</si>
  <si>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</si>
  <si>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</si>
  <si>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</si>
  <si>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</si>
  <si>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</si>
  <si>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</si>
  <si>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</si>
  <si>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</si>
  <si>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</si>
  <si>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</si>
  <si>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</si>
  <si>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</si>
  <si>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</si>
  <si>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</si>
  <si>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</si>
  <si>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</si>
  <si>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</si>
  <si>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</si>
  <si>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</si>
  <si>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</si>
  <si>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</si>
  <si>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</si>
  <si>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</si>
  <si>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</si>
  <si>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</si>
  <si>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</si>
  <si>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</si>
  <si>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</si>
  <si>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</si>
  <si>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</si>
  <si>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</si>
  <si>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</si>
  <si>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</si>
  <si>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</si>
  <si>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</si>
  <si>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</si>
  <si>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</si>
  <si>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</si>
  <si>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</si>
  <si>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</si>
  <si>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</si>
  <si>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</si>
  <si>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</si>
  <si>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</si>
  <si>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</si>
  <si>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</si>
  <si>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</si>
  <si>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</si>
  <si>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</si>
  <si>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</si>
  <si>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</si>
  <si>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</si>
  <si>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</si>
  <si>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</si>
  <si>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</si>
  <si>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</si>
  <si>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</si>
  <si>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</si>
  <si>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</si>
  <si>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</si>
  <si>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</si>
  <si>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</si>
  <si>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</si>
  <si>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</si>
  <si>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</si>
  <si>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</si>
  <si>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</si>
  <si>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</si>
  <si>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</si>
  <si>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</si>
  <si>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</si>
  <si>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</si>
  <si>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</si>
  <si>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</si>
  <si>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</si>
  <si>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</si>
  <si>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</si>
  <si>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</si>
  <si>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</si>
  <si>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</si>
  <si>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</si>
  <si>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</si>
  <si>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</si>
  <si>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</si>
  <si>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</si>
  <si>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</si>
  <si>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</si>
  <si>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</si>
  <si>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</si>
  <si>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</si>
  <si>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</si>
  <si>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</si>
  <si>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</si>
  <si>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</si>
  <si>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</si>
  <si>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</si>
  <si>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</si>
  <si>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</si>
  <si>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</si>
  <si>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</si>
  <si>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</si>
  <si>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</si>
  <si>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</si>
  <si>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</si>
  <si>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</si>
  <si>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</si>
  <si>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</si>
  <si>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</si>
  <si>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</si>
  <si>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</si>
  <si>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</si>
  <si>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</si>
  <si>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</si>
  <si>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</si>
  <si>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</si>
  <si>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</si>
  <si>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</si>
  <si>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</si>
  <si>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</si>
  <si>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</si>
  <si>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</si>
  <si>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</si>
  <si>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</si>
  <si>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</si>
  <si>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</si>
  <si>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</si>
  <si>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</si>
  <si>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</si>
  <si>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</si>
  <si>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</si>
  <si>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</si>
  <si>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</si>
  <si>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</si>
  <si>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</si>
  <si>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</si>
  <si>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</si>
  <si>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</si>
  <si>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</si>
  <si>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</si>
  <si>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</si>
  <si>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</si>
  <si>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</si>
  <si>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</si>
  <si>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</si>
  <si>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</si>
  <si>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</si>
  <si>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</si>
  <si>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</si>
  <si>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</si>
  <si>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</si>
  <si>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</si>
  <si>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</si>
  <si>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</si>
  <si>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</si>
  <si>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</si>
  <si>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</si>
  <si>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</si>
  <si>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</si>
  <si>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</si>
  <si>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</si>
  <si>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</si>
  <si>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</si>
  <si>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</si>
  <si>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</si>
  <si>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</si>
  <si>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</si>
  <si>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</si>
  <si>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</si>
  <si>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</si>
  <si>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</si>
  <si>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</si>
  <si>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</si>
  <si>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</si>
  <si>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</si>
  <si>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</si>
  <si>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</si>
  <si>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</si>
  <si>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</si>
  <si>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</si>
  <si>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</si>
  <si>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</si>
  <si>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</si>
  <si>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</si>
  <si>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</si>
  <si>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</si>
  <si>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</si>
  <si>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</si>
  <si>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</si>
  <si>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</si>
  <si>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</si>
  <si>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</si>
  <si>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</si>
  <si>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</si>
  <si>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</si>
  <si>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</si>
  <si>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</si>
  <si>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</si>
  <si>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</si>
  <si>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</si>
  <si>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</si>
  <si>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</si>
  <si>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</si>
  <si>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</si>
  <si>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</si>
  <si>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</si>
  <si>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</si>
  <si>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</si>
  <si>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</si>
  <si>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</si>
  <si>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</si>
  <si>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</si>
  <si>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</si>
  <si>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</si>
  <si>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</si>
  <si>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</si>
  <si>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</si>
  <si>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</si>
  <si>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</si>
  <si>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</si>
  <si>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</si>
  <si>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</si>
  <si>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</si>
  <si>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</si>
  <si>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</si>
  <si>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</si>
  <si>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</si>
  <si>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</si>
  <si>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</si>
  <si>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</si>
  <si>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</si>
  <si>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</si>
  <si>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</si>
  <si>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</si>
  <si>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</si>
  <si>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</si>
  <si>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</si>
  <si>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</si>
  <si>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</si>
  <si>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</si>
  <si>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</si>
  <si>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</si>
  <si>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</si>
  <si>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</si>
  <si>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</si>
  <si>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</si>
  <si>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</si>
  <si>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</si>
  <si>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</si>
  <si>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</si>
  <si>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</si>
  <si>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</si>
  <si>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</si>
  <si>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</si>
  <si>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</si>
  <si>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</si>
  <si>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</si>
  <si>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</si>
  <si>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</si>
  <si>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</si>
  <si>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</si>
  <si>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</si>
  <si>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</si>
  <si>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</si>
  <si>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</si>
  <si>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</si>
  <si>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</si>
  <si>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</si>
  <si>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</si>
  <si>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</si>
  <si>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</si>
  <si>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</si>
  <si>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</si>
  <si>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</si>
  <si>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</si>
  <si>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</si>
  <si>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</si>
  <si>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</si>
  <si>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</si>
  <si>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</si>
  <si>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</si>
  <si>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</si>
  <si>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</si>
  <si>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</si>
  <si>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</si>
  <si>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</si>
  <si>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</si>
  <si>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</si>
  <si>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</si>
  <si>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</si>
  <si>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</si>
  <si>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</si>
  <si>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</si>
  <si>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</si>
  <si>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</si>
  <si>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</si>
  <si>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</si>
  <si>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</si>
  <si>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</si>
  <si>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</si>
  <si>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</si>
  <si>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</si>
  <si>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</si>
  <si>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</si>
  <si>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</si>
  <si>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</si>
  <si>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</si>
  <si>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</si>
  <si>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</si>
  <si>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</si>
  <si>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</si>
  <si>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</si>
  <si>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</si>
  <si>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</si>
  <si>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</si>
  <si>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</si>
  <si>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</si>
  <si>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</si>
  <si>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</si>
  <si>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</si>
  <si>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</si>
  <si>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</si>
  <si>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</si>
  <si>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(Multiple Items)</t>
  </si>
  <si>
    <t>Date Created Conversion</t>
  </si>
  <si>
    <t>Date Ended Conversion</t>
  </si>
  <si>
    <t>Month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</si>
  <si>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</si>
  <si>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</si>
  <si>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</si>
  <si>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</si>
  <si>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</si>
  <si>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</si>
  <si>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</si>
  <si>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</si>
  <si>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</si>
  <si>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</si>
  <si>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</si>
  <si>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</si>
  <si>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</si>
  <si>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</si>
  <si>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</si>
  <si>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</si>
  <si>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</si>
  <si>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</si>
  <si>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</si>
  <si>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</si>
  <si>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</si>
  <si>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</si>
  <si>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</si>
  <si>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</si>
  <si>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</si>
  <si>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</si>
  <si>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</si>
  <si>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</si>
  <si>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</si>
  <si>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</si>
  <si>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</si>
  <si>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</si>
  <si>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</si>
  <si>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Outcome</t>
  </si>
  <si>
    <t xml:space="preserve">Successful Campaigns </t>
  </si>
  <si>
    <t>Unsuccessful Campaigns</t>
  </si>
  <si>
    <t xml:space="preserve">Mean </t>
  </si>
  <si>
    <t>Median</t>
  </si>
  <si>
    <t>Minimum</t>
  </si>
  <si>
    <t xml:space="preserve">Maximum </t>
  </si>
  <si>
    <t>Variance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</si>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</sst>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6" formatCode="_-&quot;$&quot;* #,##0_-;\-&quot;$&quot;* #,##0_-;_-&quot;$&quot;* &quot;-&quot;??_-;_-@_-"/>
    <numFmt numFmtId="173" formatCode="mm\/dd\/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0" applyNumberForma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applyAlignment="1">
      <alignment horizontal="center"/>
    </xf>
    <xf numFmtId="44" fontId="0" fillId="0" borderId="0" xfId="42" applyNumberFormat="1" applyFont="1" applyAlignment="1">
      <alignment horizontal="center"/>
    </xf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3" fontId="0" fillId="0" borderId="0" xfId="0" applyNumberFormat="1"/>
    <xf numFmtId="0" fontId="0" fillId="0" borderId="0" xfId="0" applyNumberFormat="1" applyAlignment="1">
      <alignment horizontal="center"/>
    </xf>
    <xf numFmtId="0" fontId="16" fillId="0" borderId="0" xfId="0" applyFo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Stat 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Stat data'!$B$4:$B$5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C-43E8-A9A3-B3932D93A482}"/>
            </c:ext>
          </c:extLst>
        </c:ser>
        <c:ser>
          <c:idx val="1"/>
          <c:order val="1"/>
          <c:tx>
            <c:strRef>
              <c:f>'Sub Category Stat data'!$C$4:$C$5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C-43E8-A9A3-B3932D93A482}"/>
            </c:ext>
          </c:extLst>
        </c:ser>
        <c:ser>
          <c:idx val="2"/>
          <c:order val="2"/>
          <c:tx>
            <c:strRef>
              <c:f>'Sub Category Stat data'!$D$4:$D$5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C-43E8-A9A3-B3932D93A482}"/>
            </c:ext>
          </c:extLst>
        </c:ser>
        <c:ser>
          <c:idx val="3"/>
          <c:order val="3"/>
          <c:tx>
            <c:strRef>
              <c:f>'Sub Category Stat data'!$E$4:$E$5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EC-43E8-A9A3-B3932D93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928383"/>
        <c:axId val="174793887"/>
      </c:barChart>
      <c:catAx>
        <c:axId val="229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3887"/>
        <c:crosses val="autoZero"/>
        <c:auto val="1"/>
        <c:lblAlgn val="ctr"/>
        <c:lblOffset val="100"/>
        <c:noMultiLvlLbl val="0"/>
      </c:catAx>
      <c:valAx>
        <c:axId val="1747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 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 data'!$B$3:$B$4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data'!$B$5:$B$14</c:f>
              <c:numCache>
                <c:formatCode>General</c:formatCode>
                <c:ptCount val="9"/>
                <c:pt idx="0">
                  <c:v>23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  <c:pt idx="6">
                  <c:v>1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8-4214-B5F0-A02DE3CA39FC}"/>
            </c:ext>
          </c:extLst>
        </c:ser>
        <c:ser>
          <c:idx val="1"/>
          <c:order val="1"/>
          <c:tx>
            <c:strRef>
              <c:f>'Category Stat data'!$C$3:$C$4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data'!$C$5:$C$14</c:f>
              <c:numCache>
                <c:formatCode>General</c:formatCode>
                <c:ptCount val="9"/>
                <c:pt idx="0">
                  <c:v>132</c:v>
                </c:pt>
                <c:pt idx="1">
                  <c:v>28</c:v>
                </c:pt>
                <c:pt idx="2">
                  <c:v>24</c:v>
                </c:pt>
                <c:pt idx="3">
                  <c:v>11</c:v>
                </c:pt>
                <c:pt idx="4">
                  <c:v>66</c:v>
                </c:pt>
                <c:pt idx="6">
                  <c:v>23</c:v>
                </c:pt>
                <c:pt idx="7">
                  <c:v>20</c:v>
                </c:pt>
                <c:pt idx="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8-4214-B5F0-A02DE3CA39FC}"/>
            </c:ext>
          </c:extLst>
        </c:ser>
        <c:ser>
          <c:idx val="2"/>
          <c:order val="2"/>
          <c:tx>
            <c:strRef>
              <c:f>'Category Stat data'!$D$3:$D$4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data'!$D$5:$D$14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3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78-4214-B5F0-A02DE3CA39FC}"/>
            </c:ext>
          </c:extLst>
        </c:ser>
        <c:ser>
          <c:idx val="3"/>
          <c:order val="3"/>
          <c:tx>
            <c:strRef>
              <c:f>'Category Stat data'!$E$3:$E$4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data'!$E$5:$E$14</c:f>
              <c:numCache>
                <c:formatCode>General</c:formatCode>
                <c:ptCount val="9"/>
                <c:pt idx="0">
                  <c:v>187</c:v>
                </c:pt>
                <c:pt idx="1">
                  <c:v>64</c:v>
                </c:pt>
                <c:pt idx="2">
                  <c:v>40</c:v>
                </c:pt>
                <c:pt idx="3">
                  <c:v>26</c:v>
                </c:pt>
                <c:pt idx="4">
                  <c:v>99</c:v>
                </c:pt>
                <c:pt idx="5">
                  <c:v>4</c:v>
                </c:pt>
                <c:pt idx="6">
                  <c:v>21</c:v>
                </c:pt>
                <c:pt idx="7">
                  <c:v>22</c:v>
                </c:pt>
                <c:pt idx="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78-4214-B5F0-A02DE3CA3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928383"/>
        <c:axId val="174793887"/>
      </c:barChart>
      <c:catAx>
        <c:axId val="229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3887"/>
        <c:crosses val="autoZero"/>
        <c:auto val="1"/>
        <c:lblAlgn val="ctr"/>
        <c:lblOffset val="100"/>
        <c:noMultiLvlLbl val="0"/>
      </c:catAx>
      <c:valAx>
        <c:axId val="1747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month data!PivotTable3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by month data'!$B$4:$B$5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9-4D9C-9185-D459F7B9859E}"/>
            </c:ext>
          </c:extLst>
        </c:ser>
        <c:ser>
          <c:idx val="1"/>
          <c:order val="1"/>
          <c:tx>
            <c:strRef>
              <c:f>'Count by month data'!$C$4:$C$5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9-4D9C-9185-D459F7B9859E}"/>
            </c:ext>
          </c:extLst>
        </c:ser>
        <c:ser>
          <c:idx val="2"/>
          <c:order val="2"/>
          <c:tx>
            <c:strRef>
              <c:f>'Count by month data'!$D$4:$D$5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9-4D9C-9185-D459F7B98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8271"/>
        <c:axId val="321249247"/>
      </c:lineChart>
      <c:catAx>
        <c:axId val="3286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49247"/>
        <c:crosses val="autoZero"/>
        <c:auto val="1"/>
        <c:lblAlgn val="ctr"/>
        <c:lblOffset val="100"/>
        <c:noMultiLvlLbl val="0"/>
      </c:catAx>
      <c:valAx>
        <c:axId val="3212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9-4122-9933-9F4FD58DE127}"/>
            </c:ext>
          </c:extLst>
        </c:ser>
        <c:ser>
          <c:idx val="1"/>
          <c:order val="1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9-4122-9933-9F4FD58DE127}"/>
            </c:ext>
          </c:extLst>
        </c:ser>
        <c:ser>
          <c:idx val="2"/>
          <c:order val="2"/>
          <c:tx>
            <c:strRef>
              <c:f>'Goal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9-4122-9933-9F4FD58D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6159"/>
        <c:axId val="361183119"/>
      </c:lineChart>
      <c:catAx>
        <c:axId val="3287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3119"/>
        <c:crosses val="autoZero"/>
        <c:auto val="1"/>
        <c:lblAlgn val="ctr"/>
        <c:lblOffset val="100"/>
        <c:noMultiLvlLbl val="0"/>
      </c:catAx>
      <c:valAx>
        <c:axId val="36118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123824</xdr:rowOff>
    </xdr:from>
    <xdr:to>
      <xdr:col>18</xdr:col>
      <xdr:colOff>466724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47DD2-E668-464C-A19D-91BF3D560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123824</xdr:rowOff>
    </xdr:from>
    <xdr:to>
      <xdr:col>18</xdr:col>
      <xdr:colOff>466724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9F84-EE32-DDF5-762F-D2DEFE9C3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4</xdr:row>
      <xdr:rowOff>114299</xdr:rowOff>
    </xdr:from>
    <xdr:to>
      <xdr:col>12</xdr:col>
      <xdr:colOff>657225</xdr:colOff>
      <xdr:row>19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65E9A-54CD-DA5E-AB2F-1A9F842A2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16</xdr:row>
      <xdr:rowOff>104774</xdr:rowOff>
    </xdr:from>
    <xdr:to>
      <xdr:col>10</xdr:col>
      <xdr:colOff>561974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AEE2E-21D2-9A47-6E5F-30E5857C1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kl" refreshedDate="45158.737126388885" createdVersion="8" refreshedVersion="8" minRefreshableVersion="3" recordCount="1001" xr:uid="{A3632096-A633-4F6F-A9C7-EA04AECF165E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6">
      <sharedItems containsString="0" containsBlank="1" containsNumber="1" containsInteger="1" minValue="100" maxValue="199200"/>
    </cacheField>
    <cacheField name="pledged" numFmtId="166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kl" refreshedDate="45158.767107870372" createdVersion="8" refreshedVersion="8" minRefreshableVersion="3" recordCount="1000" xr:uid="{1EDC82F0-AFD7-404A-B521-849FA9784321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6">
      <sharedItems containsSemiMixedTypes="0" containsString="0" containsNumber="1" containsInteger="1" minValue="100" maxValue="199200"/>
    </cacheField>
    <cacheField name="pledged" numFmtId="166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3">
      <sharedItems containsSemiMixedTypes="0" containsNonDate="0" containsDate="1" containsString="0" minDate="2010-01-09T06:00:00" maxDate="2020-01-27T06:00:00"/>
    </cacheField>
    <cacheField name="Date Ended Conversion" numFmtId="173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49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d v="2015-11-28T06:00: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d v="2014-08-19T05:00: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d v="2013-11-17T06:00:00"/>
    <d v="2013-11-19T06:00:00"/>
    <b v="0"/>
    <b v="0"/>
    <s v="technology/web"/>
    <x v="2"/>
    <s v="web"/>
    <x v="0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d v="2019-08-11T05:00:00"/>
    <d v="2019-09-20T05:00:00"/>
    <b v="0"/>
    <b v="0"/>
    <s v="music/rock"/>
    <x v="1"/>
    <s v="rock"/>
    <x v="1"/>
    <x v="3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d v="2019-01-20T06:00:00"/>
    <d v="2019-01-24T06:00:00"/>
    <b v="0"/>
    <b v="0"/>
    <s v="theater/plays"/>
    <x v="3"/>
    <s v="plays"/>
    <x v="2"/>
    <x v="3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d v="2012-08-28T05:00:00"/>
    <d v="2012-09-08T05:00:00"/>
    <b v="0"/>
    <b v="0"/>
    <s v="theater/plays"/>
    <x v="3"/>
    <s v="plays"/>
    <x v="1"/>
    <x v="4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d v="2017-09-13T05:00:00"/>
    <d v="2017-09-14T05:00:00"/>
    <b v="0"/>
    <b v="0"/>
    <s v="film &amp; video/documentary"/>
    <x v="4"/>
    <s v="documentary"/>
    <x v="3"/>
    <x v="5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d v="2015-08-13T05:00:00"/>
    <d v="2015-08-15T05:00:00"/>
    <b v="0"/>
    <b v="0"/>
    <s v="theater/plays"/>
    <x v="3"/>
    <s v="plays"/>
    <x v="1"/>
    <x v="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d v="2010-08-09T05:00:00"/>
    <d v="2010-08-11T05:00:00"/>
    <b v="0"/>
    <b v="0"/>
    <s v="theater/plays"/>
    <x v="3"/>
    <s v="plays"/>
    <x v="1"/>
    <x v="6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d v="2013-09-19T05:00:00"/>
    <d v="2013-11-07T06:00:00"/>
    <b v="0"/>
    <b v="0"/>
    <s v="music/electric music"/>
    <x v="1"/>
    <s v="electric music"/>
    <x v="3"/>
    <x v="2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d v="2010-08-14T05:00:00"/>
    <d v="2010-10-01T05:00:00"/>
    <b v="0"/>
    <b v="0"/>
    <s v="film &amp; video/drama"/>
    <x v="4"/>
    <s v="drama"/>
    <x v="1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d v="2010-09-21T05:00:00"/>
    <d v="2010-09-27T05:00:00"/>
    <b v="0"/>
    <b v="1"/>
    <s v="theater/plays"/>
    <x v="3"/>
    <s v="plays"/>
    <x v="3"/>
    <x v="6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d v="2019-10-22T05:00:00"/>
    <d v="2019-10-30T05:00:00"/>
    <b v="0"/>
    <b v="0"/>
    <s v="film &amp; video/drama"/>
    <x v="4"/>
    <s v="drama"/>
    <x v="4"/>
    <x v="3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d v="2016-06-11T05:00:00"/>
    <d v="2016-06-23T05:00:00"/>
    <b v="0"/>
    <b v="0"/>
    <s v="music/indie rock"/>
    <x v="1"/>
    <s v="indie rock"/>
    <x v="5"/>
    <x v="7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d v="2012-03-06T06:00:00"/>
    <d v="2012-04-02T05:00:00"/>
    <b v="0"/>
    <b v="0"/>
    <s v="music/indie rock"/>
    <x v="1"/>
    <s v="indie rock"/>
    <x v="6"/>
    <x v="4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d v="2019-12-10T06:00:00"/>
    <d v="2019-12-14T06:00:00"/>
    <b v="0"/>
    <b v="0"/>
    <s v="technology/wearables"/>
    <x v="2"/>
    <s v="wearables"/>
    <x v="7"/>
    <x v="3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d v="2014-01-22T06:00:00"/>
    <d v="2014-02-13T06:00:00"/>
    <b v="0"/>
    <b v="0"/>
    <s v="publishing/nonfiction"/>
    <x v="5"/>
    <s v="nonfiction"/>
    <x v="2"/>
    <x v="1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d v="2011-01-12T06:00:00"/>
    <d v="2011-01-13T06:00:00"/>
    <b v="0"/>
    <b v="0"/>
    <s v="film &amp; video/animation"/>
    <x v="4"/>
    <s v="animation"/>
    <x v="2"/>
    <x v="8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d v="2018-09-08T05:00:00"/>
    <d v="2018-09-16T05:00:00"/>
    <b v="0"/>
    <b v="0"/>
    <s v="theater/plays"/>
    <x v="3"/>
    <s v="plays"/>
    <x v="3"/>
    <x v="9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d v="2019-03-04T06:00:00"/>
    <d v="2019-03-25T05:00:00"/>
    <b v="0"/>
    <b v="1"/>
    <s v="theater/plays"/>
    <x v="3"/>
    <s v="plays"/>
    <x v="6"/>
    <x v="3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d v="2014-07-28T05:00:00"/>
    <d v="2014-07-28T05:00:00"/>
    <b v="0"/>
    <b v="0"/>
    <s v="film &amp; video/drama"/>
    <x v="4"/>
    <s v="drama"/>
    <x v="8"/>
    <x v="1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d v="2011-08-15T05:00:00"/>
    <d v="2011-09-18T05:00:00"/>
    <b v="0"/>
    <b v="0"/>
    <s v="theater/plays"/>
    <x v="3"/>
    <s v="plays"/>
    <x v="1"/>
    <x v="8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d v="2018-04-03T05:00:00"/>
    <d v="2018-04-18T05:00:00"/>
    <b v="0"/>
    <b v="0"/>
    <s v="theater/plays"/>
    <x v="3"/>
    <s v="plays"/>
    <x v="9"/>
    <x v="9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d v="2019-02-14T06:00:00"/>
    <d v="2019-04-08T05:00:00"/>
    <b v="0"/>
    <b v="0"/>
    <s v="film &amp; video/documentary"/>
    <x v="4"/>
    <s v="documentary"/>
    <x v="10"/>
    <x v="3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d v="2014-06-21T05:00:00"/>
    <d v="2014-06-23T05:00:00"/>
    <b v="0"/>
    <b v="0"/>
    <s v="technology/wearables"/>
    <x v="2"/>
    <s v="wearables"/>
    <x v="5"/>
    <x v="1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d v="2011-05-18T05:00:00"/>
    <d v="2011-06-07T05:00:00"/>
    <b v="0"/>
    <b v="1"/>
    <s v="games/video games"/>
    <x v="6"/>
    <s v="video games"/>
    <x v="11"/>
    <x v="8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d v="2018-07-31T05:00:00"/>
    <d v="2018-08-27T05:00:00"/>
    <b v="0"/>
    <b v="0"/>
    <s v="theater/plays"/>
    <x v="3"/>
    <s v="plays"/>
    <x v="8"/>
    <x v="9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d v="2015-10-03T05:00:00"/>
    <d v="2015-10-11T05:00:00"/>
    <b v="0"/>
    <b v="0"/>
    <s v="music/rock"/>
    <x v="1"/>
    <s v="rock"/>
    <x v="4"/>
    <x v="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d v="2010-02-09T06:00:00"/>
    <d v="2010-03-04T06:00:00"/>
    <b v="0"/>
    <b v="1"/>
    <s v="theater/plays"/>
    <x v="3"/>
    <s v="plays"/>
    <x v="10"/>
    <x v="6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d v="2018-07-20T05:00:00"/>
    <d v="2018-08-29T05:00:00"/>
    <b v="0"/>
    <b v="0"/>
    <s v="film &amp; video/shorts"/>
    <x v="4"/>
    <s v="shorts"/>
    <x v="8"/>
    <x v="9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d v="2019-05-24T05:00:00"/>
    <d v="2019-05-29T05:00:00"/>
    <b v="0"/>
    <b v="0"/>
    <s v="film &amp; video/animation"/>
    <x v="4"/>
    <s v="animation"/>
    <x v="11"/>
    <x v="3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d v="2016-01-05T06:00:00"/>
    <d v="2016-02-02T06:00:00"/>
    <b v="0"/>
    <b v="0"/>
    <s v="games/video games"/>
    <x v="6"/>
    <s v="video games"/>
    <x v="2"/>
    <x v="7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d v="2018-01-10T06:00:00"/>
    <d v="2018-02-06T06:00:00"/>
    <b v="0"/>
    <b v="0"/>
    <s v="film &amp; video/documentary"/>
    <x v="4"/>
    <s v="documentary"/>
    <x v="2"/>
    <x v="9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d v="2014-10-05T05:00:00"/>
    <d v="2014-11-11T06:00:00"/>
    <b v="0"/>
    <b v="0"/>
    <s v="theater/plays"/>
    <x v="3"/>
    <s v="plays"/>
    <x v="4"/>
    <x v="1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d v="2017-03-23T05:00:00"/>
    <d v="2017-03-28T05:00:00"/>
    <b v="0"/>
    <b v="0"/>
    <s v="film &amp; video/documentary"/>
    <x v="4"/>
    <s v="documentary"/>
    <x v="6"/>
    <x v="5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d v="2019-01-19T06:00:00"/>
    <d v="2019-03-02T06:00:00"/>
    <b v="0"/>
    <b v="1"/>
    <s v="film &amp; video/drama"/>
    <x v="4"/>
    <s v="drama"/>
    <x v="2"/>
    <x v="3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d v="2011-02-26T06:00:00"/>
    <d v="2011-03-23T05:00:00"/>
    <b v="0"/>
    <b v="0"/>
    <s v="theater/plays"/>
    <x v="3"/>
    <s v="plays"/>
    <x v="10"/>
    <x v="8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d v="2019-10-06T05:00:00"/>
    <d v="2019-11-08T06:00:00"/>
    <b v="0"/>
    <b v="1"/>
    <s v="publishing/fiction"/>
    <x v="5"/>
    <s v="fiction"/>
    <x v="4"/>
    <x v="3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d v="2010-10-18T05:00:00"/>
    <d v="2010-10-23T05:00:00"/>
    <b v="0"/>
    <b v="0"/>
    <s v="photography/photography books"/>
    <x v="7"/>
    <s v="photography books"/>
    <x v="4"/>
    <x v="6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d v="2013-02-25T06:00:00"/>
    <d v="2013-03-11T05:00:00"/>
    <b v="0"/>
    <b v="0"/>
    <s v="theater/plays"/>
    <x v="3"/>
    <s v="plays"/>
    <x v="10"/>
    <x v="2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d v="2010-06-05T05:00:00"/>
    <d v="2010-06-24T05:00:00"/>
    <b v="0"/>
    <b v="1"/>
    <s v="technology/wearables"/>
    <x v="2"/>
    <s v="wearables"/>
    <x v="5"/>
    <x v="6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d v="2012-09-04T05:00:00"/>
    <d v="2012-09-30T05:00:00"/>
    <b v="0"/>
    <b v="1"/>
    <s v="music/rock"/>
    <x v="1"/>
    <s v="rock"/>
    <x v="3"/>
    <x v="4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d v="2011-07-04T05:00:00"/>
    <d v="2011-07-13T05:00:00"/>
    <b v="0"/>
    <b v="0"/>
    <s v="food/food trucks"/>
    <x v="0"/>
    <s v="food trucks"/>
    <x v="8"/>
    <x v="8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d v="2014-07-24T05:00:00"/>
    <d v="2014-08-09T05:00:00"/>
    <b v="0"/>
    <b v="0"/>
    <s v="publishing/radio &amp; podcasts"/>
    <x v="5"/>
    <s v="radio &amp; podcasts"/>
    <x v="8"/>
    <x v="1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d v="2019-03-17T05:00:00"/>
    <d v="2019-03-18T05:00:00"/>
    <b v="0"/>
    <b v="0"/>
    <s v="publishing/fiction"/>
    <x v="5"/>
    <s v="fiction"/>
    <x v="6"/>
    <x v="3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d v="2016-11-02T05:00:00"/>
    <d v="2016-11-17T06:00:00"/>
    <b v="0"/>
    <b v="1"/>
    <s v="theater/plays"/>
    <x v="3"/>
    <s v="plays"/>
    <x v="0"/>
    <x v="7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d v="2010-07-08T05:00:00"/>
    <d v="2010-07-31T05:00:00"/>
    <b v="0"/>
    <b v="0"/>
    <s v="music/rock"/>
    <x v="1"/>
    <s v="rock"/>
    <x v="8"/>
    <x v="6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d v="2014-03-29T05:00:00"/>
    <d v="2014-04-28T05:00:00"/>
    <b v="0"/>
    <b v="0"/>
    <s v="theater/plays"/>
    <x v="3"/>
    <s v="plays"/>
    <x v="6"/>
    <x v="1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d v="2015-06-25T05:00:00"/>
    <d v="2015-07-07T05:00:00"/>
    <b v="0"/>
    <b v="0"/>
    <s v="theater/plays"/>
    <x v="3"/>
    <s v="plays"/>
    <x v="5"/>
    <x v="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d v="2019-10-20T05:00:00"/>
    <d v="2019-12-04T06:00:00"/>
    <b v="0"/>
    <b v="0"/>
    <s v="music/rock"/>
    <x v="1"/>
    <s v="rock"/>
    <x v="4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d v="2013-08-01T05:00:00"/>
    <d v="2013-08-29T05:00:00"/>
    <b v="0"/>
    <b v="0"/>
    <s v="music/metal"/>
    <x v="1"/>
    <s v="metal"/>
    <x v="1"/>
    <x v="2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d v="2012-03-27T05:00:00"/>
    <d v="2012-04-12T05:00:00"/>
    <b v="0"/>
    <b v="1"/>
    <s v="technology/wearables"/>
    <x v="2"/>
    <s v="wearables"/>
    <x v="6"/>
    <x v="4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d v="2010-09-15T05:00:00"/>
    <d v="2010-09-19T05:00:00"/>
    <b v="0"/>
    <b v="0"/>
    <s v="theater/plays"/>
    <x v="3"/>
    <s v="plays"/>
    <x v="3"/>
    <x v="6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d v="2014-05-20T05:00:00"/>
    <d v="2014-06-28T05:00:00"/>
    <b v="0"/>
    <b v="0"/>
    <s v="film &amp; video/drama"/>
    <x v="4"/>
    <s v="drama"/>
    <x v="11"/>
    <x v="1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d v="2018-03-11T06:00:00"/>
    <d v="2018-03-17T05:00:00"/>
    <b v="0"/>
    <b v="0"/>
    <s v="technology/wearables"/>
    <x v="2"/>
    <s v="wearables"/>
    <x v="6"/>
    <x v="9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d v="2018-07-30T05:00:00"/>
    <d v="2018-08-04T05:00:00"/>
    <b v="0"/>
    <b v="0"/>
    <s v="music/jazz"/>
    <x v="1"/>
    <s v="jazz"/>
    <x v="8"/>
    <x v="9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d v="2015-01-10T06:00:00"/>
    <d v="2015-01-17T06:00:00"/>
    <b v="0"/>
    <b v="0"/>
    <s v="technology/wearables"/>
    <x v="2"/>
    <s v="wearables"/>
    <x v="2"/>
    <x v="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d v="2017-09-01T05:00:00"/>
    <d v="2017-09-13T05:00:00"/>
    <b v="0"/>
    <b v="0"/>
    <s v="games/video games"/>
    <x v="6"/>
    <s v="video games"/>
    <x v="3"/>
    <x v="5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d v="2015-09-21T05:00:00"/>
    <d v="2015-10-04T05:00:00"/>
    <b v="0"/>
    <b v="0"/>
    <s v="theater/plays"/>
    <x v="3"/>
    <s v="plays"/>
    <x v="3"/>
    <x v="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d v="2017-06-12T05:00:00"/>
    <d v="2017-06-27T05:00:00"/>
    <b v="0"/>
    <b v="1"/>
    <s v="theater/plays"/>
    <x v="3"/>
    <s v="plays"/>
    <x v="5"/>
    <x v="5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d v="2012-07-17T05:00:00"/>
    <d v="2012-07-20T05:00:00"/>
    <b v="0"/>
    <b v="0"/>
    <s v="theater/plays"/>
    <x v="3"/>
    <s v="plays"/>
    <x v="8"/>
    <x v="4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d v="2011-02-21T06:00:00"/>
    <d v="2011-04-02T05:00:00"/>
    <b v="0"/>
    <b v="0"/>
    <s v="theater/plays"/>
    <x v="3"/>
    <s v="plays"/>
    <x v="10"/>
    <x v="8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d v="2015-06-05T05:00:00"/>
    <d v="2015-06-06T05:00:00"/>
    <b v="0"/>
    <b v="0"/>
    <s v="technology/web"/>
    <x v="2"/>
    <s v="web"/>
    <x v="5"/>
    <x v="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d v="2017-04-28T05:00:00"/>
    <d v="2017-05-04T05:00:00"/>
    <b v="0"/>
    <b v="0"/>
    <s v="theater/plays"/>
    <x v="3"/>
    <s v="plays"/>
    <x v="9"/>
    <x v="5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d v="2018-07-02T05:00:00"/>
    <d v="2018-07-17T05:00:00"/>
    <b v="0"/>
    <b v="1"/>
    <s v="technology/web"/>
    <x v="2"/>
    <s v="web"/>
    <x v="8"/>
    <x v="9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d v="2011-01-27T06:00:00"/>
    <d v="2011-02-03T06:00:00"/>
    <b v="0"/>
    <b v="0"/>
    <s v="theater/plays"/>
    <x v="3"/>
    <s v="plays"/>
    <x v="2"/>
    <x v="8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d v="2015-04-08T05:00:00"/>
    <d v="2015-04-13T05:00:00"/>
    <b v="0"/>
    <b v="1"/>
    <s v="theater/plays"/>
    <x v="3"/>
    <s v="plays"/>
    <x v="9"/>
    <x v="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d v="2010-01-25T06:00:00"/>
    <d v="2010-01-30T06:00:00"/>
    <b v="0"/>
    <b v="1"/>
    <s v="technology/wearables"/>
    <x v="2"/>
    <s v="wearables"/>
    <x v="2"/>
    <x v="6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d v="2017-07-27T05:00:00"/>
    <d v="2017-09-12T05:00:00"/>
    <b v="0"/>
    <b v="1"/>
    <s v="theater/plays"/>
    <x v="3"/>
    <s v="plays"/>
    <x v="8"/>
    <x v="5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d v="2010-12-19T06:00:00"/>
    <d v="2011-01-22T06:00:00"/>
    <b v="0"/>
    <b v="0"/>
    <s v="theater/plays"/>
    <x v="3"/>
    <s v="plays"/>
    <x v="7"/>
    <x v="6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d v="2010-11-02T05:00:00"/>
    <d v="2010-12-21T06:00:00"/>
    <b v="0"/>
    <b v="1"/>
    <s v="theater/plays"/>
    <x v="3"/>
    <s v="plays"/>
    <x v="0"/>
    <x v="6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d v="2019-11-30T06:00:00"/>
    <d v="2019-12-04T06:00:00"/>
    <b v="0"/>
    <b v="0"/>
    <s v="theater/plays"/>
    <x v="3"/>
    <s v="plays"/>
    <x v="0"/>
    <x v="3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d v="2015-07-01T05:00:00"/>
    <d v="2015-08-06T05:00:00"/>
    <b v="0"/>
    <b v="0"/>
    <s v="film &amp; video/animation"/>
    <x v="4"/>
    <s v="animation"/>
    <x v="8"/>
    <x v="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d v="2016-11-27T06:00:00"/>
    <d v="2016-11-30T06:00:00"/>
    <b v="0"/>
    <b v="0"/>
    <s v="music/jazz"/>
    <x v="1"/>
    <s v="jazz"/>
    <x v="0"/>
    <x v="7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d v="2016-03-27T05:00:00"/>
    <d v="2016-03-28T05:00:00"/>
    <b v="0"/>
    <b v="0"/>
    <s v="music/metal"/>
    <x v="1"/>
    <s v="metal"/>
    <x v="6"/>
    <x v="7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d v="2018-07-15T05:00:00"/>
    <d v="2018-07-23T05:00:00"/>
    <b v="0"/>
    <b v="0"/>
    <s v="photography/photography books"/>
    <x v="7"/>
    <s v="photography books"/>
    <x v="8"/>
    <x v="9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d v="2015-01-23T06:00:00"/>
    <d v="2015-03-13T05:00:00"/>
    <b v="1"/>
    <b v="1"/>
    <s v="theater/plays"/>
    <x v="3"/>
    <s v="plays"/>
    <x v="2"/>
    <x v="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d v="2010-09-27T05:00:00"/>
    <d v="2010-10-11T05:00:00"/>
    <b v="0"/>
    <b v="1"/>
    <s v="film &amp; video/animation"/>
    <x v="4"/>
    <s v="animation"/>
    <x v="3"/>
    <x v="6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d v="2018-04-16T05:00:00"/>
    <d v="2018-04-17T05:00:00"/>
    <b v="0"/>
    <b v="0"/>
    <s v="publishing/translations"/>
    <x v="5"/>
    <s v="translations"/>
    <x v="9"/>
    <x v="9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d v="2018-06-16T05:00:00"/>
    <d v="2018-06-21T05:00:00"/>
    <b v="0"/>
    <b v="0"/>
    <s v="theater/plays"/>
    <x v="3"/>
    <s v="plays"/>
    <x v="5"/>
    <x v="9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d v="2017-08-29T05:00:00"/>
    <d v="2017-09-28T05:00:00"/>
    <b v="0"/>
    <b v="0"/>
    <s v="games/video games"/>
    <x v="6"/>
    <s v="video games"/>
    <x v="1"/>
    <x v="5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d v="2017-11-23T06:00:00"/>
    <d v="2017-12-18T06:00:00"/>
    <b v="0"/>
    <b v="0"/>
    <s v="music/rock"/>
    <x v="1"/>
    <s v="rock"/>
    <x v="0"/>
    <x v="5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d v="2019-01-17T06:00:00"/>
    <d v="2019-01-24T06:00:00"/>
    <b v="0"/>
    <b v="1"/>
    <s v="games/video games"/>
    <x v="6"/>
    <s v="video games"/>
    <x v="2"/>
    <x v="3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d v="2016-07-28T05:00:00"/>
    <d v="2016-08-19T05:00:00"/>
    <b v="0"/>
    <b v="0"/>
    <s v="music/electric music"/>
    <x v="1"/>
    <s v="electric music"/>
    <x v="8"/>
    <x v="7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d v="2012-07-28T05:00:00"/>
    <d v="2012-08-07T05:00:00"/>
    <b v="0"/>
    <b v="0"/>
    <s v="technology/wearables"/>
    <x v="2"/>
    <s v="wearables"/>
    <x v="8"/>
    <x v="4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d v="2011-09-11T05:00:00"/>
    <d v="2011-09-19T05:00:00"/>
    <b v="0"/>
    <b v="0"/>
    <s v="music/indie rock"/>
    <x v="1"/>
    <s v="indie rock"/>
    <x v="3"/>
    <x v="8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d v="2015-05-04T05:00:00"/>
    <d v="2015-05-17T05:00:00"/>
    <b v="1"/>
    <b v="0"/>
    <s v="theater/plays"/>
    <x v="3"/>
    <s v="plays"/>
    <x v="11"/>
    <x v="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d v="2011-03-08T06:00:00"/>
    <d v="2011-03-19T05:00:00"/>
    <b v="0"/>
    <b v="1"/>
    <s v="music/rock"/>
    <x v="1"/>
    <s v="rock"/>
    <x v="6"/>
    <x v="8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d v="2015-04-16T05:00:00"/>
    <d v="2015-05-08T05:00:00"/>
    <b v="0"/>
    <b v="0"/>
    <s v="publishing/translations"/>
    <x v="5"/>
    <s v="translations"/>
    <x v="9"/>
    <x v="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d v="2010-04-15T05:00:00"/>
    <d v="2010-04-17T05:00:00"/>
    <b v="0"/>
    <b v="0"/>
    <s v="theater/plays"/>
    <x v="3"/>
    <s v="plays"/>
    <x v="9"/>
    <x v="6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d v="2016-02-25T06:00:00"/>
    <d v="2016-02-25T06:00:00"/>
    <b v="0"/>
    <b v="1"/>
    <s v="theater/plays"/>
    <x v="3"/>
    <s v="plays"/>
    <x v="10"/>
    <x v="7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d v="2016-08-06T05:00:00"/>
    <d v="2016-09-03T05:00:00"/>
    <b v="0"/>
    <b v="0"/>
    <s v="publishing/translations"/>
    <x v="5"/>
    <s v="translations"/>
    <x v="1"/>
    <x v="7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d v="2010-06-23T05:00:00"/>
    <d v="2010-06-24T05:00:00"/>
    <b v="0"/>
    <b v="1"/>
    <s v="games/video games"/>
    <x v="6"/>
    <s v="video games"/>
    <x v="5"/>
    <x v="6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d v="2012-10-20T05:00:00"/>
    <d v="2012-10-24T05:00:00"/>
    <b v="0"/>
    <b v="1"/>
    <s v="theater/plays"/>
    <x v="3"/>
    <s v="plays"/>
    <x v="4"/>
    <x v="4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d v="2019-04-07T05:00:00"/>
    <d v="2019-04-18T05:00:00"/>
    <b v="0"/>
    <b v="0"/>
    <s v="technology/web"/>
    <x v="2"/>
    <s v="web"/>
    <x v="9"/>
    <x v="3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d v="2019-10-14T05:00:00"/>
    <d v="2019-10-21T05:00:00"/>
    <b v="0"/>
    <b v="0"/>
    <s v="film &amp; video/documentary"/>
    <x v="4"/>
    <s v="documentary"/>
    <x v="4"/>
    <x v="3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d v="2011-03-10T06:00:00"/>
    <d v="2011-03-23T05:00:00"/>
    <b v="0"/>
    <b v="0"/>
    <s v="theater/plays"/>
    <x v="3"/>
    <s v="plays"/>
    <x v="6"/>
    <x v="8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d v="2015-06-25T05:00:00"/>
    <d v="2015-08-18T05:00:00"/>
    <b v="0"/>
    <b v="0"/>
    <s v="food/food trucks"/>
    <x v="0"/>
    <s v="food trucks"/>
    <x v="5"/>
    <x v="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d v="2015-07-27T05:00:00"/>
    <d v="2015-07-31T05:00:00"/>
    <b v="0"/>
    <b v="0"/>
    <s v="games/video games"/>
    <x v="6"/>
    <s v="video games"/>
    <x v="8"/>
    <x v="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d v="2014-11-25T06:00:00"/>
    <d v="2014-12-24T06:00:00"/>
    <b v="0"/>
    <b v="0"/>
    <s v="theater/plays"/>
    <x v="3"/>
    <s v="plays"/>
    <x v="0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d v="2011-10-19T05:00:00"/>
    <d v="2011-11-06T05:00:00"/>
    <b v="0"/>
    <b v="0"/>
    <s v="theater/plays"/>
    <x v="3"/>
    <s v="plays"/>
    <x v="4"/>
    <x v="8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d v="2015-02-21T06:00:00"/>
    <d v="2015-02-28T06:00:00"/>
    <b v="0"/>
    <b v="1"/>
    <s v="music/electric music"/>
    <x v="1"/>
    <s v="electric music"/>
    <x v="10"/>
    <x v="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d v="2018-05-14T05:00:00"/>
    <d v="2018-05-21T05:00:00"/>
    <b v="0"/>
    <b v="1"/>
    <s v="technology/wearables"/>
    <x v="2"/>
    <s v="wearables"/>
    <x v="11"/>
    <x v="9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d v="2010-10-24T05:00:00"/>
    <d v="2010-11-02T05:00:00"/>
    <b v="0"/>
    <b v="0"/>
    <s v="music/electric music"/>
    <x v="1"/>
    <s v="electric music"/>
    <x v="4"/>
    <x v="6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d v="2017-05-23T05:00:00"/>
    <d v="2017-05-24T05:00:00"/>
    <b v="0"/>
    <b v="0"/>
    <s v="music/indie rock"/>
    <x v="1"/>
    <s v="indie rock"/>
    <x v="11"/>
    <x v="5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d v="2013-04-02T05:00:00"/>
    <d v="2013-04-20T05:00:00"/>
    <b v="0"/>
    <b v="0"/>
    <s v="technology/web"/>
    <x v="2"/>
    <s v="web"/>
    <x v="9"/>
    <x v="2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d v="2019-09-08T05:00:00"/>
    <d v="2019-09-13T05:00:00"/>
    <b v="0"/>
    <b v="0"/>
    <s v="theater/plays"/>
    <x v="3"/>
    <s v="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d v="2018-04-23T05:00:00"/>
    <d v="2018-05-10T05:00:00"/>
    <b v="0"/>
    <b v="1"/>
    <s v="theater/plays"/>
    <x v="3"/>
    <s v="plays"/>
    <x v="9"/>
    <x v="9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d v="2012-04-06T05:00:00"/>
    <d v="2012-05-13T05:00:00"/>
    <b v="0"/>
    <b v="0"/>
    <s v="film &amp; video/documentary"/>
    <x v="4"/>
    <s v="documentary"/>
    <x v="9"/>
    <x v="4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d v="2014-01-12T06:00:00"/>
    <d v="2014-01-14T06:00:00"/>
    <b v="0"/>
    <b v="0"/>
    <s v="film &amp; video/television"/>
    <x v="4"/>
    <s v="television"/>
    <x v="2"/>
    <x v="1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d v="2018-09-11T05:00:00"/>
    <d v="2018-09-30T05:00:00"/>
    <b v="0"/>
    <b v="0"/>
    <s v="food/food trucks"/>
    <x v="0"/>
    <s v="food trucks"/>
    <x v="3"/>
    <x v="9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d v="2012-09-22T05:00:00"/>
    <d v="2012-09-28T05:00:00"/>
    <b v="0"/>
    <b v="0"/>
    <s v="publishing/radio &amp; podcasts"/>
    <x v="5"/>
    <s v="radio &amp; podcasts"/>
    <x v="3"/>
    <x v="4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d v="2014-08-24T05:00:00"/>
    <d v="2014-09-08T05:00:00"/>
    <b v="0"/>
    <b v="0"/>
    <s v="technology/web"/>
    <x v="2"/>
    <s v="web"/>
    <x v="1"/>
    <x v="1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d v="2017-09-12T05:00:00"/>
    <d v="2017-09-19T05:00:00"/>
    <b v="0"/>
    <b v="0"/>
    <s v="food/food trucks"/>
    <x v="0"/>
    <s v="food trucks"/>
    <x v="3"/>
    <x v="5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d v="2019-04-09T05:00:00"/>
    <d v="2019-04-10T05:00:00"/>
    <b v="0"/>
    <b v="1"/>
    <s v="technology/wearables"/>
    <x v="2"/>
    <s v="wearables"/>
    <x v="9"/>
    <x v="3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d v="2017-11-17T06:00:00"/>
    <d v="2017-12-22T06:00:00"/>
    <b v="0"/>
    <b v="0"/>
    <s v="publishing/fiction"/>
    <x v="5"/>
    <s v="fiction"/>
    <x v="0"/>
    <x v="5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d v="2015-09-18T05:00:00"/>
    <d v="2015-09-19T05:00:00"/>
    <b v="0"/>
    <b v="0"/>
    <s v="theater/plays"/>
    <x v="3"/>
    <s v="plays"/>
    <x v="3"/>
    <x v="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d v="2011-09-22T05:00:00"/>
    <d v="2011-09-28T05:00:00"/>
    <b v="0"/>
    <b v="0"/>
    <s v="film &amp; video/television"/>
    <x v="4"/>
    <s v="television"/>
    <x v="3"/>
    <x v="8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d v="2014-01-26T06:00:00"/>
    <d v="2014-02-01T06:00:00"/>
    <b v="0"/>
    <b v="0"/>
    <s v="photography/photography books"/>
    <x v="7"/>
    <s v="photography books"/>
    <x v="2"/>
    <x v="1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d v="2014-06-16T05:00:00"/>
    <d v="2014-07-03T05:00:00"/>
    <b v="0"/>
    <b v="1"/>
    <s v="film &amp; video/documentary"/>
    <x v="4"/>
    <s v="documentary"/>
    <x v="5"/>
    <x v="1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d v="2015-04-17T05:00:00"/>
    <d v="2015-04-21T05:00:00"/>
    <b v="0"/>
    <b v="1"/>
    <s v="games/mobile games"/>
    <x v="6"/>
    <s v="mobile games"/>
    <x v="9"/>
    <x v="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d v="2014-10-05T05:00:00"/>
    <d v="2014-10-18T05:00:00"/>
    <b v="0"/>
    <b v="0"/>
    <s v="games/video games"/>
    <x v="6"/>
    <s v="video games"/>
    <x v="4"/>
    <x v="1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d v="2014-11-27T06:00:00"/>
    <d v="2014-12-24T06:00:00"/>
    <b v="0"/>
    <b v="0"/>
    <s v="publishing/fiction"/>
    <x v="5"/>
    <s v="fiction"/>
    <x v="0"/>
    <x v="1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d v="2015-11-24T06:00:00"/>
    <d v="2015-11-27T06:00:00"/>
    <b v="1"/>
    <b v="0"/>
    <s v="theater/plays"/>
    <x v="3"/>
    <s v="plays"/>
    <x v="0"/>
    <x v="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d v="2019-05-13T05:00:00"/>
    <d v="2019-07-05T05:00:00"/>
    <b v="0"/>
    <b v="0"/>
    <s v="photography/photography books"/>
    <x v="7"/>
    <s v="photography books"/>
    <x v="11"/>
    <x v="3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d v="2018-09-19T05:00:00"/>
    <d v="2018-09-23T05:00:00"/>
    <b v="0"/>
    <b v="0"/>
    <s v="theater/plays"/>
    <x v="3"/>
    <s v="plays"/>
    <x v="3"/>
    <x v="9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d v="2016-08-14T05:00:00"/>
    <d v="2016-09-11T05:00:00"/>
    <b v="0"/>
    <b v="1"/>
    <s v="theater/plays"/>
    <x v="3"/>
    <s v="plays"/>
    <x v="1"/>
    <x v="7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d v="2010-05-12T05:00:00"/>
    <d v="2010-05-15T05:00:00"/>
    <b v="0"/>
    <b v="0"/>
    <s v="theater/plays"/>
    <x v="3"/>
    <s v="plays"/>
    <x v="11"/>
    <x v="6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d v="2010-08-27T05:00:00"/>
    <d v="2010-09-09T05:00:00"/>
    <b v="0"/>
    <b v="0"/>
    <s v="music/rock"/>
    <x v="1"/>
    <s v="rock"/>
    <x v="1"/>
    <x v="6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d v="2015-02-03T06:00:00"/>
    <d v="2015-02-28T06:00:00"/>
    <b v="0"/>
    <b v="0"/>
    <s v="food/food trucks"/>
    <x v="0"/>
    <s v="food trucks"/>
    <x v="10"/>
    <x v="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d v="2011-10-26T05:00:00"/>
    <d v="2011-11-11T06:00:00"/>
    <b v="0"/>
    <b v="0"/>
    <s v="film &amp; video/drama"/>
    <x v="4"/>
    <s v="drama"/>
    <x v="4"/>
    <x v="8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d v="2013-11-29T06:00:00"/>
    <d v="2013-12-12T06:00:00"/>
    <b v="0"/>
    <b v="0"/>
    <s v="technology/web"/>
    <x v="2"/>
    <s v="web"/>
    <x v="0"/>
    <x v="2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d v="2018-01-12T06:00:00"/>
    <d v="2018-01-28T06:00:00"/>
    <b v="0"/>
    <b v="1"/>
    <s v="theater/plays"/>
    <x v="3"/>
    <s v="plays"/>
    <x v="2"/>
    <x v="9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d v="2011-08-12T05:00:00"/>
    <d v="2011-09-03T05:00:00"/>
    <b v="0"/>
    <b v="0"/>
    <s v="music/world music"/>
    <x v="1"/>
    <s v="world music"/>
    <x v="1"/>
    <x v="8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d v="2011-06-19T05:00:00"/>
    <d v="2011-08-07T05:00:00"/>
    <b v="0"/>
    <b v="1"/>
    <s v="film &amp; video/documentary"/>
    <x v="4"/>
    <s v="documentary"/>
    <x v="5"/>
    <x v="8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d v="2013-03-07T06:00:00"/>
    <d v="2013-03-12T05:00:00"/>
    <b v="0"/>
    <b v="1"/>
    <s v="theater/plays"/>
    <x v="3"/>
    <s v="plays"/>
    <x v="6"/>
    <x v="2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d v="2014-06-07T05:00:00"/>
    <d v="2014-06-19T05:00:00"/>
    <b v="0"/>
    <b v="1"/>
    <s v="film &amp; video/drama"/>
    <x v="4"/>
    <s v="drama"/>
    <x v="5"/>
    <x v="1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d v="2010-10-06T05:00:00"/>
    <d v="2010-10-12T05:00:00"/>
    <b v="0"/>
    <b v="0"/>
    <s v="publishing/nonfiction"/>
    <x v="5"/>
    <s v="nonfiction"/>
    <x v="4"/>
    <x v="6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d v="2012-09-28T05:00:00"/>
    <d v="2012-10-04T05:00:00"/>
    <b v="0"/>
    <b v="0"/>
    <s v="games/mobile games"/>
    <x v="6"/>
    <s v="mobile games"/>
    <x v="3"/>
    <x v="4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d v="2015-04-21T05:00:00"/>
    <d v="2015-05-07T05:00:00"/>
    <b v="0"/>
    <b v="1"/>
    <s v="technology/wearables"/>
    <x v="2"/>
    <s v="wearables"/>
    <x v="9"/>
    <x v="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d v="2018-02-25T06:00:00"/>
    <d v="2018-03-02T06:00:00"/>
    <b v="0"/>
    <b v="0"/>
    <s v="film &amp; video/documentary"/>
    <x v="4"/>
    <s v="documentary"/>
    <x v="10"/>
    <x v="9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d v="2015-06-12T05:00:00"/>
    <d v="2015-06-18T05:00:00"/>
    <b v="0"/>
    <b v="0"/>
    <s v="technology/web"/>
    <x v="2"/>
    <s v="web"/>
    <x v="5"/>
    <x v="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d v="2012-04-06T05:00:00"/>
    <d v="2012-05-17T05:00:00"/>
    <b v="0"/>
    <b v="0"/>
    <s v="technology/web"/>
    <x v="2"/>
    <s v="web"/>
    <x v="9"/>
    <x v="4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d v="2010-06-28T05:00:00"/>
    <d v="2010-07-18T05:00:00"/>
    <b v="0"/>
    <b v="0"/>
    <s v="music/indie rock"/>
    <x v="1"/>
    <s v="indie rock"/>
    <x v="5"/>
    <x v="6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d v="2019-06-17T05:00:00"/>
    <d v="2019-06-25T05:00:00"/>
    <b v="0"/>
    <b v="0"/>
    <s v="theater/plays"/>
    <x v="3"/>
    <s v="plays"/>
    <x v="5"/>
    <x v="3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d v="2014-09-07T05:00:00"/>
    <d v="2014-09-12T05:00:00"/>
    <b v="0"/>
    <b v="0"/>
    <s v="technology/wearables"/>
    <x v="2"/>
    <s v="wearables"/>
    <x v="3"/>
    <x v="1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d v="2011-11-08T06:00:00"/>
    <d v="2011-11-28T06:00:00"/>
    <b v="0"/>
    <b v="0"/>
    <s v="theater/plays"/>
    <x v="3"/>
    <s v="plays"/>
    <x v="0"/>
    <x v="8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d v="2016-06-13T05:00:00"/>
    <d v="2016-06-19T05:00:00"/>
    <b v="0"/>
    <b v="1"/>
    <s v="theater/plays"/>
    <x v="3"/>
    <s v="plays"/>
    <x v="5"/>
    <x v="7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d v="2017-07-25T05:00:00"/>
    <d v="2017-08-03T05:00:00"/>
    <b v="0"/>
    <b v="0"/>
    <s v="technology/wearables"/>
    <x v="2"/>
    <s v="wearables"/>
    <x v="8"/>
    <x v="5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d v="2013-01-01T06:00:00"/>
    <d v="2013-02-22T06:00:00"/>
    <b v="0"/>
    <b v="0"/>
    <s v="music/indie rock"/>
    <x v="1"/>
    <s v="indie rock"/>
    <x v="2"/>
    <x v="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d v="2018-12-16T06:00:00"/>
    <d v="2018-12-17T06:00:00"/>
    <b v="0"/>
    <b v="0"/>
    <s v="music/rock"/>
    <x v="1"/>
    <s v="rock"/>
    <x v="7"/>
    <x v="9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d v="2014-06-09T05:00:00"/>
    <d v="2014-07-30T05:00:00"/>
    <b v="0"/>
    <b v="0"/>
    <s v="music/electric music"/>
    <x v="1"/>
    <s v="electric music"/>
    <x v="5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d v="2017-02-17T06:00:00"/>
    <d v="2017-02-24T06:00:00"/>
    <b v="0"/>
    <b v="0"/>
    <s v="music/indie rock"/>
    <x v="1"/>
    <s v="indie rock"/>
    <x v="10"/>
    <x v="5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d v="2012-10-19T05:00:00"/>
    <d v="2012-10-25T05:00:00"/>
    <b v="0"/>
    <b v="0"/>
    <s v="theater/plays"/>
    <x v="3"/>
    <s v="plays"/>
    <x v="4"/>
    <x v="4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d v="2016-05-12T05:00:00"/>
    <d v="2016-06-04T05:00:00"/>
    <b v="0"/>
    <b v="1"/>
    <s v="music/indie rock"/>
    <x v="1"/>
    <s v="indie rock"/>
    <x v="11"/>
    <x v="7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d v="2010-03-25T05:00:00"/>
    <d v="2010-04-09T05:00:00"/>
    <b v="0"/>
    <b v="0"/>
    <s v="theater/plays"/>
    <x v="3"/>
    <s v="plays"/>
    <x v="6"/>
    <x v="6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d v="2019-10-05T05:00:00"/>
    <d v="2019-10-29T05:00:00"/>
    <b v="0"/>
    <b v="0"/>
    <s v="music/rock"/>
    <x v="1"/>
    <s v="rock"/>
    <x v="4"/>
    <x v="3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d v="2013-12-30T06:00:00"/>
    <d v="2014-01-11T06:00:00"/>
    <b v="0"/>
    <b v="0"/>
    <s v="photography/photography books"/>
    <x v="7"/>
    <s v="photography books"/>
    <x v="7"/>
    <x v="2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d v="2015-12-08T06:00:00"/>
    <d v="2015-12-09T06:00:00"/>
    <b v="0"/>
    <b v="0"/>
    <s v="music/rock"/>
    <x v="1"/>
    <s v="rock"/>
    <x v="7"/>
    <x v="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d v="2019-03-27T05:00:00"/>
    <d v="2019-04-14T05:00:00"/>
    <b v="0"/>
    <b v="1"/>
    <s v="theater/plays"/>
    <x v="3"/>
    <s v="plays"/>
    <x v="6"/>
    <x v="3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d v="2019-04-27T05:00:00"/>
    <d v="2019-05-13T05:00:00"/>
    <b v="0"/>
    <b v="0"/>
    <s v="technology/wearables"/>
    <x v="2"/>
    <s v="wearables"/>
    <x v="9"/>
    <x v="3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d v="2015-09-23T05:00:00"/>
    <d v="2015-09-29T05:00:00"/>
    <b v="0"/>
    <b v="1"/>
    <s v="technology/web"/>
    <x v="2"/>
    <s v="web"/>
    <x v="3"/>
    <x v="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d v="2018-12-08T06:00:00"/>
    <d v="2019-01-07T06:00:00"/>
    <b v="0"/>
    <b v="0"/>
    <s v="music/rock"/>
    <x v="1"/>
    <s v="rock"/>
    <x v="7"/>
    <x v="9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d v="2017-10-20T05:00:00"/>
    <d v="2017-12-08T06:00:00"/>
    <b v="0"/>
    <b v="1"/>
    <s v="photography/photography books"/>
    <x v="7"/>
    <s v="photography books"/>
    <x v="4"/>
    <x v="5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d v="2017-10-08T05:00:00"/>
    <d v="2017-10-09T05:00:00"/>
    <b v="0"/>
    <b v="0"/>
    <s v="theater/plays"/>
    <x v="3"/>
    <s v="plays"/>
    <x v="4"/>
    <x v="5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d v="2017-08-01T05:00:00"/>
    <d v="2017-09-02T05:00:00"/>
    <b v="0"/>
    <b v="0"/>
    <s v="technology/web"/>
    <x v="2"/>
    <s v="web"/>
    <x v="1"/>
    <x v="5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d v="2010-12-22T06:00:00"/>
    <d v="2010-12-26T06:00:00"/>
    <b v="0"/>
    <b v="0"/>
    <s v="photography/photography books"/>
    <x v="7"/>
    <s v="photography books"/>
    <x v="7"/>
    <x v="6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d v="2013-06-10T05:00:00"/>
    <d v="2013-06-20T05:00:00"/>
    <b v="0"/>
    <b v="0"/>
    <s v="theater/plays"/>
    <x v="3"/>
    <s v="plays"/>
    <x v="5"/>
    <x v="2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d v="2019-02-22T06:00:00"/>
    <d v="2019-03-17T05:00:00"/>
    <b v="0"/>
    <b v="1"/>
    <s v="music/indie rock"/>
    <x v="1"/>
    <s v="indie rock"/>
    <x v="10"/>
    <x v="3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d v="2012-06-17T05:00:00"/>
    <d v="2012-07-15T05:00:00"/>
    <b v="0"/>
    <b v="1"/>
    <s v="film &amp; video/shorts"/>
    <x v="4"/>
    <s v="shorts"/>
    <x v="5"/>
    <x v="4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d v="2017-08-03T05:00:00"/>
    <d v="2017-08-10T05:00:00"/>
    <b v="0"/>
    <b v="0"/>
    <s v="music/indie rock"/>
    <x v="1"/>
    <s v="indie rock"/>
    <x v="1"/>
    <x v="5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d v="2014-03-20T05:00:00"/>
    <d v="2014-04-11T05:00:00"/>
    <b v="0"/>
    <b v="0"/>
    <s v="publishing/translations"/>
    <x v="5"/>
    <s v="translations"/>
    <x v="6"/>
    <x v="1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d v="2014-07-19T05:00:00"/>
    <d v="2014-08-03T05:00:00"/>
    <b v="0"/>
    <b v="1"/>
    <s v="film &amp; video/documentary"/>
    <x v="4"/>
    <s v="documentary"/>
    <x v="8"/>
    <x v="1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d v="2013-05-18T05:00:00"/>
    <d v="2013-05-24T05:00:00"/>
    <b v="0"/>
    <b v="0"/>
    <s v="theater/plays"/>
    <x v="3"/>
    <s v="plays"/>
    <x v="11"/>
    <x v="2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d v="2015-10-05T05:00:00"/>
    <d v="2015-10-06T05:00:00"/>
    <b v="0"/>
    <b v="1"/>
    <s v="technology/wearables"/>
    <x v="2"/>
    <s v="wearables"/>
    <x v="4"/>
    <x v="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d v="2016-08-31T05:00:00"/>
    <d v="2016-09-19T05:00:00"/>
    <b v="0"/>
    <b v="0"/>
    <s v="theater/plays"/>
    <x v="3"/>
    <s v="plays"/>
    <x v="1"/>
    <x v="7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d v="2016-09-03T05:00:00"/>
    <d v="2016-09-12T05:00:00"/>
    <b v="0"/>
    <b v="0"/>
    <s v="theater/plays"/>
    <x v="3"/>
    <s v="plays"/>
    <x v="3"/>
    <x v="7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d v="2010-11-15T06:00:00"/>
    <d v="2010-12-10T06:00:00"/>
    <b v="0"/>
    <b v="0"/>
    <s v="theater/plays"/>
    <x v="3"/>
    <s v="plays"/>
    <x v="0"/>
    <x v="6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d v="2017-09-21T05:00:00"/>
    <d v="2017-09-30T05:00:00"/>
    <b v="0"/>
    <b v="0"/>
    <s v="food/food trucks"/>
    <x v="0"/>
    <s v="food trucks"/>
    <x v="3"/>
    <x v="5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d v="2013-03-17T05:00:00"/>
    <d v="2013-03-18T05:00:00"/>
    <b v="0"/>
    <b v="1"/>
    <s v="theater/plays"/>
    <x v="3"/>
    <s v="plays"/>
    <x v="6"/>
    <x v="2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d v="2010-03-22T05:00:00"/>
    <d v="2010-03-27T05:00:00"/>
    <b v="0"/>
    <b v="0"/>
    <s v="technology/wearables"/>
    <x v="2"/>
    <s v="wearables"/>
    <x v="6"/>
    <x v="6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d v="2017-10-04T05:00:00"/>
    <d v="2017-10-22T05:00:00"/>
    <b v="0"/>
    <b v="0"/>
    <s v="technology/web"/>
    <x v="2"/>
    <s v="web"/>
    <x v="4"/>
    <x v="5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d v="2019-06-15T05:00:00"/>
    <d v="2019-07-01T05:00:00"/>
    <b v="0"/>
    <b v="0"/>
    <s v="theater/plays"/>
    <x v="3"/>
    <s v="plays"/>
    <x v="5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d v="2010-09-09T05:00:00"/>
    <d v="2010-09-22T05:00:00"/>
    <b v="0"/>
    <b v="0"/>
    <s v="music/rock"/>
    <x v="1"/>
    <s v="rock"/>
    <x v="3"/>
    <x v="6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d v="2019-05-03T05:00:00"/>
    <d v="2019-05-04T05:00:00"/>
    <b v="0"/>
    <b v="0"/>
    <s v="theater/plays"/>
    <x v="3"/>
    <s v="plays"/>
    <x v="11"/>
    <x v="3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d v="2018-05-13T05:00:00"/>
    <d v="2018-05-24T05:00:00"/>
    <b v="0"/>
    <b v="0"/>
    <s v="film &amp; video/television"/>
    <x v="4"/>
    <s v="television"/>
    <x v="11"/>
    <x v="9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d v="2014-05-23T05:00:00"/>
    <d v="2014-06-07T05:00:00"/>
    <b v="0"/>
    <b v="0"/>
    <s v="theater/plays"/>
    <x v="3"/>
    <s v="plays"/>
    <x v="11"/>
    <x v="1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d v="2013-02-23T06:00:00"/>
    <d v="2013-03-23T05:00:00"/>
    <b v="0"/>
    <b v="1"/>
    <s v="film &amp; video/shorts"/>
    <x v="4"/>
    <s v="shorts"/>
    <x v="10"/>
    <x v="2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d v="2014-12-02T06:00:00"/>
    <d v="2014-12-03T06:00:00"/>
    <b v="0"/>
    <b v="0"/>
    <s v="theater/plays"/>
    <x v="3"/>
    <s v="plays"/>
    <x v="7"/>
    <x v="1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d v="2016-03-04T06:00:00"/>
    <d v="2016-03-04T06:00:00"/>
    <b v="0"/>
    <b v="0"/>
    <s v="theater/plays"/>
    <x v="3"/>
    <s v="plays"/>
    <x v="6"/>
    <x v="7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d v="2013-06-04T05:00:00"/>
    <d v="2013-06-05T05:00:00"/>
    <b v="0"/>
    <b v="1"/>
    <s v="theater/plays"/>
    <x v="3"/>
    <s v="plays"/>
    <x v="5"/>
    <x v="2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d v="2019-03-12T05:00:00"/>
    <d v="2019-03-15T05:00:00"/>
    <b v="0"/>
    <b v="0"/>
    <s v="theater/plays"/>
    <x v="3"/>
    <s v="plays"/>
    <x v="6"/>
    <x v="3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d v="2014-06-27T05:00:00"/>
    <d v="2014-07-01T05:00:00"/>
    <b v="0"/>
    <b v="0"/>
    <s v="music/rock"/>
    <x v="1"/>
    <s v="rock"/>
    <x v="5"/>
    <x v="1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d v="2018-04-08T05:00:00"/>
    <d v="2018-04-12T05:00:00"/>
    <b v="1"/>
    <b v="0"/>
    <s v="music/indie rock"/>
    <x v="1"/>
    <s v="indie rock"/>
    <x v="9"/>
    <x v="9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d v="2015-09-14T05:00:00"/>
    <d v="2015-09-30T05:00:00"/>
    <b v="0"/>
    <b v="0"/>
    <s v="music/metal"/>
    <x v="1"/>
    <s v="metal"/>
    <x v="3"/>
    <x v="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d v="2018-07-29T05:00:00"/>
    <d v="2018-08-05T05:00:00"/>
    <b v="0"/>
    <b v="0"/>
    <s v="music/electric music"/>
    <x v="1"/>
    <s v="electric music"/>
    <x v="8"/>
    <x v="9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d v="2016-09-03T05:00:00"/>
    <d v="2016-09-22T05:00:00"/>
    <b v="0"/>
    <b v="0"/>
    <s v="technology/wearables"/>
    <x v="2"/>
    <s v="wearables"/>
    <x v="3"/>
    <x v="7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d v="2017-06-23T05:00:00"/>
    <d v="2017-07-07T05:00:00"/>
    <b v="0"/>
    <b v="0"/>
    <s v="film &amp; video/drama"/>
    <x v="4"/>
    <s v="drama"/>
    <x v="5"/>
    <x v="5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d v="2010-08-06T05:00:00"/>
    <d v="2010-09-04T05:00:00"/>
    <b v="0"/>
    <b v="0"/>
    <s v="music/electric music"/>
    <x v="1"/>
    <s v="electric music"/>
    <x v="1"/>
    <x v="6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d v="2015-07-07T05:00:00"/>
    <d v="2015-07-11T05:00:00"/>
    <b v="0"/>
    <b v="0"/>
    <s v="music/rock"/>
    <x v="1"/>
    <s v="rock"/>
    <x v="8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d v="2010-03-25T05:00:00"/>
    <d v="2010-04-05T05:00:00"/>
    <b v="0"/>
    <b v="0"/>
    <s v="theater/plays"/>
    <x v="3"/>
    <s v="plays"/>
    <x v="6"/>
    <x v="6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d v="2014-07-25T05:00:00"/>
    <d v="2014-08-12T05:00:00"/>
    <b v="0"/>
    <b v="0"/>
    <s v="technology/web"/>
    <x v="2"/>
    <s v="web"/>
    <x v="8"/>
    <x v="1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d v="2011-10-02T05:00:00"/>
    <d v="2011-10-06T05:00:00"/>
    <b v="0"/>
    <b v="0"/>
    <s v="food/food trucks"/>
    <x v="0"/>
    <s v="food trucks"/>
    <x v="4"/>
    <x v="8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d v="2017-01-17T06:00:00"/>
    <d v="2017-01-19T06:00:00"/>
    <b v="0"/>
    <b v="0"/>
    <s v="theater/plays"/>
    <x v="3"/>
    <s v="plays"/>
    <x v="2"/>
    <x v="5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d v="2011-04-03T05:00:00"/>
    <d v="2011-04-13T05:00:00"/>
    <b v="0"/>
    <b v="0"/>
    <s v="music/jazz"/>
    <x v="1"/>
    <s v="jazz"/>
    <x v="9"/>
    <x v="8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d v="2018-10-17T05:00:00"/>
    <d v="2018-10-29T05:00:00"/>
    <b v="1"/>
    <b v="0"/>
    <s v="theater/plays"/>
    <x v="3"/>
    <s v="plays"/>
    <x v="4"/>
    <x v="9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d v="2010-02-27T06:00:00"/>
    <d v="2010-03-08T06:00:00"/>
    <b v="0"/>
    <b v="0"/>
    <s v="publishing/fiction"/>
    <x v="5"/>
    <s v="fiction"/>
    <x v="10"/>
    <x v="6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d v="2018-08-28T05:00:00"/>
    <d v="2018-09-17T05:00:00"/>
    <b v="0"/>
    <b v="1"/>
    <s v="music/rock"/>
    <x v="1"/>
    <s v="rock"/>
    <x v="1"/>
    <x v="9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d v="2017-11-09T06:00:00"/>
    <d v="2017-12-03T06:00:00"/>
    <b v="0"/>
    <b v="0"/>
    <s v="film &amp; video/documentary"/>
    <x v="4"/>
    <s v="documentary"/>
    <x v="0"/>
    <x v="5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d v="2016-05-06T05:00:00"/>
    <d v="2016-05-13T05:00:00"/>
    <b v="0"/>
    <b v="0"/>
    <s v="film &amp; video/documentary"/>
    <x v="4"/>
    <s v="documentary"/>
    <x v="11"/>
    <x v="7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d v="2017-03-03T06:00:00"/>
    <d v="2017-03-30T05:00:00"/>
    <b v="0"/>
    <b v="0"/>
    <s v="film &amp; video/science fiction"/>
    <x v="4"/>
    <s v="science fiction"/>
    <x v="6"/>
    <x v="5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d v="2013-08-27T05:00:00"/>
    <d v="2013-09-20T05:00:00"/>
    <b v="0"/>
    <b v="0"/>
    <s v="theater/plays"/>
    <x v="3"/>
    <s v="plays"/>
    <x v="1"/>
    <x v="2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d v="2019-12-15T06:00:00"/>
    <d v="2020-01-30T06:00:00"/>
    <b v="0"/>
    <b v="0"/>
    <s v="theater/plays"/>
    <x v="3"/>
    <s v="plays"/>
    <x v="7"/>
    <x v="3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d v="2010-11-06T05:00:00"/>
    <d v="2010-11-14T06:00:00"/>
    <b v="0"/>
    <b v="1"/>
    <s v="music/indie rock"/>
    <x v="1"/>
    <s v="indie rock"/>
    <x v="0"/>
    <x v="6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d v="2010-08-19T05:00:00"/>
    <d v="2010-08-25T05:00:00"/>
    <b v="0"/>
    <b v="0"/>
    <s v="music/rock"/>
    <x v="1"/>
    <s v="rock"/>
    <x v="1"/>
    <x v="6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d v="2019-02-13T06:00:00"/>
    <d v="2019-02-15T06:00:00"/>
    <b v="0"/>
    <b v="0"/>
    <s v="theater/plays"/>
    <x v="3"/>
    <s v="plays"/>
    <x v="10"/>
    <x v="3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d v="2011-11-22T06:00:00"/>
    <d v="2011-11-24T06:00:00"/>
    <b v="0"/>
    <b v="0"/>
    <s v="theater/plays"/>
    <x v="3"/>
    <s v="plays"/>
    <x v="0"/>
    <x v="8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d v="2019-04-28T05:00:00"/>
    <d v="2019-05-07T05:00:00"/>
    <b v="0"/>
    <b v="0"/>
    <s v="film &amp; video/science fiction"/>
    <x v="4"/>
    <s v="science fiction"/>
    <x v="9"/>
    <x v="3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d v="2011-11-11T06:00:00"/>
    <d v="2011-12-15T06:00:00"/>
    <b v="0"/>
    <b v="1"/>
    <s v="film &amp; video/shorts"/>
    <x v="4"/>
    <s v="shorts"/>
    <x v="0"/>
    <x v="8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d v="2012-08-16T05:00:00"/>
    <d v="2012-08-28T05:00:00"/>
    <b v="0"/>
    <b v="0"/>
    <s v="film &amp; video/animation"/>
    <x v="4"/>
    <s v="animation"/>
    <x v="1"/>
    <x v="4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d v="2011-07-01T05:00:00"/>
    <d v="2011-07-19T05:00:00"/>
    <b v="1"/>
    <b v="0"/>
    <s v="theater/plays"/>
    <x v="3"/>
    <s v="plays"/>
    <x v="8"/>
    <x v="8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d v="2012-06-21T05:00:00"/>
    <d v="2012-06-23T05:00:00"/>
    <b v="1"/>
    <b v="0"/>
    <s v="food/food trucks"/>
    <x v="0"/>
    <s v="food trucks"/>
    <x v="5"/>
    <x v="4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d v="2014-10-02T05:00:00"/>
    <d v="2014-10-03T05:00:00"/>
    <b v="0"/>
    <b v="0"/>
    <s v="photography/photography books"/>
    <x v="7"/>
    <s v="photography books"/>
    <x v="4"/>
    <x v="1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d v="2016-03-16T05:00:00"/>
    <d v="2016-03-30T05:00:00"/>
    <b v="0"/>
    <b v="0"/>
    <s v="theater/plays"/>
    <x v="3"/>
    <s v="plays"/>
    <x v="6"/>
    <x v="7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d v="2014-09-24T05:00:00"/>
    <d v="2014-11-08T06:00:00"/>
    <b v="0"/>
    <b v="0"/>
    <s v="film &amp; video/science fiction"/>
    <x v="4"/>
    <s v="science fiction"/>
    <x v="3"/>
    <x v="1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d v="2014-05-03T05:00:00"/>
    <d v="2014-05-03T05:00:00"/>
    <b v="1"/>
    <b v="0"/>
    <s v="music/rock"/>
    <x v="1"/>
    <s v="rock"/>
    <x v="11"/>
    <x v="1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d v="2010-04-08T05:00:00"/>
    <d v="2010-05-15T05:00:00"/>
    <b v="0"/>
    <b v="0"/>
    <s v="photography/photography books"/>
    <x v="7"/>
    <s v="photography books"/>
    <x v="9"/>
    <x v="6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d v="2015-05-15T05:00:00"/>
    <d v="2015-05-21T05:00:00"/>
    <b v="0"/>
    <b v="0"/>
    <s v="games/mobile games"/>
    <x v="6"/>
    <s v="mobile games"/>
    <x v="11"/>
    <x v="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d v="2016-08-31T05:00:00"/>
    <d v="2016-09-25T05:00:00"/>
    <b v="0"/>
    <b v="0"/>
    <s v="film &amp; video/animation"/>
    <x v="4"/>
    <s v="animation"/>
    <x v="1"/>
    <x v="7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d v="2017-06-01T05:00:00"/>
    <d v="2017-07-19T05:00:00"/>
    <b v="0"/>
    <b v="1"/>
    <s v="games/mobile games"/>
    <x v="6"/>
    <s v="mobile games"/>
    <x v="5"/>
    <x v="5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d v="2019-12-06T06:00:00"/>
    <d v="2019-12-06T06:00:00"/>
    <b v="0"/>
    <b v="0"/>
    <s v="games/video games"/>
    <x v="6"/>
    <s v="video games"/>
    <x v="7"/>
    <x v="3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d v="2013-05-21T05:00:00"/>
    <d v="2013-07-18T05:00:00"/>
    <b v="0"/>
    <b v="0"/>
    <s v="theater/plays"/>
    <x v="3"/>
    <s v="plays"/>
    <x v="11"/>
    <x v="2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d v="2016-07-25T05:00:00"/>
    <d v="2016-07-26T05:00:00"/>
    <b v="0"/>
    <b v="0"/>
    <s v="theater/plays"/>
    <x v="3"/>
    <s v="plays"/>
    <x v="8"/>
    <x v="7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d v="2011-06-12T05:00:00"/>
    <d v="2011-06-28T05:00:00"/>
    <b v="0"/>
    <b v="0"/>
    <s v="film &amp; video/animation"/>
    <x v="4"/>
    <s v="animation"/>
    <x v="5"/>
    <x v="8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d v="2017-08-22T05:00:00"/>
    <d v="2017-08-29T05:00:00"/>
    <b v="0"/>
    <b v="1"/>
    <s v="games/video games"/>
    <x v="6"/>
    <s v="video games"/>
    <x v="1"/>
    <x v="5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d v="2017-02-13T06:00:00"/>
    <d v="2017-02-18T06:00:00"/>
    <b v="0"/>
    <b v="0"/>
    <s v="film &amp; video/animation"/>
    <x v="4"/>
    <s v="animation"/>
    <x v="10"/>
    <x v="5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d v="2019-06-25T05:00:00"/>
    <d v="2019-07-02T05:00:00"/>
    <b v="0"/>
    <b v="1"/>
    <s v="music/rock"/>
    <x v="1"/>
    <s v="rock"/>
    <x v="5"/>
    <x v="3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d v="2014-04-25T05:00:00"/>
    <d v="2014-04-27T05:00:00"/>
    <b v="0"/>
    <b v="0"/>
    <s v="film &amp; video/animation"/>
    <x v="4"/>
    <s v="animation"/>
    <x v="9"/>
    <x v="1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d v="2017-12-14T06:00:00"/>
    <d v="2018-01-08T06:00:00"/>
    <b v="0"/>
    <b v="1"/>
    <s v="theater/plays"/>
    <x v="3"/>
    <s v="plays"/>
    <x v="7"/>
    <x v="5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d v="2015-08-29T05:00:00"/>
    <d v="2015-09-02T05:00:00"/>
    <b v="0"/>
    <b v="0"/>
    <s v="technology/wearables"/>
    <x v="2"/>
    <s v="wearables"/>
    <x v="1"/>
    <x v="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d v="2010-08-06T05:00:00"/>
    <d v="2010-08-07T05:00:00"/>
    <b v="0"/>
    <b v="0"/>
    <s v="theater/plays"/>
    <x v="3"/>
    <s v="plays"/>
    <x v="1"/>
    <x v="6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d v="2014-04-13T05:00:00"/>
    <d v="2014-04-23T05:00:00"/>
    <b v="0"/>
    <b v="1"/>
    <s v="publishing/nonfiction"/>
    <x v="5"/>
    <s v="nonfiction"/>
    <x v="9"/>
    <x v="1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d v="2017-05-10T05:00:00"/>
    <d v="2017-05-20T05:00:00"/>
    <b v="0"/>
    <b v="1"/>
    <s v="music/rock"/>
    <x v="1"/>
    <s v="rock"/>
    <x v="11"/>
    <x v="5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d v="2018-03-04T06:00:00"/>
    <d v="2018-03-07T06:00:00"/>
    <b v="0"/>
    <b v="0"/>
    <s v="theater/plays"/>
    <x v="3"/>
    <s v="plays"/>
    <x v="6"/>
    <x v="9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d v="2014-07-14T05:00:00"/>
    <d v="2014-09-04T05:00:00"/>
    <b v="0"/>
    <b v="0"/>
    <s v="theater/plays"/>
    <x v="3"/>
    <s v="plays"/>
    <x v="8"/>
    <x v="1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d v="2014-04-07T05:00:00"/>
    <d v="2014-04-08T05:00:00"/>
    <b v="0"/>
    <b v="0"/>
    <s v="theater/plays"/>
    <x v="3"/>
    <s v="plays"/>
    <x v="9"/>
    <x v="1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d v="2013-08-05T05:00:00"/>
    <d v="2013-08-09T05:00:00"/>
    <b v="0"/>
    <b v="0"/>
    <s v="technology/web"/>
    <x v="2"/>
    <s v="web"/>
    <x v="1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d v="2016-12-22T06:00:00"/>
    <d v="2017-01-06T06:00:00"/>
    <b v="0"/>
    <b v="1"/>
    <s v="publishing/fiction"/>
    <x v="5"/>
    <s v="fiction"/>
    <x v="7"/>
    <x v="7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d v="2014-12-31T06:00:00"/>
    <d v="2015-01-05T06:00:00"/>
    <b v="0"/>
    <b v="0"/>
    <s v="games/mobile games"/>
    <x v="6"/>
    <s v="mobile games"/>
    <x v="7"/>
    <x v="1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d v="2015-01-02T06:00:00"/>
    <d v="2015-01-09T06:00:00"/>
    <b v="0"/>
    <b v="0"/>
    <s v="publishing/translations"/>
    <x v="5"/>
    <s v="translations"/>
    <x v="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d v="2010-01-25T06:00:00"/>
    <d v="2010-03-01T06:00:00"/>
    <b v="0"/>
    <b v="0"/>
    <s v="music/rock"/>
    <x v="1"/>
    <s v="rock"/>
    <x v="2"/>
    <x v="6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d v="2012-12-09T06:00:00"/>
    <d v="2012-12-11T06:00:00"/>
    <b v="0"/>
    <b v="0"/>
    <s v="theater/plays"/>
    <x v="3"/>
    <s v="plays"/>
    <x v="7"/>
    <x v="4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d v="2013-10-25T05:00:00"/>
    <d v="2013-10-30T05:00:00"/>
    <b v="0"/>
    <b v="0"/>
    <s v="theater/plays"/>
    <x v="3"/>
    <s v="plays"/>
    <x v="4"/>
    <x v="2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d v="2011-04-08T05:00:00"/>
    <d v="2011-04-20T05:00:00"/>
    <b v="0"/>
    <b v="0"/>
    <s v="film &amp; video/drama"/>
    <x v="4"/>
    <s v="drama"/>
    <x v="9"/>
    <x v="8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d v="2017-02-21T06:00:00"/>
    <d v="2017-02-23T06:00:00"/>
    <b v="0"/>
    <b v="0"/>
    <s v="publishing/nonfiction"/>
    <x v="5"/>
    <s v="nonfiction"/>
    <x v="10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d v="2011-02-16T06:00:00"/>
    <d v="2011-02-21T06:00:00"/>
    <b v="0"/>
    <b v="1"/>
    <s v="music/rock"/>
    <x v="1"/>
    <s v="rock"/>
    <x v="10"/>
    <x v="8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d v="2016-01-24T06:00:00"/>
    <d v="2016-03-01T06:00:00"/>
    <b v="0"/>
    <b v="0"/>
    <s v="music/rock"/>
    <x v="1"/>
    <s v="rock"/>
    <x v="2"/>
    <x v="7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d v="2013-03-05T06:00:00"/>
    <d v="2013-03-19T05:00:00"/>
    <b v="0"/>
    <b v="0"/>
    <s v="theater/plays"/>
    <x v="3"/>
    <s v="plays"/>
    <x v="6"/>
    <x v="2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d v="2016-12-08T06:00:00"/>
    <d v="2016-12-28T06:00:00"/>
    <b v="0"/>
    <b v="1"/>
    <s v="theater/plays"/>
    <x v="3"/>
    <s v="plays"/>
    <x v="7"/>
    <x v="7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d v="2012-12-08T06:00:00"/>
    <d v="2012-12-27T06:00:00"/>
    <b v="1"/>
    <b v="0"/>
    <s v="photography/photography books"/>
    <x v="7"/>
    <s v="photography books"/>
    <x v="7"/>
    <x v="4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d v="2012-09-28T05:00:00"/>
    <d v="2012-10-10T05:00:00"/>
    <b v="0"/>
    <b v="0"/>
    <s v="music/rock"/>
    <x v="1"/>
    <s v="rock"/>
    <x v="3"/>
    <x v="4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d v="2010-08-25T05:00:00"/>
    <d v="2010-08-29T05:00:00"/>
    <b v="0"/>
    <b v="1"/>
    <s v="music/rock"/>
    <x v="1"/>
    <s v="rock"/>
    <x v="1"/>
    <x v="6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d v="2011-04-05T05:00:00"/>
    <d v="2011-05-01T05:00:00"/>
    <b v="0"/>
    <b v="1"/>
    <s v="music/indie rock"/>
    <x v="1"/>
    <s v="indie rock"/>
    <x v="9"/>
    <x v="8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d v="2010-01-09T06:00:00"/>
    <d v="2010-01-09T06:00:00"/>
    <b v="0"/>
    <b v="0"/>
    <s v="photography/photography books"/>
    <x v="7"/>
    <s v="photography books"/>
    <x v="2"/>
    <x v="6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d v="2013-02-12T06:00:00"/>
    <d v="2013-02-28T06:00:00"/>
    <b v="0"/>
    <b v="0"/>
    <s v="theater/plays"/>
    <x v="3"/>
    <s v="plays"/>
    <x v="10"/>
    <x v="2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d v="2016-01-03T06:00:00"/>
    <d v="2016-02-16T06:00:00"/>
    <b v="0"/>
    <b v="0"/>
    <s v="theater/plays"/>
    <x v="3"/>
    <s v="plays"/>
    <x v="2"/>
    <x v="7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d v="2014-11-07T06:00:00"/>
    <d v="2014-12-10T06:00:00"/>
    <b v="0"/>
    <b v="1"/>
    <s v="music/jazz"/>
    <x v="1"/>
    <s v="jazz"/>
    <x v="0"/>
    <x v="1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d v="2012-10-24T05:00:00"/>
    <d v="2012-11-09T06:00:00"/>
    <b v="0"/>
    <b v="0"/>
    <s v="theater/plays"/>
    <x v="3"/>
    <s v="plays"/>
    <x v="4"/>
    <x v="4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d v="2012-10-04T05:00:00"/>
    <d v="2012-11-19T06:00:00"/>
    <b v="0"/>
    <b v="0"/>
    <s v="film &amp; video/documentary"/>
    <x v="4"/>
    <s v="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d v="2019-01-31T06:00:00"/>
    <d v="2019-02-21T06:00:00"/>
    <b v="0"/>
    <b v="0"/>
    <s v="film &amp; video/television"/>
    <x v="4"/>
    <s v="television"/>
    <x v="2"/>
    <x v="3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d v="2010-12-02T06:00:00"/>
    <d v="2010-12-04T06:00:00"/>
    <b v="0"/>
    <b v="0"/>
    <s v="games/video games"/>
    <x v="6"/>
    <s v="video games"/>
    <x v="7"/>
    <x v="6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d v="2015-12-07T06:00:00"/>
    <d v="2016-01-07T06:00:00"/>
    <b v="0"/>
    <b v="0"/>
    <s v="photography/photography books"/>
    <x v="7"/>
    <s v="photography books"/>
    <x v="7"/>
    <x v="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d v="2019-07-10T05:00:00"/>
    <d v="2019-08-04T05:00:00"/>
    <b v="0"/>
    <b v="1"/>
    <s v="theater/plays"/>
    <x v="3"/>
    <s v="plays"/>
    <x v="8"/>
    <x v="3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d v="2017-09-17T05:00:00"/>
    <d v="2017-09-20T05:00:00"/>
    <b v="0"/>
    <b v="0"/>
    <s v="theater/plays"/>
    <x v="3"/>
    <s v="plays"/>
    <x v="3"/>
    <x v="5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d v="2017-11-06T06:00:00"/>
    <d v="2017-11-11T06:00:00"/>
    <b v="0"/>
    <b v="0"/>
    <s v="theater/plays"/>
    <x v="3"/>
    <s v="plays"/>
    <x v="0"/>
    <x v="5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d v="2019-04-06T05:00:00"/>
    <d v="2019-04-14T05:00:00"/>
    <b v="0"/>
    <b v="0"/>
    <s v="publishing/translations"/>
    <x v="5"/>
    <s v="translations"/>
    <x v="9"/>
    <x v="3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d v="2012-04-19T05:00:00"/>
    <d v="2012-04-24T05:00:00"/>
    <b v="0"/>
    <b v="1"/>
    <s v="games/video games"/>
    <x v="6"/>
    <s v="video games"/>
    <x v="9"/>
    <x v="4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d v="2010-07-19T05:00:00"/>
    <d v="2010-07-21T05:00:00"/>
    <b v="0"/>
    <b v="0"/>
    <s v="theater/plays"/>
    <x v="3"/>
    <s v="plays"/>
    <x v="8"/>
    <x v="6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d v="2012-11-26T06:00:00"/>
    <d v="2012-12-21T06:00:00"/>
    <b v="0"/>
    <b v="0"/>
    <s v="technology/web"/>
    <x v="2"/>
    <s v="web"/>
    <x v="0"/>
    <x v="4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d v="2018-09-03T05:00:00"/>
    <d v="2018-09-06T05:00:00"/>
    <b v="0"/>
    <b v="0"/>
    <s v="theater/plays"/>
    <x v="3"/>
    <s v="plays"/>
    <x v="3"/>
    <x v="9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d v="2017-11-21T06:00:00"/>
    <d v="2017-11-27T06:00:00"/>
    <b v="0"/>
    <b v="0"/>
    <s v="film &amp; video/animation"/>
    <x v="4"/>
    <s v="animation"/>
    <x v="0"/>
    <x v="5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d v="2012-03-11T06:00:00"/>
    <d v="2012-04-01T05:00:00"/>
    <b v="0"/>
    <b v="1"/>
    <s v="theater/plays"/>
    <x v="3"/>
    <s v="plays"/>
    <x v="6"/>
    <x v="4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d v="2016-11-27T06:00:00"/>
    <d v="2016-12-03T06:00:00"/>
    <b v="0"/>
    <b v="1"/>
    <s v="film &amp; video/television"/>
    <x v="4"/>
    <s v="television"/>
    <x v="0"/>
    <x v="7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d v="2016-05-30T05:00:00"/>
    <d v="2016-06-04T05:00:00"/>
    <b v="0"/>
    <b v="0"/>
    <s v="music/rock"/>
    <x v="1"/>
    <s v="rock"/>
    <x v="11"/>
    <x v="7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d v="2012-05-01T05:00:00"/>
    <d v="2012-05-06T05:00:00"/>
    <b v="0"/>
    <b v="0"/>
    <s v="technology/web"/>
    <x v="2"/>
    <s v="web"/>
    <x v="11"/>
    <x v="4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d v="2016-09-10T05:00:00"/>
    <d v="2016-10-18T05:00:00"/>
    <b v="0"/>
    <b v="0"/>
    <s v="theater/plays"/>
    <x v="3"/>
    <s v="plays"/>
    <x v="3"/>
    <x v="7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d v="2016-11-23T06:00:00"/>
    <d v="2016-11-30T06:00:00"/>
    <b v="0"/>
    <b v="0"/>
    <s v="theater/plays"/>
    <x v="3"/>
    <s v="plays"/>
    <x v="0"/>
    <x v="7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d v="2015-04-28T05:00:00"/>
    <d v="2015-04-28T05:00:00"/>
    <b v="0"/>
    <b v="0"/>
    <s v="music/electric music"/>
    <x v="1"/>
    <s v="electric music"/>
    <x v="9"/>
    <x v="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d v="2012-03-14T05:00:00"/>
    <d v="2012-03-15T05:00:00"/>
    <b v="0"/>
    <b v="1"/>
    <s v="music/metal"/>
    <x v="1"/>
    <s v="metal"/>
    <x v="6"/>
    <x v="4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d v="2015-08-03T05:00:00"/>
    <d v="2015-08-06T05:00:00"/>
    <b v="0"/>
    <b v="0"/>
    <s v="theater/plays"/>
    <x v="3"/>
    <s v="plays"/>
    <x v="1"/>
    <x v="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d v="2013-05-10T05:00:00"/>
    <d v="2013-06-11T05:00:00"/>
    <b v="0"/>
    <b v="1"/>
    <s v="film &amp; video/documentary"/>
    <x v="4"/>
    <s v="documentary"/>
    <x v="11"/>
    <x v="2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d v="2011-10-15T05:00:00"/>
    <d v="2011-10-19T05:00:00"/>
    <b v="1"/>
    <b v="0"/>
    <s v="technology/web"/>
    <x v="2"/>
    <s v="web"/>
    <x v="4"/>
    <x v="8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d v="2012-03-16T05:00:00"/>
    <d v="2012-04-03T05:00:00"/>
    <b v="0"/>
    <b v="0"/>
    <s v="food/food trucks"/>
    <x v="0"/>
    <s v="food trucks"/>
    <x v="6"/>
    <x v="4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d v="2010-10-05T05:00:00"/>
    <d v="2010-10-14T05:00:00"/>
    <b v="0"/>
    <b v="0"/>
    <s v="theater/plays"/>
    <x v="3"/>
    <s v="plays"/>
    <x v="4"/>
    <x v="6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d v="2018-10-26T05:00:00"/>
    <d v="2018-11-07T06:00:00"/>
    <b v="0"/>
    <b v="0"/>
    <s v="theater/plays"/>
    <x v="3"/>
    <s v="plays"/>
    <x v="4"/>
    <x v="9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d v="2013-10-15T05:00:00"/>
    <d v="2013-11-09T06:00:00"/>
    <b v="0"/>
    <b v="0"/>
    <s v="theater/plays"/>
    <x v="3"/>
    <s v="plays"/>
    <x v="4"/>
    <x v="2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d v="2019-01-28T06:00:00"/>
    <d v="2019-02-19T06:00:00"/>
    <b v="0"/>
    <b v="0"/>
    <s v="theater/plays"/>
    <x v="3"/>
    <s v="plays"/>
    <x v="2"/>
    <x v="3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d v="2014-01-14T06:00:00"/>
    <d v="2014-01-23T06:00:00"/>
    <b v="0"/>
    <b v="1"/>
    <s v="theater/plays"/>
    <x v="3"/>
    <s v="plays"/>
    <x v="2"/>
    <x v="1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d v="2016-02-26T06:00:00"/>
    <d v="2016-03-15T05:00:00"/>
    <b v="0"/>
    <b v="1"/>
    <s v="music/rock"/>
    <x v="1"/>
    <s v="rock"/>
    <x v="10"/>
    <x v="7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d v="2016-03-03T06:00:00"/>
    <d v="2016-04-28T05:00:00"/>
    <b v="0"/>
    <b v="0"/>
    <s v="food/food trucks"/>
    <x v="0"/>
    <s v="food trucks"/>
    <x v="6"/>
    <x v="7"/>
  </r>
  <r>
    <n v="300"/>
    <s v="Cooke PLC"/>
    <s v="Focused executive core"/>
    <n v="100"/>
    <n v="5"/>
    <n v="5"/>
    <x v="0"/>
    <n v="1"/>
    <n v="5"/>
    <s v="DK"/>
    <s v="DKK"/>
    <n v="1504069200"/>
    <n v="1504155600"/>
    <d v="2017-08-30T05:00:00"/>
    <d v="2017-08-31T05:00:00"/>
    <b v="0"/>
    <b v="1"/>
    <s v="publishing/nonfiction"/>
    <x v="5"/>
    <s v="nonfiction"/>
    <x v="1"/>
    <x v="5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d v="2015-02-26T06:00:00"/>
    <d v="2015-03-15T05:00:00"/>
    <b v="0"/>
    <b v="0"/>
    <s v="film &amp; video/documentary"/>
    <x v="4"/>
    <s v="documentary"/>
    <x v="10"/>
    <x v="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d v="2018-09-02T05:00:00"/>
    <d v="2018-09-16T05:00:00"/>
    <b v="0"/>
    <b v="0"/>
    <s v="theater/plays"/>
    <x v="3"/>
    <s v="plays"/>
    <x v="3"/>
    <x v="9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d v="2016-01-07T06:00:00"/>
    <d v="2016-01-12T06:00:00"/>
    <b v="0"/>
    <b v="0"/>
    <s v="music/indie rock"/>
    <x v="1"/>
    <s v="indie rock"/>
    <x v="2"/>
    <x v="7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d v="2016-08-07T05:00:00"/>
    <d v="2016-09-17T05:00:00"/>
    <b v="0"/>
    <b v="0"/>
    <s v="film &amp; video/documentary"/>
    <x v="4"/>
    <s v="documentary"/>
    <x v="1"/>
    <x v="7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d v="2016-03-19T05:00:00"/>
    <d v="2016-04-29T05:00:00"/>
    <b v="0"/>
    <b v="0"/>
    <s v="theater/plays"/>
    <x v="3"/>
    <s v="plays"/>
    <x v="6"/>
    <x v="7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d v="2017-07-14T05:00:00"/>
    <d v="2017-07-17T05:00:00"/>
    <b v="0"/>
    <b v="1"/>
    <s v="theater/plays"/>
    <x v="3"/>
    <s v="plays"/>
    <x v="8"/>
    <x v="5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d v="2012-06-06T05:00:00"/>
    <d v="2012-06-26T05:00:00"/>
    <b v="0"/>
    <b v="1"/>
    <s v="publishing/fiction"/>
    <x v="5"/>
    <s v="fiction"/>
    <x v="5"/>
    <x v="4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d v="2011-04-18T05:00:00"/>
    <d v="2011-04-19T05:00:00"/>
    <b v="0"/>
    <b v="0"/>
    <s v="theater/plays"/>
    <x v="3"/>
    <s v="plays"/>
    <x v="9"/>
    <x v="8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d v="2011-09-21T05:00:00"/>
    <d v="2011-10-11T05:00:00"/>
    <b v="0"/>
    <b v="1"/>
    <s v="music/indie rock"/>
    <x v="1"/>
    <s v="indie rock"/>
    <x v="3"/>
    <x v="8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d v="2010-04-09T05:00:00"/>
    <d v="2010-04-25T05:00:00"/>
    <b v="0"/>
    <b v="0"/>
    <s v="games/video games"/>
    <x v="6"/>
    <s v="video games"/>
    <x v="9"/>
    <x v="6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d v="2011-02-16T06:00:00"/>
    <d v="2011-02-28T06:00:00"/>
    <b v="0"/>
    <b v="0"/>
    <s v="theater/plays"/>
    <x v="3"/>
    <s v="plays"/>
    <x v="10"/>
    <x v="8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d v="2013-10-25T05:00:00"/>
    <d v="2013-11-01T05:00:00"/>
    <b v="0"/>
    <b v="0"/>
    <s v="theater/plays"/>
    <x v="3"/>
    <s v="plays"/>
    <x v="4"/>
    <x v="2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d v="2012-02-27T06:00:00"/>
    <d v="2012-02-29T06:00:00"/>
    <b v="0"/>
    <b v="0"/>
    <s v="music/rock"/>
    <x v="1"/>
    <s v="rock"/>
    <x v="10"/>
    <x v="4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d v="2019-03-12T05:00:00"/>
    <d v="2019-03-17T05:00:00"/>
    <b v="0"/>
    <b v="1"/>
    <s v="film &amp; video/documentary"/>
    <x v="4"/>
    <s v="documentary"/>
    <x v="6"/>
    <x v="3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d v="2014-05-24T05:00:00"/>
    <d v="2014-06-22T05:00:00"/>
    <b v="0"/>
    <b v="0"/>
    <s v="theater/plays"/>
    <x v="3"/>
    <s v="plays"/>
    <x v="11"/>
    <x v="1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d v="2019-11-19T06:00:00"/>
    <d v="2019-11-20T06:00:00"/>
    <b v="0"/>
    <b v="1"/>
    <s v="food/food trucks"/>
    <x v="0"/>
    <s v="food trucks"/>
    <x v="0"/>
    <x v="3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d v="2017-05-14T05:00:00"/>
    <d v="2017-05-27T05:00:00"/>
    <b v="0"/>
    <b v="0"/>
    <s v="theater/plays"/>
    <x v="3"/>
    <s v="plays"/>
    <x v="11"/>
    <x v="5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d v="2014-02-14T06:00:00"/>
    <d v="2014-02-16T06:00:00"/>
    <b v="0"/>
    <b v="0"/>
    <s v="music/rock"/>
    <x v="1"/>
    <s v="rock"/>
    <x v="10"/>
    <x v="1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d v="2010-08-12T05:00:00"/>
    <d v="2010-09-05T05:00:00"/>
    <b v="0"/>
    <b v="0"/>
    <s v="technology/web"/>
    <x v="2"/>
    <s v="web"/>
    <x v="1"/>
    <x v="6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d v="2011-05-10T05:00:00"/>
    <d v="2011-05-19T05:00:00"/>
    <b v="0"/>
    <b v="0"/>
    <s v="publishing/fiction"/>
    <x v="5"/>
    <s v="fiction"/>
    <x v="11"/>
    <x v="8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d v="2011-04-01T05:00:00"/>
    <d v="2011-04-09T05:00:00"/>
    <b v="0"/>
    <b v="0"/>
    <s v="film &amp; video/shorts"/>
    <x v="4"/>
    <s v="shorts"/>
    <x v="9"/>
    <x v="8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d v="2010-11-25T06:00:00"/>
    <d v="2010-12-08T06:00:00"/>
    <b v="0"/>
    <b v="0"/>
    <s v="theater/plays"/>
    <x v="3"/>
    <s v="plays"/>
    <x v="0"/>
    <x v="6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d v="2014-03-27T05:00:00"/>
    <d v="2014-03-29T05:00:00"/>
    <b v="0"/>
    <b v="0"/>
    <s v="film &amp; video/documentary"/>
    <x v="4"/>
    <s v="documentary"/>
    <x v="6"/>
    <x v="1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d v="2015-06-21T05:00:00"/>
    <d v="2015-07-03T05:00:00"/>
    <b v="0"/>
    <b v="1"/>
    <s v="theater/plays"/>
    <x v="3"/>
    <s v="plays"/>
    <x v="5"/>
    <x v="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d v="2018-06-16T05:00:00"/>
    <d v="2018-07-09T05:00:00"/>
    <b v="0"/>
    <b v="1"/>
    <s v="theater/plays"/>
    <x v="3"/>
    <s v="plays"/>
    <x v="5"/>
    <x v="9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d v="2015-12-26T06:00:00"/>
    <d v="2016-01-01T06:00:00"/>
    <b v="0"/>
    <b v="0"/>
    <s v="film &amp; video/animation"/>
    <x v="4"/>
    <s v="animation"/>
    <x v="7"/>
    <x v="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d v="2019-08-28T05:00:00"/>
    <d v="2019-09-01T05:00:00"/>
    <b v="0"/>
    <b v="1"/>
    <s v="theater/plays"/>
    <x v="3"/>
    <s v="plays"/>
    <x v="1"/>
    <x v="3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d v="2018-11-30T06:00:00"/>
    <d v="2018-12-11T06:00:00"/>
    <b v="0"/>
    <b v="0"/>
    <s v="music/rock"/>
    <x v="1"/>
    <s v="rock"/>
    <x v="0"/>
    <x v="9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d v="2016-12-12T06:00:00"/>
    <d v="2016-12-23T06:00:00"/>
    <b v="0"/>
    <b v="0"/>
    <s v="games/video games"/>
    <x v="6"/>
    <s v="video games"/>
    <x v="7"/>
    <x v="7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d v="2017-12-08T06:00:00"/>
    <d v="2017-12-09T06:00:00"/>
    <b v="0"/>
    <b v="0"/>
    <s v="film &amp; video/documentary"/>
    <x v="4"/>
    <s v="documentary"/>
    <x v="7"/>
    <x v="5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d v="2011-12-19T06:00:00"/>
    <d v="2011-12-20T06:00:00"/>
    <b v="0"/>
    <b v="0"/>
    <s v="food/food trucks"/>
    <x v="0"/>
    <s v="food trucks"/>
    <x v="7"/>
    <x v="8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d v="2013-03-28T05:00:00"/>
    <d v="2013-03-29T05:00:00"/>
    <b v="0"/>
    <b v="0"/>
    <s v="technology/wearables"/>
    <x v="2"/>
    <s v="wearables"/>
    <x v="6"/>
    <x v="2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d v="2018-11-20T06:00:00"/>
    <d v="2018-12-18T06:00:00"/>
    <b v="0"/>
    <b v="0"/>
    <s v="theater/plays"/>
    <x v="3"/>
    <s v="plays"/>
    <x v="0"/>
    <x v="9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d v="2018-01-10T06:00:00"/>
    <d v="2018-01-17T06:00:00"/>
    <b v="0"/>
    <b v="0"/>
    <s v="music/rock"/>
    <x v="1"/>
    <s v="rock"/>
    <x v="2"/>
    <x v="9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d v="2019-11-15T06:00:00"/>
    <d v="2019-11-28T06:00:00"/>
    <b v="0"/>
    <b v="0"/>
    <s v="music/rock"/>
    <x v="1"/>
    <s v="rock"/>
    <x v="0"/>
    <x v="3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d v="2010-12-15T06:00:00"/>
    <d v="2010-12-16T06:00:00"/>
    <b v="0"/>
    <b v="1"/>
    <s v="music/rock"/>
    <x v="1"/>
    <s v="rock"/>
    <x v="7"/>
    <x v="6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d v="2019-11-11T06:00:00"/>
    <d v="2019-11-12T06:00:00"/>
    <b v="0"/>
    <b v="0"/>
    <s v="theater/plays"/>
    <x v="3"/>
    <s v="plays"/>
    <x v="0"/>
    <x v="3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d v="2011-10-05T05:00:00"/>
    <d v="2011-11-04T05:00:00"/>
    <b v="0"/>
    <b v="0"/>
    <s v="theater/plays"/>
    <x v="3"/>
    <s v="plays"/>
    <x v="4"/>
    <x v="8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d v="2017-08-02T05:00:00"/>
    <d v="2017-08-16T05:00:00"/>
    <b v="0"/>
    <b v="0"/>
    <s v="theater/plays"/>
    <x v="3"/>
    <s v="plays"/>
    <x v="1"/>
    <x v="5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d v="2011-12-12T06:00:00"/>
    <d v="2011-12-13T06:00:00"/>
    <b v="0"/>
    <b v="0"/>
    <s v="photography/photography books"/>
    <x v="7"/>
    <s v="photography books"/>
    <x v="7"/>
    <x v="8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d v="2015-08-28T05:00:00"/>
    <d v="2015-09-04T05:00:00"/>
    <b v="0"/>
    <b v="0"/>
    <s v="music/indie rock"/>
    <x v="1"/>
    <s v="indie rock"/>
    <x v="1"/>
    <x v="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d v="2013-07-20T05:00:00"/>
    <d v="2013-08-01T05:00:00"/>
    <b v="0"/>
    <b v="0"/>
    <s v="theater/plays"/>
    <x v="3"/>
    <s v="plays"/>
    <x v="8"/>
    <x v="2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d v="2013-11-19T06:00:00"/>
    <d v="2014-01-11T06:00:00"/>
    <b v="0"/>
    <b v="0"/>
    <s v="theater/plays"/>
    <x v="3"/>
    <s v="plays"/>
    <x v="0"/>
    <x v="2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d v="2018-01-22T06:00:00"/>
    <d v="2018-03-03T06:00:00"/>
    <b v="0"/>
    <b v="0"/>
    <s v="games/video games"/>
    <x v="6"/>
    <s v="video games"/>
    <x v="2"/>
    <x v="9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d v="2015-07-09T05:00:00"/>
    <d v="2015-07-10T05:00:00"/>
    <b v="0"/>
    <b v="0"/>
    <s v="film &amp; video/drama"/>
    <x v="4"/>
    <s v="drama"/>
    <x v="8"/>
    <x v="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d v="2017-08-24T05:00:00"/>
    <d v="2017-10-18T05:00:00"/>
    <b v="0"/>
    <b v="1"/>
    <s v="music/indie rock"/>
    <x v="1"/>
    <s v="indie rock"/>
    <x v="1"/>
    <x v="5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d v="2015-02-11T06:00:00"/>
    <d v="2015-03-07T06:00:00"/>
    <b v="0"/>
    <b v="0"/>
    <s v="technology/web"/>
    <x v="2"/>
    <s v="web"/>
    <x v="10"/>
    <x v="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d v="2017-02-16T06:00:00"/>
    <d v="2017-03-01T06:00:00"/>
    <b v="0"/>
    <b v="0"/>
    <s v="food/food trucks"/>
    <x v="0"/>
    <s v="food trucks"/>
    <x v="10"/>
    <x v="5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d v="2017-07-14T05:00:00"/>
    <d v="2017-08-13T05:00:00"/>
    <b v="0"/>
    <b v="0"/>
    <s v="theater/plays"/>
    <x v="3"/>
    <s v="plays"/>
    <x v="8"/>
    <x v="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d v="2015-05-20T05:00:00"/>
    <d v="2015-06-07T05:00:00"/>
    <b v="0"/>
    <b v="1"/>
    <s v="music/jazz"/>
    <x v="1"/>
    <s v="jazz"/>
    <x v="11"/>
    <x v="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d v="2015-08-24T05:00:00"/>
    <d v="2015-09-07T05:00:00"/>
    <b v="0"/>
    <b v="0"/>
    <s v="music/rock"/>
    <x v="1"/>
    <s v="rock"/>
    <x v="1"/>
    <x v="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d v="2015-11-07T06:00:00"/>
    <d v="2015-11-15T06:00:00"/>
    <b v="0"/>
    <b v="0"/>
    <s v="theater/plays"/>
    <x v="3"/>
    <s v="plays"/>
    <x v="0"/>
    <x v="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d v="2019-07-05T05:00:00"/>
    <d v="2019-07-06T05:00:00"/>
    <b v="0"/>
    <b v="0"/>
    <s v="theater/plays"/>
    <x v="3"/>
    <s v="plays"/>
    <x v="8"/>
    <x v="3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d v="2013-09-03T05:00:00"/>
    <d v="2013-09-10T05:00:00"/>
    <b v="0"/>
    <b v="0"/>
    <s v="film &amp; video/documentary"/>
    <x v="4"/>
    <s v="documentary"/>
    <x v="3"/>
    <x v="2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d v="2017-01-22T06:00:00"/>
    <d v="2017-03-03T06:00:00"/>
    <b v="0"/>
    <b v="0"/>
    <s v="technology/wearables"/>
    <x v="2"/>
    <s v="wearables"/>
    <x v="2"/>
    <x v="5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d v="2012-01-14T06:00:00"/>
    <d v="2012-01-23T06:00:00"/>
    <b v="0"/>
    <b v="0"/>
    <s v="theater/plays"/>
    <x v="3"/>
    <s v="plays"/>
    <x v="2"/>
    <x v="4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d v="2015-09-03T05:00:00"/>
    <d v="2015-09-28T05:00:00"/>
    <b v="0"/>
    <b v="0"/>
    <s v="games/video games"/>
    <x v="6"/>
    <s v="video games"/>
    <x v="3"/>
    <x v="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d v="2018-08-10T05:00:00"/>
    <d v="2018-08-13T05:00:00"/>
    <b v="1"/>
    <b v="0"/>
    <s v="photography/photography books"/>
    <x v="7"/>
    <s v="photography books"/>
    <x v="1"/>
    <x v="9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d v="2011-08-27T05:00:00"/>
    <d v="2011-09-03T05:00:00"/>
    <b v="0"/>
    <b v="0"/>
    <s v="film &amp; video/animation"/>
    <x v="4"/>
    <s v="animation"/>
    <x v="1"/>
    <x v="8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d v="2011-01-01T06:00:00"/>
    <d v="2011-01-15T06:00:00"/>
    <b v="0"/>
    <b v="1"/>
    <s v="theater/plays"/>
    <x v="3"/>
    <s v="plays"/>
    <x v="2"/>
    <x v="8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d v="2017-10-07T05:00:00"/>
    <d v="2017-10-31T05:00:00"/>
    <b v="0"/>
    <b v="0"/>
    <s v="theater/plays"/>
    <x v="3"/>
    <s v="plays"/>
    <x v="4"/>
    <x v="5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d v="2011-01-27T06:00:00"/>
    <d v="2011-03-06T06:00:00"/>
    <b v="0"/>
    <b v="0"/>
    <s v="music/rock"/>
    <x v="1"/>
    <s v="rock"/>
    <x v="2"/>
    <x v="8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d v="2011-12-27T06:00:00"/>
    <d v="2011-12-28T06:00:00"/>
    <b v="0"/>
    <b v="0"/>
    <s v="music/rock"/>
    <x v="1"/>
    <s v="rock"/>
    <x v="7"/>
    <x v="8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d v="2018-03-05T06:00:00"/>
    <d v="2018-04-04T05:00:00"/>
    <b v="0"/>
    <b v="0"/>
    <s v="music/indie rock"/>
    <x v="1"/>
    <s v="indie rock"/>
    <x v="6"/>
    <x v="9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d v="2016-12-29T06:00:00"/>
    <d v="2017-01-25T06:00:00"/>
    <b v="0"/>
    <b v="0"/>
    <s v="theater/plays"/>
    <x v="3"/>
    <s v="plays"/>
    <x v="7"/>
    <x v="7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d v="2011-01-03T06:00:00"/>
    <d v="2011-01-04T06:00:00"/>
    <b v="0"/>
    <b v="1"/>
    <s v="theater/plays"/>
    <x v="3"/>
    <s v="plays"/>
    <x v="2"/>
    <x v="8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d v="2014-10-18T05:00:00"/>
    <d v="2014-11-11T06:00:00"/>
    <b v="0"/>
    <b v="1"/>
    <s v="theater/plays"/>
    <x v="3"/>
    <s v="plays"/>
    <x v="4"/>
    <x v="1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d v="2010-10-13T05:00:00"/>
    <d v="2010-11-05T05:00:00"/>
    <b v="0"/>
    <b v="1"/>
    <s v="film &amp; video/documentary"/>
    <x v="4"/>
    <s v="documentary"/>
    <x v="4"/>
    <x v="6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d v="2013-02-03T06:00:00"/>
    <d v="2013-03-14T05:00:00"/>
    <b v="0"/>
    <b v="1"/>
    <s v="film &amp; video/television"/>
    <x v="4"/>
    <s v="television"/>
    <x v="10"/>
    <x v="2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d v="2019-04-15T05:00:00"/>
    <d v="2019-04-21T05:00:00"/>
    <b v="0"/>
    <b v="0"/>
    <s v="theater/plays"/>
    <x v="3"/>
    <s v="plays"/>
    <x v="9"/>
    <x v="3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d v="2015-02-08T06:00:00"/>
    <d v="2015-03-31T05:00:00"/>
    <b v="0"/>
    <b v="0"/>
    <s v="theater/plays"/>
    <x v="3"/>
    <s v="plays"/>
    <x v="10"/>
    <x v="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d v="2015-01-08T06:00:00"/>
    <d v="2015-01-28T06:00:00"/>
    <b v="0"/>
    <b v="1"/>
    <s v="film &amp; video/documentary"/>
    <x v="4"/>
    <s v="documentary"/>
    <x v="2"/>
    <x v="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d v="2017-08-17T05:00:00"/>
    <d v="2017-08-25T05:00:00"/>
    <b v="0"/>
    <b v="0"/>
    <s v="theater/plays"/>
    <x v="3"/>
    <s v="plays"/>
    <x v="1"/>
    <x v="5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d v="2019-01-11T06:00:00"/>
    <d v="2019-01-16T06:00:00"/>
    <b v="0"/>
    <b v="1"/>
    <s v="film &amp; video/documentary"/>
    <x v="4"/>
    <s v="documentary"/>
    <x v="2"/>
    <x v="3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d v="2015-10-16T05:00:00"/>
    <d v="2015-12-12T06:00:00"/>
    <b v="0"/>
    <b v="0"/>
    <s v="music/indie rock"/>
    <x v="1"/>
    <s v="indie rock"/>
    <x v="4"/>
    <x v="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d v="2014-07-06T05:00:00"/>
    <d v="2014-07-12T05:00:00"/>
    <b v="0"/>
    <b v="0"/>
    <s v="music/rock"/>
    <x v="1"/>
    <s v="rock"/>
    <x v="8"/>
    <x v="1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d v="2019-10-22T05:00:00"/>
    <d v="2019-11-05T06:00:00"/>
    <b v="0"/>
    <b v="0"/>
    <s v="theater/plays"/>
    <x v="3"/>
    <s v="plays"/>
    <x v="4"/>
    <x v="3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d v="2018-05-21T05:00:00"/>
    <d v="2018-06-28T05:00:00"/>
    <b v="0"/>
    <b v="0"/>
    <s v="film &amp; video/documentary"/>
    <x v="4"/>
    <s v="documentary"/>
    <x v="11"/>
    <x v="9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d v="2011-10-27T05:00:00"/>
    <d v="2011-11-10T06:00:00"/>
    <b v="0"/>
    <b v="0"/>
    <s v="theater/plays"/>
    <x v="3"/>
    <s v="plays"/>
    <x v="4"/>
    <x v="8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d v="2013-06-23T05:00:00"/>
    <d v="2013-06-28T05:00:00"/>
    <b v="0"/>
    <b v="0"/>
    <s v="theater/plays"/>
    <x v="3"/>
    <s v="plays"/>
    <x v="5"/>
    <x v="2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d v="2015-06-08T05:00:00"/>
    <d v="2015-07-24T05:00:00"/>
    <b v="0"/>
    <b v="0"/>
    <s v="theater/plays"/>
    <x v="3"/>
    <s v="plays"/>
    <x v="5"/>
    <x v="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d v="2017-10-16T05:00:00"/>
    <d v="2017-11-04T05:00:00"/>
    <b v="0"/>
    <b v="0"/>
    <s v="photography/photography books"/>
    <x v="7"/>
    <s v="photography books"/>
    <x v="4"/>
    <x v="5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d v="2019-02-13T06:00:00"/>
    <d v="2019-02-19T06:00:00"/>
    <b v="0"/>
    <b v="1"/>
    <s v="food/food trucks"/>
    <x v="0"/>
    <s v="food trucks"/>
    <x v="10"/>
    <x v="3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d v="2017-02-10T06:00:00"/>
    <d v="2017-03-09T06:00:00"/>
    <b v="1"/>
    <b v="1"/>
    <s v="film &amp; video/documentary"/>
    <x v="4"/>
    <s v="documentary"/>
    <x v="10"/>
    <x v="5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d v="2019-03-29T05:00:00"/>
    <d v="2019-04-30T05:00:00"/>
    <b v="0"/>
    <b v="0"/>
    <s v="publishing/nonfiction"/>
    <x v="5"/>
    <s v="nonfiction"/>
    <x v="6"/>
    <x v="3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d v="2010-06-26T05:00:00"/>
    <d v="2010-07-08T05:00:00"/>
    <b v="0"/>
    <b v="0"/>
    <s v="theater/plays"/>
    <x v="3"/>
    <s v="plays"/>
    <x v="5"/>
    <x v="6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d v="2012-06-12T05:00:00"/>
    <d v="2012-06-17T05:00:00"/>
    <b v="0"/>
    <b v="0"/>
    <s v="technology/wearables"/>
    <x v="2"/>
    <s v="wearables"/>
    <x v="5"/>
    <x v="4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d v="2012-01-04T06:00:00"/>
    <d v="2012-01-06T06:00:00"/>
    <b v="0"/>
    <b v="0"/>
    <s v="music/indie rock"/>
    <x v="1"/>
    <s v="indie rock"/>
    <x v="2"/>
    <x v="4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d v="2010-10-28T05:00:00"/>
    <d v="2010-11-24T06:00:00"/>
    <b v="0"/>
    <b v="0"/>
    <s v="theater/plays"/>
    <x v="3"/>
    <s v="plays"/>
    <x v="4"/>
    <x v="6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d v="2013-09-13T05:00:00"/>
    <d v="2013-09-28T05:00:00"/>
    <b v="0"/>
    <b v="0"/>
    <s v="photography/photography books"/>
    <x v="7"/>
    <s v="photography books"/>
    <x v="3"/>
    <x v="2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d v="2014-01-14T06:00:00"/>
    <d v="2014-01-16T06:00:00"/>
    <b v="0"/>
    <b v="0"/>
    <s v="publishing/nonfiction"/>
    <x v="5"/>
    <s v="nonfiction"/>
    <x v="2"/>
    <x v="1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d v="2011-01-06T06:00:00"/>
    <d v="2011-01-08T06:00:00"/>
    <b v="0"/>
    <b v="0"/>
    <s v="technology/wearables"/>
    <x v="2"/>
    <s v="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d v="2017-07-17T05:00:00"/>
    <d v="2017-07-18T05:00:00"/>
    <b v="0"/>
    <b v="0"/>
    <s v="music/jazz"/>
    <x v="1"/>
    <s v="jazz"/>
    <x v="8"/>
    <x v="5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d v="2013-07-29T05:00:00"/>
    <d v="2013-08-08T05:00:00"/>
    <b v="0"/>
    <b v="1"/>
    <s v="film &amp; video/documentary"/>
    <x v="4"/>
    <s v="documentary"/>
    <x v="8"/>
    <x v="2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d v="2011-12-08T06:00:00"/>
    <d v="2011-12-09T06:00:00"/>
    <b v="1"/>
    <b v="0"/>
    <s v="theater/plays"/>
    <x v="3"/>
    <s v="plays"/>
    <x v="7"/>
    <x v="8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d v="2018-10-05T05:00:00"/>
    <d v="2018-10-13T05:00:00"/>
    <b v="0"/>
    <b v="0"/>
    <s v="film &amp; video/drama"/>
    <x v="4"/>
    <s v="drama"/>
    <x v="4"/>
    <x v="9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d v="2013-05-23T05:00:00"/>
    <d v="2013-05-29T05:00:00"/>
    <b v="0"/>
    <b v="0"/>
    <s v="music/rock"/>
    <x v="1"/>
    <s v="rock"/>
    <x v="11"/>
    <x v="2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d v="2018-05-08T05:00:00"/>
    <d v="2018-05-10T05:00:00"/>
    <b v="0"/>
    <b v="1"/>
    <s v="film &amp; video/animation"/>
    <x v="4"/>
    <s v="animation"/>
    <x v="11"/>
    <x v="9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d v="2011-02-02T06:00:00"/>
    <d v="2011-02-09T06:00:00"/>
    <b v="0"/>
    <b v="0"/>
    <s v="music/indie rock"/>
    <x v="1"/>
    <s v="indie rock"/>
    <x v="10"/>
    <x v="8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d v="2013-08-16T05:00:00"/>
    <d v="2013-09-07T05:00:00"/>
    <b v="0"/>
    <b v="1"/>
    <s v="photography/photography books"/>
    <x v="7"/>
    <s v="photography books"/>
    <x v="1"/>
    <x v="2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d v="2019-10-27T05:00:00"/>
    <d v="2019-10-27T05:00:00"/>
    <b v="0"/>
    <b v="0"/>
    <s v="theater/plays"/>
    <x v="3"/>
    <s v="plays"/>
    <x v="4"/>
    <x v="3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d v="2012-01-06T06:00:00"/>
    <d v="2012-02-22T06:00:00"/>
    <b v="0"/>
    <b v="1"/>
    <s v="film &amp; video/shorts"/>
    <x v="4"/>
    <s v="shorts"/>
    <x v="2"/>
    <x v="4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d v="2010-05-12T05:00:00"/>
    <d v="2010-06-17T05:00:00"/>
    <b v="0"/>
    <b v="1"/>
    <s v="theater/plays"/>
    <x v="3"/>
    <s v="plays"/>
    <x v="11"/>
    <x v="6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d v="2017-11-14T06:00:00"/>
    <d v="2017-11-17T06:00:00"/>
    <b v="0"/>
    <b v="0"/>
    <s v="theater/plays"/>
    <x v="3"/>
    <s v="plays"/>
    <x v="0"/>
    <x v="5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d v="2018-06-04T05:00:00"/>
    <d v="2018-07-24T05:00:00"/>
    <b v="0"/>
    <b v="0"/>
    <s v="theater/plays"/>
    <x v="3"/>
    <s v="plays"/>
    <x v="5"/>
    <x v="9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d v="2013-01-30T06:00:00"/>
    <d v="2013-02-11T06:00:00"/>
    <b v="1"/>
    <b v="0"/>
    <s v="film &amp; video/documentary"/>
    <x v="4"/>
    <s v="documentary"/>
    <x v="2"/>
    <x v="2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d v="2019-10-13T05:00:00"/>
    <d v="2019-10-20T05:00:00"/>
    <b v="0"/>
    <b v="0"/>
    <s v="theater/plays"/>
    <x v="3"/>
    <s v="plays"/>
    <x v="4"/>
    <x v="3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d v="2016-06-20T05:00:00"/>
    <d v="2016-07-10T05:00:00"/>
    <b v="0"/>
    <b v="0"/>
    <s v="film &amp; video/documentary"/>
    <x v="4"/>
    <s v="documentary"/>
    <x v="5"/>
    <x v="7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d v="2017-04-18T05:00:00"/>
    <d v="2017-04-22T05:00:00"/>
    <b v="0"/>
    <b v="0"/>
    <s v="music/rock"/>
    <x v="1"/>
    <s v="rock"/>
    <x v="9"/>
    <x v="5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d v="2015-04-28T05:00:00"/>
    <d v="2015-04-28T05:00:00"/>
    <b v="0"/>
    <b v="0"/>
    <s v="games/mobile games"/>
    <x v="6"/>
    <s v="mobile games"/>
    <x v="9"/>
    <x v="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d v="2017-05-29T05:00:00"/>
    <d v="2017-05-31T05:00:00"/>
    <b v="0"/>
    <b v="0"/>
    <s v="theater/plays"/>
    <x v="3"/>
    <s v="plays"/>
    <x v="11"/>
    <x v="5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d v="2014-01-03T06:00:00"/>
    <d v="2014-01-13T06:00:00"/>
    <b v="0"/>
    <b v="0"/>
    <s v="publishing/fiction"/>
    <x v="5"/>
    <s v="fiction"/>
    <x v="2"/>
    <x v="1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d v="2018-11-27T06:00:00"/>
    <d v="2018-12-24T06:00:00"/>
    <b v="0"/>
    <b v="0"/>
    <s v="film &amp; video/animation"/>
    <x v="4"/>
    <s v="animation"/>
    <x v="0"/>
    <x v="9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d v="2010-04-20T05:00:00"/>
    <d v="2010-04-28T05:00:00"/>
    <b v="0"/>
    <b v="1"/>
    <s v="food/food trucks"/>
    <x v="0"/>
    <s v="food trucks"/>
    <x v="9"/>
    <x v="6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d v="2012-01-13T06:00:00"/>
    <d v="2012-01-30T06:00:00"/>
    <b v="0"/>
    <b v="0"/>
    <s v="theater/plays"/>
    <x v="3"/>
    <s v="plays"/>
    <x v="2"/>
    <x v="4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d v="2011-01-17T06:00:00"/>
    <d v="2011-01-26T06:00:00"/>
    <b v="0"/>
    <b v="1"/>
    <s v="film &amp; video/documentary"/>
    <x v="4"/>
    <s v="documentary"/>
    <x v="2"/>
    <x v="8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d v="2018-11-03T05:00:00"/>
    <d v="2018-11-27T06:00:00"/>
    <b v="0"/>
    <b v="0"/>
    <s v="theater/plays"/>
    <x v="3"/>
    <s v="plays"/>
    <x v="0"/>
    <x v="9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d v="2012-05-06T05:00:00"/>
    <d v="2012-05-07T05:00:00"/>
    <b v="0"/>
    <b v="0"/>
    <s v="film &amp; video/documentary"/>
    <x v="4"/>
    <s v="documentary"/>
    <x v="11"/>
    <x v="4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d v="2011-12-22T06:00:00"/>
    <d v="2011-12-28T06:00:00"/>
    <b v="0"/>
    <b v="0"/>
    <s v="technology/web"/>
    <x v="2"/>
    <s v="web"/>
    <x v="7"/>
    <x v="8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d v="2017-06-25T05:00:00"/>
    <d v="2017-07-09T05:00:00"/>
    <b v="0"/>
    <b v="0"/>
    <s v="theater/plays"/>
    <x v="3"/>
    <s v="plays"/>
    <x v="5"/>
    <x v="5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d v="2017-06-29T05:00:00"/>
    <d v="2017-07-29T05:00:00"/>
    <b v="0"/>
    <b v="1"/>
    <s v="technology/wearables"/>
    <x v="2"/>
    <s v="wearables"/>
    <x v="5"/>
    <x v="5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d v="2010-04-17T05:00:00"/>
    <d v="2010-05-07T05:00:00"/>
    <b v="0"/>
    <b v="1"/>
    <s v="theater/plays"/>
    <x v="3"/>
    <s v="plays"/>
    <x v="9"/>
    <x v="6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d v="2011-09-22T05:00:00"/>
    <d v="2011-09-24T05:00:00"/>
    <b v="0"/>
    <b v="1"/>
    <s v="food/food trucks"/>
    <x v="0"/>
    <s v="food trucks"/>
    <x v="3"/>
    <x v="8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d v="2018-04-18T05:00:00"/>
    <d v="2018-04-24T05:00:00"/>
    <b v="0"/>
    <b v="0"/>
    <s v="music/indie rock"/>
    <x v="1"/>
    <s v="indie rock"/>
    <x v="9"/>
    <x v="9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d v="2015-07-28T05:00:00"/>
    <d v="2015-08-03T05:00:00"/>
    <b v="0"/>
    <b v="0"/>
    <s v="photography/photography books"/>
    <x v="7"/>
    <s v="photography books"/>
    <x v="8"/>
    <x v="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d v="2013-02-27T06:00:00"/>
    <d v="2013-03-06T06:00:00"/>
    <b v="0"/>
    <b v="0"/>
    <s v="theater/plays"/>
    <x v="3"/>
    <s v="plays"/>
    <x v="10"/>
    <x v="2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d v="2014-09-13T05:00:00"/>
    <d v="2014-10-15T05:00:00"/>
    <b v="0"/>
    <b v="1"/>
    <s v="theater/plays"/>
    <x v="3"/>
    <s v="plays"/>
    <x v="3"/>
    <x v="1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d v="2011-02-11T06:00:00"/>
    <d v="2011-02-18T06:00:00"/>
    <b v="0"/>
    <b v="0"/>
    <s v="film &amp; video/animation"/>
    <x v="4"/>
    <s v="animation"/>
    <x v="10"/>
    <x v="8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d v="2014-02-10T06:00:00"/>
    <d v="2014-03-10T05:00:00"/>
    <b v="0"/>
    <b v="1"/>
    <s v="photography/photography books"/>
    <x v="7"/>
    <s v="photography books"/>
    <x v="10"/>
    <x v="1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d v="2019-09-29T05:00:00"/>
    <d v="2019-11-02T05:00:00"/>
    <b v="0"/>
    <b v="0"/>
    <s v="theater/plays"/>
    <x v="3"/>
    <s v="plays"/>
    <x v="3"/>
    <x v="3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d v="2018-06-22T05:00:00"/>
    <d v="2018-07-09T05:00:00"/>
    <b v="1"/>
    <b v="0"/>
    <s v="theater/plays"/>
    <x v="3"/>
    <s v="plays"/>
    <x v="5"/>
    <x v="9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d v="2014-05-02T05:00:00"/>
    <d v="2014-05-22T05:00:00"/>
    <b v="0"/>
    <b v="0"/>
    <s v="theater/plays"/>
    <x v="3"/>
    <s v="plays"/>
    <x v="11"/>
    <x v="1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d v="2013-11-25T06:00:00"/>
    <d v="2013-12-11T06:00:00"/>
    <b v="0"/>
    <b v="1"/>
    <s v="film &amp; video/documentary"/>
    <x v="4"/>
    <s v="documentary"/>
    <x v="0"/>
    <x v="2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d v="2016-12-01T06:00:00"/>
    <d v="2016-12-15T06:00:00"/>
    <b v="1"/>
    <b v="0"/>
    <s v="theater/plays"/>
    <x v="3"/>
    <s v="plays"/>
    <x v="7"/>
    <x v="7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d v="2014-12-15T06:00:00"/>
    <d v="2014-12-27T06:00:00"/>
    <b v="0"/>
    <b v="1"/>
    <s v="theater/plays"/>
    <x v="3"/>
    <s v="plays"/>
    <x v="7"/>
    <x v="1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d v="2019-04-20T05:00:00"/>
    <d v="2019-04-21T05:00:00"/>
    <b v="0"/>
    <b v="0"/>
    <s v="music/jazz"/>
    <x v="1"/>
    <s v="jazz"/>
    <x v="9"/>
    <x v="3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d v="2015-09-13T05:00:00"/>
    <d v="2015-09-16T05:00:00"/>
    <b v="0"/>
    <b v="1"/>
    <s v="film &amp; video/animation"/>
    <x v="4"/>
    <s v="animation"/>
    <x v="3"/>
    <x v="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d v="2013-03-04T06:00:00"/>
    <d v="2013-04-03T05:00:00"/>
    <b v="0"/>
    <b v="0"/>
    <s v="theater/plays"/>
    <x v="3"/>
    <s v="plays"/>
    <x v="6"/>
    <x v="2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d v="2016-11-06T05:00:00"/>
    <d v="2016-11-13T06:00:00"/>
    <b v="0"/>
    <b v="0"/>
    <s v="film &amp; video/science fiction"/>
    <x v="4"/>
    <s v="science fiction"/>
    <x v="0"/>
    <x v="7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d v="2017-06-30T05:00:00"/>
    <d v="2017-07-10T05:00:00"/>
    <b v="0"/>
    <b v="0"/>
    <s v="film &amp; video/television"/>
    <x v="4"/>
    <s v="television"/>
    <x v="5"/>
    <x v="5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d v="2012-04-26T05:00:00"/>
    <d v="2012-05-24T05:00:00"/>
    <b v="0"/>
    <b v="0"/>
    <s v="technology/wearables"/>
    <x v="2"/>
    <s v="wearables"/>
    <x v="9"/>
    <x v="4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d v="2017-09-02T05:00:00"/>
    <d v="2017-09-18T05:00:00"/>
    <b v="0"/>
    <b v="0"/>
    <s v="theater/plays"/>
    <x v="3"/>
    <s v="plays"/>
    <x v="3"/>
    <x v="5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d v="2010-09-30T05:00:00"/>
    <d v="2010-10-19T05:00:00"/>
    <b v="0"/>
    <b v="0"/>
    <s v="theater/plays"/>
    <x v="3"/>
    <s v="plays"/>
    <x v="3"/>
    <x v="6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d v="2011-07-24T05:00:00"/>
    <d v="2011-07-26T05:00:00"/>
    <b v="0"/>
    <b v="1"/>
    <s v="music/indie rock"/>
    <x v="1"/>
    <s v="indie rock"/>
    <x v="8"/>
    <x v="8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d v="2010-12-03T06:00:00"/>
    <d v="2010-12-24T06:00:00"/>
    <b v="0"/>
    <b v="1"/>
    <s v="theater/plays"/>
    <x v="3"/>
    <s v="plays"/>
    <x v="7"/>
    <x v="6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d v="2012-12-18T06:00:00"/>
    <d v="2012-12-20T06:00:00"/>
    <b v="0"/>
    <b v="0"/>
    <s v="technology/wearables"/>
    <x v="2"/>
    <s v="wearables"/>
    <x v="7"/>
    <x v="4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d v="2017-12-19T06:00:00"/>
    <d v="2018-01-04T06:00:00"/>
    <b v="0"/>
    <b v="0"/>
    <s v="film &amp; video/television"/>
    <x v="4"/>
    <s v="television"/>
    <x v="7"/>
    <x v="5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d v="2013-04-14T05:00:00"/>
    <d v="2013-04-16T05:00:00"/>
    <b v="0"/>
    <b v="1"/>
    <s v="games/video games"/>
    <x v="6"/>
    <s v="video games"/>
    <x v="9"/>
    <x v="2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d v="2019-03-06T06:00:00"/>
    <d v="2019-03-23T05:00:00"/>
    <b v="0"/>
    <b v="0"/>
    <s v="games/video games"/>
    <x v="6"/>
    <s v="video games"/>
    <x v="6"/>
    <x v="3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d v="2018-10-21T05:00:00"/>
    <d v="2018-11-13T06:00:00"/>
    <b v="0"/>
    <b v="0"/>
    <s v="film &amp; video/animation"/>
    <x v="4"/>
    <s v="animation"/>
    <x v="4"/>
    <x v="9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d v="2017-07-19T05:00:00"/>
    <d v="2017-08-19T05:00:00"/>
    <b v="0"/>
    <b v="0"/>
    <s v="music/rock"/>
    <x v="1"/>
    <s v="rock"/>
    <x v="8"/>
    <x v="5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d v="2010-07-06T05:00:00"/>
    <d v="2010-07-07T05:00:00"/>
    <b v="0"/>
    <b v="0"/>
    <s v="film &amp; video/drama"/>
    <x v="4"/>
    <s v="drama"/>
    <x v="8"/>
    <x v="6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d v="2016-12-01T06:00:00"/>
    <d v="2017-01-11T06:00:00"/>
    <b v="0"/>
    <b v="0"/>
    <s v="film &amp; video/science fiction"/>
    <x v="4"/>
    <s v="science fiction"/>
    <x v="7"/>
    <x v="7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d v="2013-10-21T05:00:00"/>
    <d v="2013-11-26T06:00:00"/>
    <b v="0"/>
    <b v="1"/>
    <s v="film &amp; video/drama"/>
    <x v="4"/>
    <s v="drama"/>
    <x v="4"/>
    <x v="2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d v="2011-09-23T05:00:00"/>
    <d v="2011-10-16T05:00:00"/>
    <b v="0"/>
    <b v="0"/>
    <s v="theater/plays"/>
    <x v="3"/>
    <s v="plays"/>
    <x v="3"/>
    <x v="8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d v="2018-02-10T06:00:00"/>
    <d v="2018-02-10T06:00:00"/>
    <b v="0"/>
    <b v="1"/>
    <s v="music/indie rock"/>
    <x v="1"/>
    <s v="indie rock"/>
    <x v="10"/>
    <x v="9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d v="2016-10-14T05:00:00"/>
    <d v="2016-10-16T05:00:00"/>
    <b v="0"/>
    <b v="0"/>
    <s v="theater/plays"/>
    <x v="3"/>
    <s v="plays"/>
    <x v="4"/>
    <x v="7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d v="2010-03-28T05:00:00"/>
    <d v="2010-05-11T05:00:00"/>
    <b v="0"/>
    <b v="0"/>
    <s v="theater/plays"/>
    <x v="3"/>
    <s v="plays"/>
    <x v="6"/>
    <x v="6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d v="2014-12-28T06:00:00"/>
    <d v="2015-01-22T06:00:00"/>
    <b v="0"/>
    <b v="0"/>
    <s v="film &amp; video/documentary"/>
    <x v="4"/>
    <s v="documentary"/>
    <x v="7"/>
    <x v="1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d v="2010-08-09T05:00:00"/>
    <d v="2010-08-12T05:00:00"/>
    <b v="0"/>
    <b v="0"/>
    <s v="theater/plays"/>
    <x v="3"/>
    <s v="plays"/>
    <x v="1"/>
    <x v="6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d v="2014-04-28T05:00:00"/>
    <d v="2014-05-18T05:00:00"/>
    <b v="0"/>
    <b v="0"/>
    <s v="film &amp; video/drama"/>
    <x v="4"/>
    <s v="drama"/>
    <x v="9"/>
    <x v="1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d v="2013-01-30T06:00:00"/>
    <d v="2013-03-09T06:00:00"/>
    <b v="0"/>
    <b v="0"/>
    <s v="games/mobile games"/>
    <x v="6"/>
    <s v="mobile games"/>
    <x v="2"/>
    <x v="2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d v="2013-12-31T06:00:00"/>
    <d v="2014-01-04T06:00:00"/>
    <b v="0"/>
    <b v="0"/>
    <s v="film &amp; video/animation"/>
    <x v="4"/>
    <s v="animation"/>
    <x v="7"/>
    <x v="2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d v="2018-02-11T06:00:00"/>
    <d v="2018-02-25T06:00:00"/>
    <b v="0"/>
    <b v="0"/>
    <s v="theater/plays"/>
    <x v="3"/>
    <s v="plays"/>
    <x v="10"/>
    <x v="9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d v="2018-01-27T06:00:00"/>
    <d v="2018-02-05T06:00:00"/>
    <b v="0"/>
    <b v="0"/>
    <s v="publishing/translations"/>
    <x v="5"/>
    <s v="translations"/>
    <x v="2"/>
    <x v="9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d v="2013-05-15T05:00:00"/>
    <d v="2013-06-07T05:00:00"/>
    <b v="0"/>
    <b v="1"/>
    <s v="technology/wearables"/>
    <x v="2"/>
    <s v="wearables"/>
    <x v="11"/>
    <x v="2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d v="2015-11-23T06:00:00"/>
    <d v="2015-11-30T06:00:00"/>
    <b v="0"/>
    <b v="1"/>
    <s v="technology/web"/>
    <x v="2"/>
    <s v="web"/>
    <x v="0"/>
    <x v="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d v="2019-04-14T05:00:00"/>
    <d v="2019-04-30T05:00:00"/>
    <b v="0"/>
    <b v="0"/>
    <s v="theater/plays"/>
    <x v="3"/>
    <s v="plays"/>
    <x v="9"/>
    <x v="3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d v="2015-05-18T05:00:00"/>
    <d v="2015-05-20T05:00:00"/>
    <b v="0"/>
    <b v="0"/>
    <s v="film &amp; video/drama"/>
    <x v="4"/>
    <s v="drama"/>
    <x v="11"/>
    <x v="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d v="2016-12-12T06:00:00"/>
    <d v="2016-12-19T06:00:00"/>
    <b v="0"/>
    <b v="0"/>
    <s v="technology/wearables"/>
    <x v="2"/>
    <s v="wearables"/>
    <x v="7"/>
    <x v="7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d v="2012-05-02T05:00:00"/>
    <d v="2012-05-02T05:00:00"/>
    <b v="0"/>
    <b v="1"/>
    <s v="food/food trucks"/>
    <x v="0"/>
    <s v="food trucks"/>
    <x v="11"/>
    <x v="4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d v="2019-03-11T05:00:00"/>
    <d v="2019-05-04T05:00:00"/>
    <b v="0"/>
    <b v="0"/>
    <s v="music/rock"/>
    <x v="1"/>
    <s v="rock"/>
    <x v="6"/>
    <x v="3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d v="2018-06-26T05:00:00"/>
    <d v="2018-06-27T05:00:00"/>
    <b v="0"/>
    <b v="0"/>
    <s v="music/electric music"/>
    <x v="1"/>
    <s v="electric music"/>
    <x v="5"/>
    <x v="9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d v="2014-12-16T06:00:00"/>
    <d v="2014-12-17T06:00:00"/>
    <b v="0"/>
    <b v="0"/>
    <s v="film &amp; video/television"/>
    <x v="4"/>
    <s v="television"/>
    <x v="7"/>
    <x v="1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d v="2013-06-25T05:00:00"/>
    <d v="2013-06-29T05:00:00"/>
    <b v="0"/>
    <b v="1"/>
    <s v="publishing/translations"/>
    <x v="5"/>
    <s v="translations"/>
    <x v="5"/>
    <x v="2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d v="2018-08-10T05:00:00"/>
    <d v="2018-08-16T05:00:00"/>
    <b v="0"/>
    <b v="0"/>
    <s v="publishing/fiction"/>
    <x v="5"/>
    <s v="fiction"/>
    <x v="1"/>
    <x v="9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d v="2011-06-26T05:00:00"/>
    <d v="2011-07-23T05:00:00"/>
    <b v="0"/>
    <b v="0"/>
    <s v="film &amp; video/science fiction"/>
    <x v="4"/>
    <s v="science fiction"/>
    <x v="5"/>
    <x v="8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d v="2015-03-09T05:00:00"/>
    <d v="2015-03-21T05:00:00"/>
    <b v="0"/>
    <b v="0"/>
    <s v="technology/wearables"/>
    <x v="2"/>
    <s v="wearables"/>
    <x v="6"/>
    <x v="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d v="2017-07-29T05:00:00"/>
    <d v="2017-07-31T05:00:00"/>
    <b v="0"/>
    <b v="0"/>
    <s v="food/food trucks"/>
    <x v="0"/>
    <s v="food trucks"/>
    <x v="8"/>
    <x v="5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d v="2010-03-11T06:00:00"/>
    <d v="2010-03-20T05:00:00"/>
    <b v="0"/>
    <b v="1"/>
    <s v="photography/photography books"/>
    <x v="7"/>
    <s v="photography books"/>
    <x v="6"/>
    <x v="6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d v="2014-10-01T05:00:00"/>
    <d v="2014-11-12T06:00:00"/>
    <b v="0"/>
    <b v="1"/>
    <s v="theater/plays"/>
    <x v="3"/>
    <s v="plays"/>
    <x v="4"/>
    <x v="1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d v="2012-02-24T06:00:00"/>
    <d v="2012-03-06T06:00:00"/>
    <b v="0"/>
    <b v="1"/>
    <s v="publishing/fiction"/>
    <x v="5"/>
    <s v="fiction"/>
    <x v="10"/>
    <x v="4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d v="2019-12-12T06:00:00"/>
    <d v="2019-12-19T06:00:00"/>
    <b v="0"/>
    <b v="0"/>
    <s v="theater/plays"/>
    <x v="3"/>
    <s v="plays"/>
    <x v="7"/>
    <x v="3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d v="2014-08-04T05:00:00"/>
    <d v="2014-09-22T05:00:00"/>
    <b v="0"/>
    <b v="1"/>
    <s v="food/food trucks"/>
    <x v="0"/>
    <s v="food trucks"/>
    <x v="1"/>
    <x v="1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d v="2019-06-10T05:00:00"/>
    <d v="2019-07-21T05:00:00"/>
    <b v="0"/>
    <b v="0"/>
    <s v="theater/plays"/>
    <x v="3"/>
    <s v="plays"/>
    <x v="5"/>
    <x v="3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d v="2018-03-09T06:00:00"/>
    <d v="2018-03-24T05:00:00"/>
    <b v="0"/>
    <b v="1"/>
    <s v="publishing/translations"/>
    <x v="5"/>
    <s v="translations"/>
    <x v="6"/>
    <x v="9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d v="2017-04-20T05:00:00"/>
    <d v="2017-05-23T05:00:00"/>
    <b v="0"/>
    <b v="0"/>
    <s v="theater/plays"/>
    <x v="3"/>
    <s v="plays"/>
    <x v="9"/>
    <x v="5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d v="2016-02-03T06:00:00"/>
    <d v="2016-02-20T06:00:00"/>
    <b v="0"/>
    <b v="0"/>
    <s v="theater/plays"/>
    <x v="3"/>
    <s v="plays"/>
    <x v="10"/>
    <x v="7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d v="2010-08-16T05:00:00"/>
    <d v="2010-08-21T05:00:00"/>
    <b v="0"/>
    <b v="0"/>
    <s v="technology/wearables"/>
    <x v="2"/>
    <s v="wearables"/>
    <x v="1"/>
    <x v="6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d v="2019-11-17T06:00:00"/>
    <d v="2019-11-24T06:00:00"/>
    <b v="0"/>
    <b v="0"/>
    <s v="journalism/audio"/>
    <x v="8"/>
    <s v="audio"/>
    <x v="0"/>
    <x v="3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d v="2013-07-01T05:00:00"/>
    <d v="2013-07-27T05:00:00"/>
    <b v="0"/>
    <b v="1"/>
    <s v="food/food trucks"/>
    <x v="0"/>
    <s v="food trucks"/>
    <x v="8"/>
    <x v="2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d v="2010-06-07T05:00:00"/>
    <d v="2010-07-12T05:00:00"/>
    <b v="1"/>
    <b v="1"/>
    <s v="film &amp; video/shorts"/>
    <x v="4"/>
    <s v="shorts"/>
    <x v="5"/>
    <x v="6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d v="2019-06-29T05:00:00"/>
    <d v="2019-07-12T05:00:00"/>
    <b v="0"/>
    <b v="0"/>
    <s v="photography/photography books"/>
    <x v="7"/>
    <s v="photography books"/>
    <x v="5"/>
    <x v="3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d v="2012-03-22T05:00:00"/>
    <d v="2012-03-23T05:00:00"/>
    <b v="0"/>
    <b v="0"/>
    <s v="technology/wearables"/>
    <x v="2"/>
    <s v="wearables"/>
    <x v="6"/>
    <x v="4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d v="2014-06-10T05:00:00"/>
    <d v="2014-06-14T05:00:00"/>
    <b v="0"/>
    <b v="0"/>
    <s v="theater/plays"/>
    <x v="3"/>
    <s v="plays"/>
    <x v="5"/>
    <x v="1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d v="2017-05-21T05:00:00"/>
    <d v="2017-06-07T05:00:00"/>
    <b v="0"/>
    <b v="0"/>
    <s v="film &amp; video/animation"/>
    <x v="4"/>
    <s v="animation"/>
    <x v="11"/>
    <x v="5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d v="2016-12-20T06:00:00"/>
    <d v="2016-12-20T06:00:00"/>
    <b v="0"/>
    <b v="1"/>
    <s v="technology/wearables"/>
    <x v="2"/>
    <s v="wearables"/>
    <x v="7"/>
    <x v="7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d v="2015-01-01T06:00:00"/>
    <d v="2015-01-03T06:00:00"/>
    <b v="0"/>
    <b v="0"/>
    <s v="technology/web"/>
    <x v="2"/>
    <s v="web"/>
    <x v="2"/>
    <x v="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d v="2016-03-15T05:00:00"/>
    <d v="2016-03-20T05:00:00"/>
    <b v="0"/>
    <b v="1"/>
    <s v="film &amp; video/documentary"/>
    <x v="4"/>
    <s v="documentary"/>
    <x v="6"/>
    <x v="7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d v="2013-05-01T05:00:00"/>
    <d v="2013-05-29T05:00:00"/>
    <b v="0"/>
    <b v="1"/>
    <s v="theater/plays"/>
    <x v="3"/>
    <s v="plays"/>
    <x v="11"/>
    <x v="2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d v="2013-03-12T05:00:00"/>
    <d v="2013-03-14T05:00:00"/>
    <b v="0"/>
    <b v="0"/>
    <s v="film &amp; video/documentary"/>
    <x v="4"/>
    <s v="documentary"/>
    <x v="6"/>
    <x v="2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d v="2012-07-27T05:00:00"/>
    <d v="2012-08-25T05:00:00"/>
    <b v="0"/>
    <b v="1"/>
    <s v="games/video games"/>
    <x v="6"/>
    <s v="video games"/>
    <x v="8"/>
    <x v="4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d v="2015-07-01T05:00:00"/>
    <d v="2015-07-21T05:00:00"/>
    <b v="0"/>
    <b v="0"/>
    <s v="film &amp; video/drama"/>
    <x v="4"/>
    <s v="drama"/>
    <x v="8"/>
    <x v="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d v="2015-05-18T05:00:00"/>
    <d v="2015-05-19T05:00:00"/>
    <b v="0"/>
    <b v="0"/>
    <s v="music/rock"/>
    <x v="1"/>
    <s v="rock"/>
    <x v="11"/>
    <x v="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d v="2013-03-08T06:00:00"/>
    <d v="2013-04-19T05:00:00"/>
    <b v="0"/>
    <b v="1"/>
    <s v="publishing/radio &amp; podcasts"/>
    <x v="5"/>
    <s v="radio &amp; podcasts"/>
    <x v="6"/>
    <x v="2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d v="2017-11-23T06:00:00"/>
    <d v="2017-12-10T06:00:00"/>
    <b v="0"/>
    <b v="1"/>
    <s v="theater/plays"/>
    <x v="3"/>
    <s v="plays"/>
    <x v="0"/>
    <x v="5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d v="2013-04-09T05:00:00"/>
    <d v="2013-05-28T05:00:00"/>
    <b v="0"/>
    <b v="1"/>
    <s v="technology/web"/>
    <x v="2"/>
    <s v="web"/>
    <x v="9"/>
    <x v="2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d v="2018-07-29T05:00:00"/>
    <d v="2018-08-19T05:00:00"/>
    <b v="0"/>
    <b v="0"/>
    <s v="theater/plays"/>
    <x v="3"/>
    <s v="plays"/>
    <x v="8"/>
    <x v="9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d v="2012-05-05T05:00:00"/>
    <d v="2012-05-15T05:00:00"/>
    <b v="0"/>
    <b v="0"/>
    <s v="theater/plays"/>
    <x v="3"/>
    <s v="plays"/>
    <x v="11"/>
    <x v="4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d v="2018-05-31T05:00:00"/>
    <d v="2018-06-24T05:00:00"/>
    <b v="0"/>
    <b v="0"/>
    <s v="film &amp; video/drama"/>
    <x v="4"/>
    <s v="drama"/>
    <x v="11"/>
    <x v="9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d v="2019-07-25T05:00:00"/>
    <d v="2019-08-04T05:00:00"/>
    <b v="0"/>
    <b v="0"/>
    <s v="theater/plays"/>
    <x v="3"/>
    <s v="plays"/>
    <x v="8"/>
    <x v="3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d v="2014-07-05T05:00:00"/>
    <d v="2014-07-06T05:00:00"/>
    <b v="0"/>
    <b v="1"/>
    <s v="games/video games"/>
    <x v="6"/>
    <s v="video games"/>
    <x v="8"/>
    <x v="1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d v="2010-09-09T05:00:00"/>
    <d v="2010-09-11T05:00:00"/>
    <b v="0"/>
    <b v="0"/>
    <s v="film &amp; video/television"/>
    <x v="4"/>
    <s v="television"/>
    <x v="3"/>
    <x v="6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d v="2013-12-06T06:00:00"/>
    <d v="2013-12-11T06:00:00"/>
    <b v="0"/>
    <b v="1"/>
    <s v="music/rock"/>
    <x v="1"/>
    <s v="rock"/>
    <x v="7"/>
    <x v="2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d v="2011-12-23T06:00:00"/>
    <d v="2011-12-25T06:00:00"/>
    <b v="0"/>
    <b v="1"/>
    <s v="theater/plays"/>
    <x v="3"/>
    <s v="plays"/>
    <x v="7"/>
    <x v="8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d v="2010-08-06T05:00:00"/>
    <d v="2010-09-13T05:00:00"/>
    <b v="0"/>
    <b v="0"/>
    <s v="publishing/nonfiction"/>
    <x v="5"/>
    <s v="nonfiction"/>
    <x v="1"/>
    <x v="6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d v="2017-05-05T05:00:00"/>
    <d v="2017-05-10T05:00:00"/>
    <b v="0"/>
    <b v="0"/>
    <s v="food/food trucks"/>
    <x v="0"/>
    <s v="food trucks"/>
    <x v="11"/>
    <x v="5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d v="2018-02-23T06:00:00"/>
    <d v="2018-02-25T06:00:00"/>
    <b v="0"/>
    <b v="1"/>
    <s v="film &amp; video/animation"/>
    <x v="4"/>
    <s v="animation"/>
    <x v="10"/>
    <x v="9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d v="2015-01-08T06:00:00"/>
    <d v="2015-01-22T06:00:00"/>
    <b v="0"/>
    <b v="1"/>
    <s v="music/rock"/>
    <x v="1"/>
    <s v="rock"/>
    <x v="2"/>
    <x v="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d v="2019-04-19T05:00:00"/>
    <d v="2019-04-22T05:00:00"/>
    <b v="0"/>
    <b v="0"/>
    <s v="theater/plays"/>
    <x v="3"/>
    <s v="plays"/>
    <x v="9"/>
    <x v="3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d v="2016-08-23T05:00:00"/>
    <d v="2016-08-29T05:00:00"/>
    <b v="0"/>
    <b v="1"/>
    <s v="film &amp; video/drama"/>
    <x v="4"/>
    <s v="drama"/>
    <x v="1"/>
    <x v="7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d v="2012-07-03T05:00:00"/>
    <d v="2012-07-15T05:00:00"/>
    <b v="0"/>
    <b v="0"/>
    <s v="film &amp; video/shorts"/>
    <x v="4"/>
    <s v="shorts"/>
    <x v="8"/>
    <x v="4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d v="2010-03-04T06:00:00"/>
    <d v="2010-03-09T06:00:00"/>
    <b v="0"/>
    <b v="0"/>
    <s v="film &amp; video/shorts"/>
    <x v="4"/>
    <s v="shorts"/>
    <x v="6"/>
    <x v="6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d v="2010-04-26T05:00:00"/>
    <d v="2010-05-09T05:00:00"/>
    <b v="0"/>
    <b v="0"/>
    <s v="theater/plays"/>
    <x v="3"/>
    <s v="plays"/>
    <x v="9"/>
    <x v="6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d v="2010-11-23T06:00:00"/>
    <d v="2010-11-27T06:00:00"/>
    <b v="0"/>
    <b v="0"/>
    <s v="technology/wearables"/>
    <x v="2"/>
    <s v="wearables"/>
    <x v="0"/>
    <x v="6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d v="2015-12-26T06:00:00"/>
    <d v="2016-02-01T06:00:00"/>
    <b v="0"/>
    <b v="1"/>
    <s v="theater/plays"/>
    <x v="3"/>
    <s v="plays"/>
    <x v="7"/>
    <x v="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d v="2016-02-05T06:00:00"/>
    <d v="2016-03-12T06:00:00"/>
    <b v="0"/>
    <b v="0"/>
    <s v="film &amp; video/animation"/>
    <x v="4"/>
    <s v="animation"/>
    <x v="10"/>
    <x v="7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d v="2013-11-23T06:00:00"/>
    <d v="2014-01-07T06:00:00"/>
    <b v="0"/>
    <b v="0"/>
    <s v="music/indie rock"/>
    <x v="1"/>
    <s v="indie rock"/>
    <x v="0"/>
    <x v="2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d v="2014-05-10T05:00:00"/>
    <d v="2014-06-07T05:00:00"/>
    <b v="0"/>
    <b v="0"/>
    <s v="games/video games"/>
    <x v="6"/>
    <s v="video games"/>
    <x v="11"/>
    <x v="1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d v="2010-08-31T05:00:00"/>
    <d v="2010-09-14T05:00:00"/>
    <b v="0"/>
    <b v="1"/>
    <s v="publishing/fiction"/>
    <x v="5"/>
    <s v="fiction"/>
    <x v="1"/>
    <x v="6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d v="2013-11-11T06:00:00"/>
    <d v="2014-01-06T06:00:00"/>
    <b v="0"/>
    <b v="0"/>
    <s v="games/video games"/>
    <x v="6"/>
    <s v="video games"/>
    <x v="0"/>
    <x v="2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d v="2018-01-25T06:00:00"/>
    <d v="2018-01-26T06:00:00"/>
    <b v="0"/>
    <b v="0"/>
    <s v="theater/plays"/>
    <x v="3"/>
    <s v="plays"/>
    <x v="2"/>
    <x v="9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d v="2013-07-24T05:00:00"/>
    <d v="2013-08-29T05:00:00"/>
    <b v="0"/>
    <b v="0"/>
    <s v="music/indie rock"/>
    <x v="1"/>
    <s v="indie rock"/>
    <x v="8"/>
    <x v="2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d v="2018-08-17T05:00:00"/>
    <d v="2018-08-18T05:00:00"/>
    <b v="0"/>
    <b v="1"/>
    <s v="film &amp; video/drama"/>
    <x v="4"/>
    <s v="drama"/>
    <x v="1"/>
    <x v="9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d v="2018-06-08T05:00:00"/>
    <d v="2018-06-10T05:00:00"/>
    <b v="0"/>
    <b v="1"/>
    <s v="theater/plays"/>
    <x v="3"/>
    <s v="plays"/>
    <x v="5"/>
    <x v="9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d v="2010-08-24T05:00:00"/>
    <d v="2010-09-19T05:00:00"/>
    <b v="0"/>
    <b v="0"/>
    <s v="publishing/fiction"/>
    <x v="5"/>
    <s v="fiction"/>
    <x v="1"/>
    <x v="6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d v="2018-08-30T05:00:00"/>
    <d v="2018-09-22T05:00:00"/>
    <b v="1"/>
    <b v="1"/>
    <s v="film &amp; video/documentary"/>
    <x v="4"/>
    <s v="documentary"/>
    <x v="1"/>
    <x v="9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d v="2013-09-22T05:00:00"/>
    <d v="2013-10-08T05:00:00"/>
    <b v="0"/>
    <b v="0"/>
    <s v="games/mobile games"/>
    <x v="6"/>
    <s v="mobile games"/>
    <x v="3"/>
    <x v="2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d v="2019-07-01T05:00:00"/>
    <d v="2019-07-07T05:00:00"/>
    <b v="0"/>
    <b v="1"/>
    <s v="food/food trucks"/>
    <x v="0"/>
    <s v="food trucks"/>
    <x v="8"/>
    <x v="3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d v="2018-05-05T05:00:00"/>
    <d v="2018-05-27T05:00:00"/>
    <b v="0"/>
    <b v="0"/>
    <s v="photography/photography books"/>
    <x v="7"/>
    <s v="photography books"/>
    <x v="11"/>
    <x v="9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d v="2015-06-10T05:00:00"/>
    <d v="2015-07-06T05:00:00"/>
    <b v="0"/>
    <b v="0"/>
    <s v="games/mobile games"/>
    <x v="6"/>
    <s v="mobile games"/>
    <x v="5"/>
    <x v="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d v="2016-01-22T06:00:00"/>
    <d v="2016-02-21T06:00:00"/>
    <b v="0"/>
    <b v="0"/>
    <s v="music/indie rock"/>
    <x v="1"/>
    <s v="indie rock"/>
    <x v="2"/>
    <x v="7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d v="2013-09-11T05:00:00"/>
    <d v="2013-09-26T05:00:00"/>
    <b v="0"/>
    <b v="0"/>
    <s v="games/video games"/>
    <x v="6"/>
    <s v="video games"/>
    <x v="3"/>
    <x v="2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d v="2016-01-08T06:00:00"/>
    <d v="2016-01-21T06:00:00"/>
    <b v="0"/>
    <b v="0"/>
    <s v="music/rock"/>
    <x v="1"/>
    <s v="rock"/>
    <x v="2"/>
    <x v="7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d v="2019-12-25T06:00:00"/>
    <d v="2020-01-14T06:00:00"/>
    <b v="0"/>
    <b v="0"/>
    <s v="theater/plays"/>
    <x v="3"/>
    <s v="plays"/>
    <x v="7"/>
    <x v="3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d v="2018-09-17T05:00:00"/>
    <d v="2018-09-20T05:00:00"/>
    <b v="0"/>
    <b v="1"/>
    <s v="theater/plays"/>
    <x v="3"/>
    <s v="plays"/>
    <x v="3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d v="2015-01-25T06:00:00"/>
    <d v="2015-02-06T06:00:00"/>
    <b v="0"/>
    <b v="0"/>
    <s v="film &amp; video/drama"/>
    <x v="4"/>
    <s v="drama"/>
    <x v="2"/>
    <x v="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d v="2016-04-01T05:00:00"/>
    <d v="2016-04-14T05:00:00"/>
    <b v="0"/>
    <b v="0"/>
    <s v="theater/plays"/>
    <x v="3"/>
    <s v="plays"/>
    <x v="9"/>
    <x v="7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d v="2013-05-28T05:00:00"/>
    <d v="2013-06-06T05:00:00"/>
    <b v="0"/>
    <b v="0"/>
    <s v="technology/wearables"/>
    <x v="2"/>
    <s v="wearables"/>
    <x v="11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d v="2012-02-29T06:00:00"/>
    <d v="2012-03-21T05:00:00"/>
    <b v="0"/>
    <b v="0"/>
    <s v="music/indie rock"/>
    <x v="1"/>
    <s v="indie rock"/>
    <x v="10"/>
    <x v="4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d v="2014-12-20T06:00:00"/>
    <d v="2015-01-29T06:00:00"/>
    <b v="0"/>
    <b v="1"/>
    <s v="technology/web"/>
    <x v="2"/>
    <s v="web"/>
    <x v="7"/>
    <x v="1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d v="2016-11-26T06:00:00"/>
    <d v="2016-11-28T06:00:00"/>
    <b v="0"/>
    <b v="0"/>
    <s v="theater/plays"/>
    <x v="3"/>
    <s v="plays"/>
    <x v="0"/>
    <x v="7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d v="2011-01-02T06:00:00"/>
    <d v="2011-01-03T06:00:00"/>
    <b v="0"/>
    <b v="0"/>
    <s v="music/rock"/>
    <x v="1"/>
    <s v="rock"/>
    <x v="2"/>
    <x v="8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d v="2016-12-19T06:00:00"/>
    <d v="2016-12-25T06:00:00"/>
    <b v="0"/>
    <b v="0"/>
    <s v="music/indie rock"/>
    <x v="1"/>
    <s v="indie rock"/>
    <x v="7"/>
    <x v="7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d v="2014-04-02T05:00:00"/>
    <d v="2014-05-03T05:00:00"/>
    <b v="0"/>
    <b v="0"/>
    <s v="music/rock"/>
    <x v="1"/>
    <s v="rock"/>
    <x v="9"/>
    <x v="1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d v="2011-09-06T05:00:00"/>
    <d v="2011-09-13T05:00:00"/>
    <b v="0"/>
    <b v="1"/>
    <s v="publishing/translations"/>
    <x v="5"/>
    <s v="translations"/>
    <x v="3"/>
    <x v="8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d v="2015-10-02T05:00:00"/>
    <d v="2015-10-05T05:00:00"/>
    <b v="0"/>
    <b v="1"/>
    <s v="film &amp; video/science fiction"/>
    <x v="4"/>
    <s v="science fiction"/>
    <x v="4"/>
    <x v="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d v="2016-02-24T06:00:00"/>
    <d v="2016-04-07T05:00:00"/>
    <b v="0"/>
    <b v="0"/>
    <s v="theater/plays"/>
    <x v="3"/>
    <s v="plays"/>
    <x v="10"/>
    <x v="7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d v="2016-08-02T05:00:00"/>
    <d v="2016-08-09T05:00:00"/>
    <b v="0"/>
    <b v="0"/>
    <s v="theater/plays"/>
    <x v="3"/>
    <s v="plays"/>
    <x v="1"/>
    <x v="7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d v="2011-11-18T06:00:00"/>
    <d v="2011-12-28T06:00:00"/>
    <b v="0"/>
    <b v="0"/>
    <s v="film &amp; video/animation"/>
    <x v="4"/>
    <s v="animation"/>
    <x v="0"/>
    <x v="8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d v="2011-10-17T05:00:00"/>
    <d v="2011-10-19T05:00:00"/>
    <b v="0"/>
    <b v="0"/>
    <s v="theater/plays"/>
    <x v="3"/>
    <s v="plays"/>
    <x v="4"/>
    <x v="8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d v="2019-03-12T05:00:00"/>
    <d v="2019-03-14T05:00:00"/>
    <b v="0"/>
    <b v="0"/>
    <s v="music/rock"/>
    <x v="1"/>
    <s v="rock"/>
    <x v="6"/>
    <x v="3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d v="2018-11-13T06:00:00"/>
    <d v="2018-12-03T06:00:00"/>
    <b v="0"/>
    <b v="0"/>
    <s v="film &amp; video/documentary"/>
    <x v="4"/>
    <s v="documentary"/>
    <x v="0"/>
    <x v="9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d v="2015-03-15T05:00:00"/>
    <d v="2015-03-23T05:00:00"/>
    <b v="0"/>
    <b v="0"/>
    <s v="theater/plays"/>
    <x v="3"/>
    <s v="plays"/>
    <x v="6"/>
    <x v="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d v="2011-11-15T06:00:00"/>
    <d v="2011-12-05T06:00:00"/>
    <b v="0"/>
    <b v="0"/>
    <s v="theater/plays"/>
    <x v="3"/>
    <s v="plays"/>
    <x v="0"/>
    <x v="8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d v="2016-02-24T06:00:00"/>
    <d v="2016-03-18T05:00:00"/>
    <b v="0"/>
    <b v="1"/>
    <s v="music/electric music"/>
    <x v="1"/>
    <s v="electric music"/>
    <x v="10"/>
    <x v="7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d v="2014-07-10T05:00:00"/>
    <d v="2014-07-12T05:00:00"/>
    <b v="0"/>
    <b v="0"/>
    <s v="music/rock"/>
    <x v="1"/>
    <s v="rock"/>
    <x v="8"/>
    <x v="1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d v="2010-07-15T05:00:00"/>
    <d v="2010-08-29T05:00:00"/>
    <b v="0"/>
    <b v="0"/>
    <s v="theater/plays"/>
    <x v="3"/>
    <s v="plays"/>
    <x v="8"/>
    <x v="6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d v="2011-01-11T06:00:00"/>
    <d v="2011-01-23T06:00:00"/>
    <b v="0"/>
    <b v="0"/>
    <s v="film &amp; video/animation"/>
    <x v="4"/>
    <s v="animation"/>
    <x v="2"/>
    <x v="8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d v="2014-12-20T06:00:00"/>
    <d v="2014-12-26T06:00:00"/>
    <b v="0"/>
    <b v="1"/>
    <s v="music/rock"/>
    <x v="1"/>
    <s v="rock"/>
    <x v="7"/>
    <x v="1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d v="2015-06-19T05:00:00"/>
    <d v="2015-08-05T05:00:00"/>
    <b v="0"/>
    <b v="0"/>
    <s v="film &amp; video/shorts"/>
    <x v="4"/>
    <s v="shorts"/>
    <x v="5"/>
    <x v="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d v="2015-09-28T05:00:00"/>
    <d v="2015-10-14T05:00:00"/>
    <b v="0"/>
    <b v="1"/>
    <s v="music/rock"/>
    <x v="1"/>
    <s v="rock"/>
    <x v="3"/>
    <x v="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d v="2014-05-02T05:00:00"/>
    <d v="2014-05-04T05:00:00"/>
    <b v="0"/>
    <b v="0"/>
    <s v="journalism/audio"/>
    <x v="8"/>
    <s v="audio"/>
    <x v="11"/>
    <x v="1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d v="2019-12-07T06:00:00"/>
    <d v="2019-12-17T06:00:00"/>
    <b v="0"/>
    <b v="1"/>
    <s v="food/food trucks"/>
    <x v="0"/>
    <s v="food trucks"/>
    <x v="7"/>
    <x v="3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d v="2014-05-20T05:00:00"/>
    <d v="2014-05-23T05:00:00"/>
    <b v="0"/>
    <b v="1"/>
    <s v="theater/plays"/>
    <x v="3"/>
    <s v="plays"/>
    <x v="11"/>
    <x v="1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d v="2017-11-01T05:00:00"/>
    <d v="2017-11-18T06:00:00"/>
    <b v="0"/>
    <b v="0"/>
    <s v="theater/plays"/>
    <x v="3"/>
    <s v="plays"/>
    <x v="0"/>
    <x v="5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d v="2011-03-11T06:00:00"/>
    <d v="2011-04-06T05:00:00"/>
    <b v="0"/>
    <b v="0"/>
    <s v="music/jazz"/>
    <x v="1"/>
    <s v="jazz"/>
    <x v="6"/>
    <x v="8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d v="2011-12-01T06:00:00"/>
    <d v="2011-12-04T06:00:00"/>
    <b v="0"/>
    <b v="0"/>
    <s v="film &amp; video/science fiction"/>
    <x v="4"/>
    <s v="science fiction"/>
    <x v="7"/>
    <x v="8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d v="2011-08-07T05:00:00"/>
    <d v="2011-08-19T05:00:00"/>
    <b v="0"/>
    <b v="0"/>
    <s v="music/jazz"/>
    <x v="1"/>
    <s v="jazz"/>
    <x v="1"/>
    <x v="8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d v="2014-02-26T06:00:00"/>
    <d v="2014-03-06T06:00:00"/>
    <b v="0"/>
    <b v="0"/>
    <s v="theater/plays"/>
    <x v="3"/>
    <s v="plays"/>
    <x v="10"/>
    <x v="1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d v="2011-04-29T05:00:00"/>
    <d v="2011-05-14T05:00:00"/>
    <b v="0"/>
    <b v="0"/>
    <s v="technology/web"/>
    <x v="2"/>
    <s v="web"/>
    <x v="9"/>
    <x v="8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d v="2015-06-10T05:00:00"/>
    <d v="2015-06-15T05:00:00"/>
    <b v="0"/>
    <b v="1"/>
    <s v="games/video games"/>
    <x v="6"/>
    <s v="video games"/>
    <x v="5"/>
    <x v="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d v="2012-02-20T06:00:00"/>
    <d v="2012-03-08T06:00:00"/>
    <b v="0"/>
    <b v="0"/>
    <s v="film &amp; video/documentary"/>
    <x v="4"/>
    <s v="documentary"/>
    <x v="10"/>
    <x v="4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d v="2012-04-25T05:00:00"/>
    <d v="2012-05-09T05:00:00"/>
    <b v="0"/>
    <b v="0"/>
    <s v="technology/web"/>
    <x v="2"/>
    <s v="web"/>
    <x v="9"/>
    <x v="4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d v="2010-03-18T05:00:00"/>
    <d v="2010-03-28T05:00:00"/>
    <b v="0"/>
    <b v="0"/>
    <s v="publishing/translations"/>
    <x v="5"/>
    <s v="translations"/>
    <x v="6"/>
    <x v="6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d v="2010-11-17T06:00:00"/>
    <d v="2010-12-06T06:00:00"/>
    <b v="0"/>
    <b v="0"/>
    <s v="music/rock"/>
    <x v="1"/>
    <s v="rock"/>
    <x v="0"/>
    <x v="6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d v="2019-01-19T06:00:00"/>
    <d v="2019-03-12T05:00:00"/>
    <b v="0"/>
    <b v="1"/>
    <s v="food/food trucks"/>
    <x v="0"/>
    <s v="food trucks"/>
    <x v="2"/>
    <x v="3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d v="2010-03-25T05:00:00"/>
    <d v="2010-04-25T05:00:00"/>
    <b v="0"/>
    <b v="0"/>
    <s v="theater/plays"/>
    <x v="3"/>
    <s v="plays"/>
    <x v="6"/>
    <x v="6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d v="2015-07-05T05:00:00"/>
    <d v="2015-07-12T05:00:00"/>
    <b v="0"/>
    <b v="0"/>
    <s v="film &amp; video/documentary"/>
    <x v="4"/>
    <s v="documentary"/>
    <x v="8"/>
    <x v="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d v="2014-12-21T06:00:00"/>
    <d v="2015-01-01T06:00:00"/>
    <b v="0"/>
    <b v="0"/>
    <s v="publishing/radio &amp; podcasts"/>
    <x v="5"/>
    <s v="radio &amp; podcasts"/>
    <x v="7"/>
    <x v="1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d v="2010-07-14T05:00:00"/>
    <d v="2010-07-24T05:00:00"/>
    <b v="0"/>
    <b v="0"/>
    <s v="games/video games"/>
    <x v="6"/>
    <s v="video games"/>
    <x v="8"/>
    <x v="6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d v="2014-05-30T05:00:00"/>
    <d v="2014-06-08T05:00:00"/>
    <b v="0"/>
    <b v="0"/>
    <s v="theater/plays"/>
    <x v="3"/>
    <s v="plays"/>
    <x v="11"/>
    <x v="1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d v="2014-03-26T05:00:00"/>
    <d v="2014-04-08T05:00:00"/>
    <b v="0"/>
    <b v="0"/>
    <s v="film &amp; video/animation"/>
    <x v="4"/>
    <s v="animation"/>
    <x v="6"/>
    <x v="1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d v="2016-06-27T05:00:00"/>
    <d v="2016-06-30T05:00:00"/>
    <b v="0"/>
    <b v="1"/>
    <s v="theater/plays"/>
    <x v="3"/>
    <s v="plays"/>
    <x v="5"/>
    <x v="7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d v="2010-03-16T05:00:00"/>
    <d v="2010-04-06T05:00:00"/>
    <b v="0"/>
    <b v="1"/>
    <s v="theater/plays"/>
    <x v="3"/>
    <s v="plays"/>
    <x v="6"/>
    <x v="6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d v="2016-03-05T06:00:00"/>
    <d v="2016-03-12T06:00:00"/>
    <b v="0"/>
    <b v="1"/>
    <s v="film &amp; video/drama"/>
    <x v="4"/>
    <s v="drama"/>
    <x v="6"/>
    <x v="7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d v="2019-11-17T06:00:00"/>
    <d v="2019-12-05T06:00:00"/>
    <b v="0"/>
    <b v="0"/>
    <s v="theater/plays"/>
    <x v="3"/>
    <s v="plays"/>
    <x v="0"/>
    <x v="3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d v="2010-06-15T05:00:00"/>
    <d v="2010-07-14T05:00:00"/>
    <b v="0"/>
    <b v="0"/>
    <s v="music/rock"/>
    <x v="1"/>
    <s v="rock"/>
    <x v="5"/>
    <x v="6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d v="2015-02-12T06:00:00"/>
    <d v="2015-02-20T06:00:00"/>
    <b v="0"/>
    <b v="0"/>
    <s v="film &amp; video/documentary"/>
    <x v="4"/>
    <s v="documentary"/>
    <x v="10"/>
    <x v="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d v="2013-07-30T05:00:00"/>
    <d v="2013-08-11T05:00:00"/>
    <b v="0"/>
    <b v="0"/>
    <s v="food/food trucks"/>
    <x v="0"/>
    <s v="food trucks"/>
    <x v="8"/>
    <x v="2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d v="2014-05-30T05:00:00"/>
    <d v="2014-06-16T05:00:00"/>
    <b v="1"/>
    <b v="0"/>
    <s v="technology/wearables"/>
    <x v="2"/>
    <s v="wearables"/>
    <x v="11"/>
    <x v="1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d v="2015-06-05T05:00:00"/>
    <d v="2015-06-16T05:00:00"/>
    <b v="0"/>
    <b v="0"/>
    <s v="theater/plays"/>
    <x v="3"/>
    <s v="plays"/>
    <x v="5"/>
    <x v="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d v="2019-04-18T05:00:00"/>
    <d v="2019-05-15T05:00:00"/>
    <b v="0"/>
    <b v="0"/>
    <s v="theater/plays"/>
    <x v="3"/>
    <s v="plays"/>
    <x v="9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d v="2011-01-22T06:00:00"/>
    <d v="2011-02-12T06:00:00"/>
    <b v="0"/>
    <b v="0"/>
    <s v="theater/plays"/>
    <x v="3"/>
    <s v="plays"/>
    <x v="2"/>
    <x v="8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d v="2015-10-03T05:00:00"/>
    <d v="2015-11-13T06:00:00"/>
    <b v="0"/>
    <b v="0"/>
    <s v="publishing/nonfiction"/>
    <x v="5"/>
    <s v="nonfiction"/>
    <x v="4"/>
    <x v="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d v="2016-03-07T06:00:00"/>
    <d v="2016-03-18T05:00:00"/>
    <b v="0"/>
    <b v="0"/>
    <s v="music/rock"/>
    <x v="1"/>
    <s v="rock"/>
    <x v="6"/>
    <x v="7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d v="2014-03-23T05:00:00"/>
    <d v="2014-03-25T05:00:00"/>
    <b v="0"/>
    <b v="0"/>
    <s v="food/food trucks"/>
    <x v="0"/>
    <s v="food trucks"/>
    <x v="6"/>
    <x v="1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d v="2019-03-06T06:00:00"/>
    <d v="2019-03-10T06:00:00"/>
    <b v="0"/>
    <b v="1"/>
    <s v="music/jazz"/>
    <x v="1"/>
    <s v="jazz"/>
    <x v="6"/>
    <x v="3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d v="2019-01-16T06:00:00"/>
    <d v="2019-02-02T06:00:00"/>
    <b v="0"/>
    <b v="0"/>
    <s v="film &amp; video/science fiction"/>
    <x v="4"/>
    <s v="science fiction"/>
    <x v="2"/>
    <x v="3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d v="2012-12-16T06:00:00"/>
    <d v="2012-12-30T06:00:00"/>
    <b v="0"/>
    <b v="0"/>
    <s v="theater/plays"/>
    <x v="3"/>
    <s v="plays"/>
    <x v="7"/>
    <x v="4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d v="2013-07-25T05:00:00"/>
    <d v="2013-08-06T05:00:00"/>
    <b v="0"/>
    <b v="0"/>
    <s v="theater/plays"/>
    <x v="3"/>
    <s v="plays"/>
    <x v="8"/>
    <x v="2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d v="2010-10-23T05:00:00"/>
    <d v="2010-11-15T06:00:00"/>
    <b v="0"/>
    <b v="0"/>
    <s v="music/electric music"/>
    <x v="1"/>
    <s v="electric music"/>
    <x v="4"/>
    <x v="6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d v="2017-08-26T05:00:00"/>
    <d v="2017-09-04T05:00:00"/>
    <b v="0"/>
    <b v="0"/>
    <s v="theater/plays"/>
    <x v="3"/>
    <s v="plays"/>
    <x v="1"/>
    <x v="5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d v="2017-01-11T06:00:00"/>
    <d v="2017-01-29T06:00:00"/>
    <b v="0"/>
    <b v="0"/>
    <s v="theater/plays"/>
    <x v="3"/>
    <s v="plays"/>
    <x v="2"/>
    <x v="5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d v="2016-04-29T05:00:00"/>
    <d v="2016-05-09T05:00:00"/>
    <b v="0"/>
    <b v="0"/>
    <s v="theater/plays"/>
    <x v="3"/>
    <s v="plays"/>
    <x v="9"/>
    <x v="7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d v="2013-09-20T05:00:00"/>
    <d v="2013-09-21T05:00:00"/>
    <b v="0"/>
    <b v="1"/>
    <s v="music/indie rock"/>
    <x v="1"/>
    <s v="indie rock"/>
    <x v="3"/>
    <x v="2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d v="2014-06-04T05:00:00"/>
    <d v="2014-06-14T05:00:00"/>
    <b v="0"/>
    <b v="0"/>
    <s v="theater/plays"/>
    <x v="3"/>
    <s v="plays"/>
    <x v="5"/>
    <x v="1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d v="2013-05-02T05:00:00"/>
    <d v="2013-05-23T05:00:00"/>
    <b v="0"/>
    <b v="0"/>
    <s v="publishing/nonfiction"/>
    <x v="5"/>
    <s v="nonfiction"/>
    <x v="11"/>
    <x v="2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d v="2011-05-06T05:00:00"/>
    <d v="2011-05-07T05:00:00"/>
    <b v="1"/>
    <b v="1"/>
    <s v="theater/plays"/>
    <x v="3"/>
    <s v="plays"/>
    <x v="11"/>
    <x v="8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d v="2016-07-08T05:00:00"/>
    <d v="2016-07-12T05:00:00"/>
    <b v="0"/>
    <b v="0"/>
    <s v="photography/photography books"/>
    <x v="7"/>
    <s v="photography books"/>
    <x v="8"/>
    <x v="7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d v="2016-09-13T05:00:00"/>
    <d v="2016-09-18T05:00:00"/>
    <b v="0"/>
    <b v="0"/>
    <s v="theater/plays"/>
    <x v="3"/>
    <s v="plays"/>
    <x v="3"/>
    <x v="7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d v="2018-04-15T05:00:00"/>
    <d v="2018-05-11T05:00:00"/>
    <b v="0"/>
    <b v="0"/>
    <s v="music/indie rock"/>
    <x v="1"/>
    <s v="indie rock"/>
    <x v="9"/>
    <x v="9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d v="2015-07-16T05:00:00"/>
    <d v="2015-07-21T05:00:00"/>
    <b v="0"/>
    <b v="0"/>
    <s v="theater/plays"/>
    <x v="3"/>
    <s v="plays"/>
    <x v="8"/>
    <x v="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d v="2015-01-25T06:00:00"/>
    <d v="2015-01-31T06:00:00"/>
    <b v="0"/>
    <b v="0"/>
    <s v="photography/photography books"/>
    <x v="7"/>
    <s v="photography books"/>
    <x v="2"/>
    <x v="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d v="2020-01-27T06:00:00"/>
    <d v="2020-02-10T06:00:00"/>
    <b v="0"/>
    <b v="0"/>
    <s v="theater/plays"/>
    <x v="3"/>
    <s v="plays"/>
    <x v="2"/>
    <x v="1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d v="2010-09-28T05:00:00"/>
    <d v="2010-10-07T05:00:00"/>
    <b v="0"/>
    <b v="1"/>
    <s v="theater/plays"/>
    <x v="3"/>
    <s v="plays"/>
    <x v="3"/>
    <x v="6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d v="2010-06-16T05:00:00"/>
    <d v="2010-07-10T05:00:00"/>
    <b v="1"/>
    <b v="0"/>
    <s v="food/food trucks"/>
    <x v="0"/>
    <s v="food trucks"/>
    <x v="5"/>
    <x v="6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d v="2010-10-04T05:00:00"/>
    <d v="2010-10-07T05:00:00"/>
    <b v="0"/>
    <b v="0"/>
    <s v="music/indie rock"/>
    <x v="1"/>
    <s v="indie rock"/>
    <x v="4"/>
    <x v="6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d v="2016-07-06T05:00:00"/>
    <d v="2016-07-08T05:00:00"/>
    <b v="0"/>
    <b v="1"/>
    <s v="theater/plays"/>
    <x v="3"/>
    <s v="plays"/>
    <x v="8"/>
    <x v="7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d v="2019-05-01T05:00:00"/>
    <d v="2019-05-12T05:00:00"/>
    <b v="0"/>
    <b v="1"/>
    <s v="theater/plays"/>
    <x v="3"/>
    <s v="plays"/>
    <x v="11"/>
    <x v="3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d v="2019-03-26T05:00:00"/>
    <d v="2019-03-30T05:00:00"/>
    <b v="0"/>
    <b v="0"/>
    <s v="theater/plays"/>
    <x v="3"/>
    <s v="plays"/>
    <x v="6"/>
    <x v="3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d v="2014-11-02T05:00:00"/>
    <d v="2014-11-20T06:00:00"/>
    <b v="0"/>
    <b v="0"/>
    <s v="theater/plays"/>
    <x v="3"/>
    <s v="plays"/>
    <x v="0"/>
    <x v="1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d v="2015-11-07T06:00:00"/>
    <d v="2015-11-11T06:00:00"/>
    <b v="0"/>
    <b v="0"/>
    <s v="film &amp; video/animation"/>
    <x v="4"/>
    <s v="animation"/>
    <x v="0"/>
    <x v="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d v="2017-03-25T05:00:00"/>
    <d v="2017-04-08T05:00:00"/>
    <b v="0"/>
    <b v="0"/>
    <s v="film &amp; video/television"/>
    <x v="4"/>
    <s v="television"/>
    <x v="6"/>
    <x v="5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d v="2013-02-09T06:00:00"/>
    <d v="2013-03-13T05:00:00"/>
    <b v="0"/>
    <b v="0"/>
    <s v="film &amp; video/television"/>
    <x v="4"/>
    <s v="television"/>
    <x v="10"/>
    <x v="2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d v="2012-01-18T06:00:00"/>
    <d v="2012-03-03T06:00:00"/>
    <b v="0"/>
    <b v="1"/>
    <s v="film &amp; video/animation"/>
    <x v="4"/>
    <s v="animation"/>
    <x v="2"/>
    <x v="4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d v="2016-11-14T06:00:00"/>
    <d v="2016-11-22T06:00:00"/>
    <b v="0"/>
    <b v="0"/>
    <s v="theater/plays"/>
    <x v="3"/>
    <s v="plays"/>
    <x v="0"/>
    <x v="7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d v="2010-07-27T05:00:00"/>
    <d v="2010-08-08T05:00:00"/>
    <b v="0"/>
    <b v="1"/>
    <s v="theater/plays"/>
    <x v="3"/>
    <s v="plays"/>
    <x v="8"/>
    <x v="6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d v="2018-07-28T05:00:00"/>
    <d v="2018-07-28T05:00:00"/>
    <b v="0"/>
    <b v="1"/>
    <s v="film &amp; video/drama"/>
    <x v="4"/>
    <s v="drama"/>
    <x v="8"/>
    <x v="9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d v="2016-01-18T06:00:00"/>
    <d v="2016-01-21T06:00:00"/>
    <b v="0"/>
    <b v="0"/>
    <s v="theater/plays"/>
    <x v="3"/>
    <s v="plays"/>
    <x v="2"/>
    <x v="7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d v="2017-02-20T06:00:00"/>
    <d v="2017-03-20T05:00:00"/>
    <b v="0"/>
    <b v="0"/>
    <s v="theater/plays"/>
    <x v="3"/>
    <s v="plays"/>
    <x v="10"/>
    <x v="5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d v="2018-12-17T06:00:00"/>
    <d v="2018-12-26T06:00:00"/>
    <b v="0"/>
    <b v="0"/>
    <s v="technology/wearables"/>
    <x v="2"/>
    <s v="wearables"/>
    <x v="7"/>
    <x v="9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d v="2017-03-01T06:00:00"/>
    <d v="2017-03-19T05:00:00"/>
    <b v="0"/>
    <b v="0"/>
    <s v="theater/plays"/>
    <x v="3"/>
    <s v="plays"/>
    <x v="6"/>
    <x v="5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d v="2018-12-18T06:00:00"/>
    <d v="2019-01-03T06:00:00"/>
    <b v="0"/>
    <b v="0"/>
    <s v="theater/plays"/>
    <x v="3"/>
    <s v="plays"/>
    <x v="7"/>
    <x v="9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d v="2018-09-26T05:00:00"/>
    <d v="2018-10-17T05:00:00"/>
    <b v="0"/>
    <b v="1"/>
    <s v="music/rock"/>
    <x v="1"/>
    <s v="rock"/>
    <x v="3"/>
    <x v="9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d v="2013-03-13T05:00:00"/>
    <d v="2013-03-24T05:00:00"/>
    <b v="0"/>
    <b v="0"/>
    <s v="games/video games"/>
    <x v="6"/>
    <s v="video games"/>
    <x v="6"/>
    <x v="2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d v="2018-04-09T05:00:00"/>
    <d v="2018-05-03T05:00:00"/>
    <b v="0"/>
    <b v="0"/>
    <s v="publishing/translations"/>
    <x v="5"/>
    <s v="translations"/>
    <x v="9"/>
    <x v="9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d v="2017-07-06T05:00:00"/>
    <d v="2017-07-24T05:00:00"/>
    <b v="1"/>
    <b v="0"/>
    <s v="food/food trucks"/>
    <x v="0"/>
    <s v="food trucks"/>
    <x v="8"/>
    <x v="5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d v="2010-10-20T05:00:00"/>
    <d v="2010-10-31T05:00:00"/>
    <b v="1"/>
    <b v="1"/>
    <s v="theater/plays"/>
    <x v="3"/>
    <s v="plays"/>
    <x v="4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d v="2014-07-08T05:00:00"/>
    <d v="2014-08-04T05:00:00"/>
    <b v="0"/>
    <b v="0"/>
    <s v="music/jazz"/>
    <x v="1"/>
    <s v="jazz"/>
    <x v="8"/>
    <x v="1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d v="2014-02-22T06:00:00"/>
    <d v="2014-03-09T06:00:00"/>
    <b v="0"/>
    <b v="0"/>
    <s v="film &amp; video/shorts"/>
    <x v="4"/>
    <s v="shorts"/>
    <x v="10"/>
    <x v="1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d v="2016-08-05T05:00:00"/>
    <d v="2016-09-17T05:00:00"/>
    <b v="0"/>
    <b v="0"/>
    <s v="technology/web"/>
    <x v="2"/>
    <s v="web"/>
    <x v="1"/>
    <x v="7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d v="2016-04-08T05:00:00"/>
    <d v="2016-04-10T05:00:00"/>
    <b v="0"/>
    <b v="0"/>
    <s v="technology/web"/>
    <x v="2"/>
    <s v="web"/>
    <x v="9"/>
    <x v="7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d v="2015-08-24T05:00:00"/>
    <d v="2015-08-29T05:00:00"/>
    <b v="0"/>
    <b v="0"/>
    <s v="music/metal"/>
    <x v="1"/>
    <s v="metal"/>
    <x v="1"/>
    <x v="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d v="2017-03-02T06:00:00"/>
    <d v="2017-03-15T05:00:00"/>
    <b v="1"/>
    <b v="0"/>
    <s v="photography/photography books"/>
    <x v="7"/>
    <s v="photography books"/>
    <x v="6"/>
    <x v="5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d v="2017-12-28T06:00:00"/>
    <d v="2018-01-02T06:00:00"/>
    <b v="0"/>
    <b v="0"/>
    <s v="food/food trucks"/>
    <x v="0"/>
    <s v="food trucks"/>
    <x v="7"/>
    <x v="5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d v="2017-12-27T06:00:00"/>
    <d v="2018-01-12T06:00:00"/>
    <b v="0"/>
    <b v="0"/>
    <s v="film &amp; video/science fiction"/>
    <x v="4"/>
    <s v="science fiction"/>
    <x v="7"/>
    <x v="5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d v="2015-08-30T05:00:00"/>
    <d v="2015-09-22T05:00:00"/>
    <b v="0"/>
    <b v="0"/>
    <s v="music/rock"/>
    <x v="1"/>
    <s v="rock"/>
    <x v="1"/>
    <x v="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d v="2011-01-27T06:00:00"/>
    <d v="2011-01-28T06:00:00"/>
    <b v="0"/>
    <b v="0"/>
    <s v="film &amp; video/documentary"/>
    <x v="4"/>
    <s v="documentary"/>
    <x v="2"/>
    <x v="8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d v="2015-08-21T05:00:00"/>
    <d v="2015-08-30T05:00:00"/>
    <b v="1"/>
    <b v="0"/>
    <s v="theater/plays"/>
    <x v="3"/>
    <s v="plays"/>
    <x v="1"/>
    <x v="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d v="2012-03-28T05:00:00"/>
    <d v="2012-04-27T05:00:00"/>
    <b v="0"/>
    <b v="0"/>
    <s v="music/jazz"/>
    <x v="1"/>
    <s v="jazz"/>
    <x v="6"/>
    <x v="4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d v="2018-12-09T06:00:00"/>
    <d v="2018-12-13T06:00:00"/>
    <b v="0"/>
    <b v="0"/>
    <s v="theater/plays"/>
    <x v="3"/>
    <s v="plays"/>
    <x v="7"/>
    <x v="9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d v="2010-10-07T05:00:00"/>
    <d v="2010-10-30T05:00:00"/>
    <b v="0"/>
    <b v="0"/>
    <s v="theater/plays"/>
    <x v="3"/>
    <s v="plays"/>
    <x v="4"/>
    <x v="6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d v="2012-02-20T06:00:00"/>
    <d v="2012-03-01T06:00:00"/>
    <b v="0"/>
    <b v="0"/>
    <s v="music/jazz"/>
    <x v="1"/>
    <s v="jazz"/>
    <x v="10"/>
    <x v="4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d v="2011-07-09T05:00:00"/>
    <d v="2011-07-23T05:00:00"/>
    <b v="0"/>
    <b v="1"/>
    <s v="film &amp; video/documentary"/>
    <x v="4"/>
    <s v="documentary"/>
    <x v="8"/>
    <x v="8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d v="2013-08-30T05:00:00"/>
    <d v="2013-09-05T05:00:00"/>
    <b v="0"/>
    <b v="1"/>
    <s v="theater/plays"/>
    <x v="3"/>
    <s v="plays"/>
    <x v="1"/>
    <x v="2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d v="2014-09-10T05:00:00"/>
    <d v="2014-09-19T05:00:00"/>
    <b v="0"/>
    <b v="0"/>
    <s v="journalism/audio"/>
    <x v="8"/>
    <s v="audio"/>
    <x v="3"/>
    <x v="1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d v="2012-08-01T05:00:00"/>
    <d v="2012-08-13T05:00:00"/>
    <b v="0"/>
    <b v="0"/>
    <s v="theater/plays"/>
    <x v="3"/>
    <s v="plays"/>
    <x v="1"/>
    <x v="4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d v="2017-06-26T05:00:00"/>
    <d v="2017-07-05T05:00:00"/>
    <b v="0"/>
    <b v="0"/>
    <s v="theater/plays"/>
    <x v="3"/>
    <s v="plays"/>
    <x v="5"/>
    <x v="5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d v="2016-02-25T06:00:00"/>
    <d v="2016-03-08T06:00:00"/>
    <b v="0"/>
    <b v="0"/>
    <s v="music/indie rock"/>
    <x v="1"/>
    <s v="indie rock"/>
    <x v="10"/>
    <x v="7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d v="2010-07-31T05:00:00"/>
    <d v="2010-08-04T05:00:00"/>
    <b v="0"/>
    <b v="1"/>
    <s v="theater/plays"/>
    <x v="3"/>
    <s v="plays"/>
    <x v="8"/>
    <x v="6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d v="2018-03-21T05:00:00"/>
    <d v="2018-03-31T05:00:00"/>
    <b v="0"/>
    <b v="0"/>
    <s v="theater/plays"/>
    <x v="3"/>
    <s v="plays"/>
    <x v="6"/>
    <x v="9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d v="2016-04-15T05:00:00"/>
    <d v="2016-05-06T05:00:00"/>
    <b v="0"/>
    <b v="0"/>
    <s v="music/indie rock"/>
    <x v="1"/>
    <s v="indie rock"/>
    <x v="9"/>
    <x v="7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d v="2011-08-19T05:00:00"/>
    <d v="2011-10-05T05:00:00"/>
    <b v="0"/>
    <b v="0"/>
    <s v="photography/photography books"/>
    <x v="7"/>
    <s v="photography books"/>
    <x v="1"/>
    <x v="8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d v="2019-09-11T05:00:00"/>
    <d v="2019-09-18T05:00:00"/>
    <b v="0"/>
    <b v="0"/>
    <s v="journalism/audio"/>
    <x v="8"/>
    <s v="audio"/>
    <x v="3"/>
    <x v="3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d v="2012-09-26T05:00:00"/>
    <d v="2012-10-05T05:00:00"/>
    <b v="0"/>
    <b v="0"/>
    <s v="photography/photography books"/>
    <x v="7"/>
    <s v="photography books"/>
    <x v="3"/>
    <x v="4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d v="2016-07-10T05:00:00"/>
    <d v="2016-08-29T05:00:00"/>
    <b v="0"/>
    <b v="0"/>
    <s v="publishing/fiction"/>
    <x v="5"/>
    <s v="fiction"/>
    <x v="8"/>
    <x v="7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d v="2019-01-19T06:00:00"/>
    <d v="2019-01-21T06:00:00"/>
    <b v="0"/>
    <b v="0"/>
    <s v="film &amp; video/drama"/>
    <x v="4"/>
    <s v="drama"/>
    <x v="2"/>
    <x v="3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d v="2019-10-18T05:00:00"/>
    <d v="2019-10-23T05:00:00"/>
    <b v="0"/>
    <b v="1"/>
    <s v="food/food trucks"/>
    <x v="0"/>
    <s v="food trucks"/>
    <x v="4"/>
    <x v="3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d v="2019-12-14T06:00:00"/>
    <d v="2019-12-16T06:00:00"/>
    <b v="0"/>
    <b v="1"/>
    <s v="games/mobile games"/>
    <x v="6"/>
    <s v="mobile games"/>
    <x v="7"/>
    <x v="3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d v="2011-12-21T06:00:00"/>
    <d v="2011-12-27T06:00:00"/>
    <b v="0"/>
    <b v="0"/>
    <s v="theater/plays"/>
    <x v="3"/>
    <s v="plays"/>
    <x v="7"/>
    <x v="8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d v="2013-12-11T06:00:00"/>
    <d v="2013-12-20T06:00:00"/>
    <b v="0"/>
    <b v="0"/>
    <s v="theater/plays"/>
    <x v="3"/>
    <s v="plays"/>
    <x v="7"/>
    <x v="2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d v="2018-09-16T05:00:00"/>
    <d v="2018-09-18T05:00:00"/>
    <b v="0"/>
    <b v="0"/>
    <s v="theater/plays"/>
    <x v="3"/>
    <s v="plays"/>
    <x v="3"/>
    <x v="9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d v="2010-06-29T05:00:00"/>
    <d v="2010-07-19T05:00:00"/>
    <b v="0"/>
    <b v="0"/>
    <s v="publishing/nonfiction"/>
    <x v="5"/>
    <s v="nonfiction"/>
    <x v="5"/>
    <x v="6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d v="2015-08-23T05:00:00"/>
    <d v="2015-09-16T05:00:00"/>
    <b v="0"/>
    <b v="0"/>
    <s v="theater/plays"/>
    <x v="3"/>
    <s v="plays"/>
    <x v="1"/>
    <x v="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d v="2018-03-27T05:00:00"/>
    <d v="2018-04-07T05:00:00"/>
    <b v="0"/>
    <b v="0"/>
    <s v="technology/wearables"/>
    <x v="2"/>
    <s v="wearables"/>
    <x v="6"/>
    <x v="9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d v="2017-03-12T06:00:00"/>
    <d v="2017-03-15T05:00:00"/>
    <b v="0"/>
    <b v="0"/>
    <s v="theater/plays"/>
    <x v="3"/>
    <s v="plays"/>
    <x v="6"/>
    <x v="5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d v="2019-01-10T06:00:00"/>
    <d v="2019-01-26T06:00:00"/>
    <b v="0"/>
    <b v="1"/>
    <s v="film &amp; video/television"/>
    <x v="4"/>
    <s v="television"/>
    <x v="2"/>
    <x v="3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d v="2013-10-29T05:00:00"/>
    <d v="2013-11-10T06:00:00"/>
    <b v="0"/>
    <b v="0"/>
    <s v="technology/web"/>
    <x v="2"/>
    <s v="web"/>
    <x v="4"/>
    <x v="2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d v="2011-11-27T06:00:00"/>
    <d v="2011-12-03T06:00:00"/>
    <b v="0"/>
    <b v="1"/>
    <s v="film &amp; video/documentary"/>
    <x v="4"/>
    <s v="documentary"/>
    <x v="0"/>
    <x v="8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d v="2012-10-03T05:00:00"/>
    <d v="2012-10-20T05:00:00"/>
    <b v="1"/>
    <b v="1"/>
    <s v="film &amp; video/documentary"/>
    <x v="4"/>
    <s v="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d v="2019-07-09T05:00:00"/>
    <d v="2019-07-27T05:00:00"/>
    <b v="0"/>
    <b v="0"/>
    <s v="music/rock"/>
    <x v="1"/>
    <s v="rock"/>
    <x v="8"/>
    <x v="3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d v="2017-10-17T05:00:00"/>
    <d v="2017-11-03T05:00:00"/>
    <b v="0"/>
    <b v="0"/>
    <s v="theater/plays"/>
    <x v="3"/>
    <s v="plays"/>
    <x v="4"/>
    <x v="5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d v="2017-11-27T06:00:00"/>
    <d v="2018-01-03T06:00:00"/>
    <b v="0"/>
    <b v="0"/>
    <s v="theater/plays"/>
    <x v="3"/>
    <s v="plays"/>
    <x v="0"/>
    <x v="5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d v="2015-11-14T06:00:00"/>
    <d v="2015-11-30T06:00:00"/>
    <b v="1"/>
    <b v="0"/>
    <s v="music/rock"/>
    <x v="1"/>
    <s v="rock"/>
    <x v="0"/>
    <x v="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d v="2015-04-20T05:00:00"/>
    <d v="2015-04-21T05:00:00"/>
    <b v="0"/>
    <b v="1"/>
    <s v="theater/plays"/>
    <x v="3"/>
    <s v="plays"/>
    <x v="9"/>
    <x v="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d v="2018-03-31T05:00:00"/>
    <d v="2018-04-02T05:00:00"/>
    <b v="0"/>
    <b v="0"/>
    <s v="music/electric music"/>
    <x v="1"/>
    <s v="electric music"/>
    <x v="6"/>
    <x v="9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d v="2011-11-24T06:00:00"/>
    <d v="2011-12-08T06:00:00"/>
    <b v="0"/>
    <b v="0"/>
    <s v="technology/wearables"/>
    <x v="2"/>
    <s v="wearables"/>
    <x v="0"/>
    <x v="8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d v="2019-06-25T05:00:00"/>
    <d v="2019-06-26T05:00:00"/>
    <b v="0"/>
    <b v="0"/>
    <s v="film &amp; video/drama"/>
    <x v="4"/>
    <s v="drama"/>
    <x v="5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d v="2010-01-25T06:00:00"/>
    <d v="2010-02-09T06:00:00"/>
    <b v="0"/>
    <b v="0"/>
    <s v="technology/wearables"/>
    <x v="2"/>
    <s v="wearables"/>
    <x v="2"/>
    <x v="6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d v="2011-03-27T05:00:00"/>
    <d v="2011-04-03T05:00:00"/>
    <b v="1"/>
    <b v="0"/>
    <s v="theater/plays"/>
    <x v="3"/>
    <s v="plays"/>
    <x v="6"/>
    <x v="8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d v="2013-07-22T05:00:00"/>
    <d v="2013-07-27T05:00:00"/>
    <b v="0"/>
    <b v="0"/>
    <s v="technology/wearables"/>
    <x v="2"/>
    <s v="wearables"/>
    <x v="8"/>
    <x v="2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d v="2012-04-21T05:00:00"/>
    <d v="2012-05-08T05:00:00"/>
    <b v="1"/>
    <b v="1"/>
    <s v="publishing/translations"/>
    <x v="5"/>
    <s v="translations"/>
    <x v="9"/>
    <x v="4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d v="2016-07-04T05:00:00"/>
    <d v="2016-07-19T05:00:00"/>
    <b v="0"/>
    <b v="0"/>
    <s v="film &amp; video/animation"/>
    <x v="4"/>
    <s v="animation"/>
    <x v="8"/>
    <x v="7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d v="2013-12-11T06:00:00"/>
    <d v="2013-12-15T06:00:00"/>
    <b v="0"/>
    <b v="0"/>
    <s v="publishing/nonfiction"/>
    <x v="5"/>
    <s v="nonfiction"/>
    <x v="7"/>
    <x v="2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d v="2019-01-06T06:00:00"/>
    <d v="2019-01-14T06:00:00"/>
    <b v="0"/>
    <b v="1"/>
    <s v="technology/web"/>
    <x v="2"/>
    <s v="web"/>
    <x v="2"/>
    <x v="3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d v="2018-12-08T06:00:00"/>
    <d v="2019-01-13T06:00:00"/>
    <b v="0"/>
    <b v="0"/>
    <s v="film &amp; video/drama"/>
    <x v="4"/>
    <s v="drama"/>
    <x v="7"/>
    <x v="9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d v="2017-05-22T05:00:00"/>
    <d v="2017-06-01T05:00:00"/>
    <b v="0"/>
    <b v="0"/>
    <s v="theater/plays"/>
    <x v="3"/>
    <s v="plays"/>
    <x v="11"/>
    <x v="5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d v="2012-04-19T05:00:00"/>
    <d v="2012-04-26T05:00:00"/>
    <b v="0"/>
    <b v="0"/>
    <s v="theater/plays"/>
    <x v="3"/>
    <s v="plays"/>
    <x v="9"/>
    <x v="4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d v="2018-07-14T05:00:00"/>
    <d v="2018-07-21T05:00:00"/>
    <b v="0"/>
    <b v="1"/>
    <s v="theater/plays"/>
    <x v="3"/>
    <s v="plays"/>
    <x v="8"/>
    <x v="9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d v="2016-01-24T06:00:00"/>
    <d v="2016-01-26T06:00:00"/>
    <b v="1"/>
    <b v="1"/>
    <s v="theater/plays"/>
    <x v="3"/>
    <s v="plays"/>
    <x v="2"/>
    <x v="7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d v="2016-07-08T05:00:00"/>
    <d v="2016-08-18T05:00:00"/>
    <b v="0"/>
    <b v="0"/>
    <s v="theater/plays"/>
    <x v="3"/>
    <s v="plays"/>
    <x v="8"/>
    <x v="7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d v="2016-08-22T05:00:00"/>
    <d v="2016-09-03T05:00:00"/>
    <b v="0"/>
    <b v="0"/>
    <s v="publishing/radio &amp; podcasts"/>
    <x v="5"/>
    <s v="radio &amp; podcasts"/>
    <x v="1"/>
    <x v="7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d v="2014-08-19T05:00: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d v="2010-08-07T05:00:00"/>
    <d v="2010-08-12T05:00:00"/>
    <b v="0"/>
    <b v="0"/>
    <s v="games/mobile games"/>
    <x v="6"/>
    <s v="mobile games"/>
    <x v="1"/>
    <x v="6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d v="2013-07-10T05:00:00"/>
    <d v="2013-08-07T05:00:00"/>
    <b v="0"/>
    <b v="1"/>
    <s v="theater/plays"/>
    <x v="3"/>
    <s v="plays"/>
    <x v="8"/>
    <x v="2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d v="2011-08-22T05:00:00"/>
    <d v="2011-09-12T05:00:00"/>
    <b v="0"/>
    <b v="0"/>
    <s v="film &amp; video/documentary"/>
    <x v="4"/>
    <s v="documentary"/>
    <x v="1"/>
    <x v="8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d v="2013-06-17T05:00:00"/>
    <d v="2013-07-13T05:00:00"/>
    <b v="0"/>
    <b v="0"/>
    <s v="technology/wearables"/>
    <x v="2"/>
    <s v="wearables"/>
    <x v="5"/>
    <x v="2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d v="2012-05-29T05:00:00"/>
    <d v="2012-06-09T05:00:00"/>
    <b v="0"/>
    <b v="0"/>
    <s v="publishing/fiction"/>
    <x v="5"/>
    <s v="fiction"/>
    <x v="11"/>
    <x v="4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d v="2018-02-21T06:00:00"/>
    <d v="2018-03-07T06:00:00"/>
    <b v="0"/>
    <b v="1"/>
    <s v="theater/plays"/>
    <x v="3"/>
    <s v="plays"/>
    <x v="10"/>
    <x v="9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d v="2018-04-04T05:00:00"/>
    <d v="2018-04-10T05:00:00"/>
    <b v="0"/>
    <b v="0"/>
    <s v="music/rock"/>
    <x v="1"/>
    <s v="rock"/>
    <x v="9"/>
    <x v="9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d v="2017-11-06T06:00:00"/>
    <d v="2017-12-03T06:00:00"/>
    <b v="0"/>
    <b v="0"/>
    <s v="film &amp; video/documentary"/>
    <x v="4"/>
    <s v="documentary"/>
    <x v="0"/>
    <x v="5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d v="2016-03-02T06:00:00"/>
    <d v="2016-03-23T05:00:00"/>
    <b v="0"/>
    <b v="0"/>
    <s v="theater/plays"/>
    <x v="3"/>
    <s v="plays"/>
    <x v="6"/>
    <x v="7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d v="2014-10-22T05:00:00"/>
    <d v="2014-10-24T05:00:00"/>
    <b v="0"/>
    <b v="1"/>
    <s v="theater/plays"/>
    <x v="3"/>
    <s v="plays"/>
    <x v="4"/>
    <x v="1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d v="2014-11-15T06:00:00"/>
    <d v="2014-11-17T06:00:00"/>
    <b v="0"/>
    <b v="0"/>
    <s v="games/mobile games"/>
    <x v="6"/>
    <s v="mobile games"/>
    <x v="0"/>
    <x v="1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d v="2010-10-25T05:00:00"/>
    <d v="2010-10-31T05:00:00"/>
    <b v="0"/>
    <b v="1"/>
    <s v="theater/plays"/>
    <x v="3"/>
    <s v="plays"/>
    <x v="4"/>
    <x v="6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d v="2019-01-20T06:00:00"/>
    <d v="2019-03-19T05:00:00"/>
    <b v="0"/>
    <b v="0"/>
    <s v="technology/web"/>
    <x v="2"/>
    <s v="web"/>
    <x v="2"/>
    <x v="3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d v="2016-05-25T05:00:00"/>
    <d v="2016-06-05T05:00:00"/>
    <b v="0"/>
    <b v="0"/>
    <s v="theater/plays"/>
    <x v="3"/>
    <s v="plays"/>
    <x v="11"/>
    <x v="7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d v="2013-02-04T06:00:00"/>
    <d v="2013-02-06T06:00:00"/>
    <b v="0"/>
    <b v="0"/>
    <s v="film &amp; video/drama"/>
    <x v="4"/>
    <s v="drama"/>
    <x v="10"/>
    <x v="2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d v="2015-05-23T05:00:00"/>
    <d v="2015-05-29T05:00:00"/>
    <b v="0"/>
    <b v="0"/>
    <s v="technology/wearables"/>
    <x v="2"/>
    <s v="wearables"/>
    <x v="11"/>
    <x v="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d v="2017-07-23T05:00:00"/>
    <d v="2017-07-24T05:00:00"/>
    <b v="0"/>
    <b v="0"/>
    <s v="technology/web"/>
    <x v="2"/>
    <s v="web"/>
    <x v="8"/>
    <x v="5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d v="2017-03-22T05:00:00"/>
    <d v="2017-04-14T05:00:00"/>
    <b v="0"/>
    <b v="1"/>
    <s v="music/rock"/>
    <x v="1"/>
    <s v="rock"/>
    <x v="6"/>
    <x v="5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d v="2014-07-24T05:00:00"/>
    <d v="2014-08-06T05:00:00"/>
    <b v="0"/>
    <b v="0"/>
    <s v="music/metal"/>
    <x v="1"/>
    <s v="metal"/>
    <x v="8"/>
    <x v="1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d v="2017-01-28T06:00:00"/>
    <d v="2017-02-09T06:00:00"/>
    <b v="0"/>
    <b v="1"/>
    <s v="theater/plays"/>
    <x v="3"/>
    <s v="plays"/>
    <x v="2"/>
    <x v="5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d v="2016-03-30T05:00:00"/>
    <d v="2016-04-06T05:00:00"/>
    <b v="0"/>
    <b v="0"/>
    <s v="photography/photography books"/>
    <x v="7"/>
    <s v="photography books"/>
    <x v="6"/>
    <x v="7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d v="2015-02-20T06:00:00"/>
    <d v="2015-02-24T06:00:00"/>
    <b v="0"/>
    <b v="0"/>
    <s v="publishing/nonfiction"/>
    <x v="5"/>
    <s v="nonfiction"/>
    <x v="10"/>
    <x v="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d v="2016-11-11T06:00:00"/>
    <d v="2016-11-23T06:00:00"/>
    <b v="0"/>
    <b v="0"/>
    <s v="music/indie rock"/>
    <x v="1"/>
    <s v="indie rock"/>
    <x v="0"/>
    <x v="7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d v="2014-11-16T06:00:00"/>
    <d v="2014-12-08T06:00:00"/>
    <b v="0"/>
    <b v="1"/>
    <s v="theater/plays"/>
    <x v="3"/>
    <s v="plays"/>
    <x v="0"/>
    <x v="1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d v="2012-06-29T05:00:00"/>
    <d v="2012-06-30T05:00:00"/>
    <b v="0"/>
    <b v="0"/>
    <s v="music/indie rock"/>
    <x v="1"/>
    <s v="indie rock"/>
    <x v="5"/>
    <x v="4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d v="2017-02-03T06:00:00"/>
    <d v="2017-02-06T06:00:00"/>
    <b v="0"/>
    <b v="0"/>
    <s v="theater/plays"/>
    <x v="3"/>
    <s v="plays"/>
    <x v="10"/>
    <x v="5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d v="2010-05-23T05:00:00"/>
    <d v="2010-05-24T05:00:00"/>
    <b v="0"/>
    <b v="0"/>
    <s v="theater/plays"/>
    <x v="3"/>
    <s v="plays"/>
    <x v="11"/>
    <x v="6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d v="2010-01-19T06:00:00"/>
    <d v="2010-03-02T06:00:00"/>
    <b v="0"/>
    <b v="0"/>
    <s v="music/electric music"/>
    <x v="1"/>
    <s v="electric music"/>
    <x v="2"/>
    <x v="6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d v="2015-10-21T05:00:00"/>
    <d v="2015-10-27T05:00:00"/>
    <b v="0"/>
    <b v="1"/>
    <s v="theater/plays"/>
    <x v="3"/>
    <s v="plays"/>
    <x v="4"/>
    <x v="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d v="2018-08-10T05:00:00"/>
    <d v="2018-08-12T05:00:00"/>
    <b v="0"/>
    <b v="1"/>
    <s v="theater/plays"/>
    <x v="3"/>
    <s v="plays"/>
    <x v="1"/>
    <x v="9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d v="2010-05-30T05:00:00"/>
    <d v="2010-06-26T05:00:00"/>
    <b v="0"/>
    <b v="0"/>
    <s v="technology/wearables"/>
    <x v="2"/>
    <s v="wearables"/>
    <x v="11"/>
    <x v="6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d v="2011-10-09T05:00:00"/>
    <d v="2011-10-14T05:00:00"/>
    <b v="0"/>
    <b v="0"/>
    <s v="technology/web"/>
    <x v="2"/>
    <s v="web"/>
    <x v="4"/>
    <x v="8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d v="2010-09-02T05:00:00"/>
    <d v="2010-09-13T05:00:00"/>
    <b v="0"/>
    <b v="0"/>
    <s v="theater/plays"/>
    <x v="3"/>
    <s v="plays"/>
    <x v="3"/>
    <x v="6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d v="2010-03-01T06:00:00"/>
    <d v="2010-03-26T05:00:00"/>
    <b v="0"/>
    <b v="1"/>
    <s v="film &amp; video/animation"/>
    <x v="4"/>
    <s v="animation"/>
    <x v="6"/>
    <x v="6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d v="2014-10-08T05:00:00"/>
    <d v="2014-10-20T05:00:00"/>
    <b v="0"/>
    <b v="1"/>
    <s v="technology/wearables"/>
    <x v="2"/>
    <s v="wearables"/>
    <x v="4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d v="2010-07-01T05:00:00"/>
    <d v="2010-07-26T05:00:00"/>
    <b v="0"/>
    <b v="0"/>
    <s v="music/electric music"/>
    <x v="1"/>
    <s v="electric music"/>
    <x v="8"/>
    <x v="6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d v="2016-03-17T05:00:00"/>
    <d v="2016-04-01T05:00:00"/>
    <b v="1"/>
    <b v="1"/>
    <s v="publishing/nonfiction"/>
    <x v="5"/>
    <s v="nonfiction"/>
    <x v="6"/>
    <x v="7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d v="2010-08-05T05:00:00"/>
    <d v="2010-08-23T05:00:00"/>
    <b v="0"/>
    <b v="1"/>
    <s v="theater/plays"/>
    <x v="3"/>
    <s v="plays"/>
    <x v="1"/>
    <x v="6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d v="2010-05-23T05:00:00"/>
    <d v="2010-06-07T05:00:00"/>
    <b v="0"/>
    <b v="0"/>
    <s v="photography/photography books"/>
    <x v="7"/>
    <s v="photography books"/>
    <x v="11"/>
    <x v="6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d v="2012-10-28T05:00:00"/>
    <d v="2012-12-20T06:00:00"/>
    <b v="0"/>
    <b v="0"/>
    <s v="theater/plays"/>
    <x v="3"/>
    <s v="plays"/>
    <x v="4"/>
    <x v="4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d v="2017-12-27T06:00:00"/>
    <d v="2018-01-08T06:00:00"/>
    <b v="0"/>
    <b v="1"/>
    <s v="theater/plays"/>
    <x v="3"/>
    <s v="plays"/>
    <x v="7"/>
    <x v="5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d v="2015-01-20T06:00:00"/>
    <d v="2015-01-26T06:00:00"/>
    <b v="0"/>
    <b v="0"/>
    <s v="theater/plays"/>
    <x v="3"/>
    <s v="plays"/>
    <x v="2"/>
    <x v="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d v="2011-05-12T05:00:00"/>
    <d v="2011-05-16T05:00:00"/>
    <b v="0"/>
    <b v="0"/>
    <s v="film &amp; video/drama"/>
    <x v="4"/>
    <s v="drama"/>
    <x v="11"/>
    <x v="8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d v="2014-10-24T05:00:00"/>
    <d v="2014-11-02T05:00:00"/>
    <b v="0"/>
    <b v="0"/>
    <s v="music/rock"/>
    <x v="1"/>
    <s v="rock"/>
    <x v="4"/>
    <x v="1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d v="2018-02-05T06:00:00"/>
    <d v="2018-03-07T06:00:00"/>
    <b v="0"/>
    <b v="0"/>
    <s v="music/electric music"/>
    <x v="1"/>
    <s v="electric music"/>
    <x v="10"/>
    <x v="9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d v="2019-08-01T05:00:00"/>
    <d v="2019-08-30T05:00:00"/>
    <b v="0"/>
    <b v="1"/>
    <s v="games/video games"/>
    <x v="6"/>
    <s v="video games"/>
    <x v="1"/>
    <x v="3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d v="2017-07-22T05:00:00"/>
    <d v="2017-07-27T05:00:00"/>
    <b v="0"/>
    <b v="0"/>
    <s v="music/rock"/>
    <x v="1"/>
    <s v="rock"/>
    <x v="8"/>
    <x v="5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d v="2012-11-28T06:00:00"/>
    <d v="2012-12-09T06:00:00"/>
    <b v="0"/>
    <b v="0"/>
    <s v="music/jazz"/>
    <x v="1"/>
    <s v="jazz"/>
    <x v="0"/>
    <x v="4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d v="2012-05-08T05:00:00"/>
    <d v="2012-06-12T05:00:00"/>
    <b v="0"/>
    <b v="1"/>
    <s v="theater/plays"/>
    <x v="3"/>
    <s v="plays"/>
    <x v="11"/>
    <x v="4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d v="2011-05-13T05:00:00"/>
    <d v="2011-05-21T05:00:00"/>
    <b v="0"/>
    <b v="0"/>
    <s v="music/rock"/>
    <x v="1"/>
    <s v="rock"/>
    <x v="11"/>
    <x v="8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d v="2017-04-15T05:00:00"/>
    <d v="2017-05-10T05:00:00"/>
    <b v="1"/>
    <b v="1"/>
    <s v="music/indie rock"/>
    <x v="1"/>
    <s v="indie rock"/>
    <x v="9"/>
    <x v="5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d v="2018-09-19T05:00:00"/>
    <d v="2018-09-20T05:00:00"/>
    <b v="0"/>
    <b v="0"/>
    <s v="film &amp; video/science fiction"/>
    <x v="4"/>
    <s v="science fiction"/>
    <x v="3"/>
    <x v="9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d v="2015-10-06T05:00:00"/>
    <d v="2015-11-20T06:00:00"/>
    <b v="0"/>
    <b v="0"/>
    <s v="publishing/translations"/>
    <x v="5"/>
    <s v="translations"/>
    <x v="4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d v="2013-12-11T06:00:00"/>
    <d v="2013-12-26T06:00:00"/>
    <b v="0"/>
    <b v="0"/>
    <s v="theater/plays"/>
    <x v="3"/>
    <s v="plays"/>
    <x v="7"/>
    <x v="2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d v="2013-08-15T05:00:00"/>
    <d v="2013-09-10T05:00:00"/>
    <b v="0"/>
    <b v="0"/>
    <s v="games/video games"/>
    <x v="6"/>
    <s v="video games"/>
    <x v="1"/>
    <x v="2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d v="2014-04-14T05:00:00"/>
    <d v="2014-04-21T05:00:00"/>
    <b v="0"/>
    <b v="1"/>
    <s v="theater/plays"/>
    <x v="3"/>
    <s v="plays"/>
    <x v="9"/>
    <x v="1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d v="2019-01-26T06:00:00"/>
    <d v="2019-02-22T06:00:00"/>
    <b v="0"/>
    <b v="0"/>
    <s v="theater/plays"/>
    <x v="3"/>
    <s v="plays"/>
    <x v="2"/>
    <x v="3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d v="2019-02-09T06:00:00"/>
    <d v="2019-02-13T06:00:00"/>
    <b v="0"/>
    <b v="0"/>
    <s v="music/indie rock"/>
    <x v="1"/>
    <s v="indie rock"/>
    <x v="10"/>
    <x v="3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d v="2017-04-13T05:00:00"/>
    <d v="2017-04-23T05:00:00"/>
    <b v="0"/>
    <b v="0"/>
    <s v="theater/plays"/>
    <x v="3"/>
    <s v="plays"/>
    <x v="9"/>
    <x v="5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d v="2016-05-23T05:00:00"/>
    <d v="2016-07-03T05:00:00"/>
    <b v="0"/>
    <b v="0"/>
    <s v="technology/web"/>
    <x v="2"/>
    <s v="web"/>
    <x v="11"/>
    <x v="7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d v="2014-11-06T06:00:00"/>
    <d v="2014-11-16T06:00:00"/>
    <b v="0"/>
    <b v="0"/>
    <s v="music/rock"/>
    <x v="1"/>
    <s v="rock"/>
    <x v="0"/>
    <x v="1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d v="2019-07-04T05:00:00"/>
    <d v="2019-07-22T05:00:00"/>
    <b v="0"/>
    <b v="0"/>
    <s v="theater/plays"/>
    <x v="3"/>
    <s v="plays"/>
    <x v="8"/>
    <x v="3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d v="2011-09-23T05:00:00"/>
    <d v="2011-10-22T05:00:00"/>
    <b v="0"/>
    <b v="0"/>
    <s v="theater/plays"/>
    <x v="3"/>
    <s v="plays"/>
    <x v="3"/>
    <x v="8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d v="2011-08-13T05:00:00"/>
    <d v="2011-08-18T05:00:00"/>
    <b v="0"/>
    <b v="0"/>
    <s v="film &amp; video/animation"/>
    <x v="4"/>
    <s v="animation"/>
    <x v="1"/>
    <x v="8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d v="2015-08-14T05:00:00"/>
    <d v="2015-08-23T05:00:00"/>
    <b v="0"/>
    <b v="1"/>
    <s v="theater/plays"/>
    <x v="3"/>
    <s v="plays"/>
    <x v="1"/>
    <x v="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d v="2016-07-22T05:00:00"/>
    <d v="2016-08-10T05:00:00"/>
    <b v="0"/>
    <b v="1"/>
    <s v="film &amp; video/drama"/>
    <x v="4"/>
    <s v="drama"/>
    <x v="8"/>
    <x v="7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d v="2010-10-31T05:00:00"/>
    <d v="2010-12-21T06:00:00"/>
    <b v="0"/>
    <b v="0"/>
    <s v="theater/plays"/>
    <x v="3"/>
    <s v="plays"/>
    <x v="4"/>
    <x v="6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d v="2011-03-01T06:00:00"/>
    <d v="2011-03-29T05:00:00"/>
    <b v="0"/>
    <b v="1"/>
    <s v="film &amp; video/animation"/>
    <x v="4"/>
    <s v="animation"/>
    <x v="6"/>
    <x v="8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d v="2013-12-17T06:00:00"/>
    <d v="2013-12-24T06:00:00"/>
    <b v="0"/>
    <b v="0"/>
    <s v="music/rock"/>
    <x v="1"/>
    <s v="rock"/>
    <x v="7"/>
    <x v="2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d v="2016-03-06T06:00:00"/>
    <d v="2016-03-17T05:00:00"/>
    <b v="0"/>
    <b v="0"/>
    <s v="technology/web"/>
    <x v="2"/>
    <s v="web"/>
    <x v="6"/>
    <x v="7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d v="2019-04-27T05:00:00"/>
    <d v="2019-05-31T05:00:00"/>
    <b v="0"/>
    <b v="1"/>
    <s v="film &amp; video/animation"/>
    <x v="4"/>
    <s v="animation"/>
    <x v="9"/>
    <x v="3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d v="2018-03-27T05:00:00"/>
    <d v="2018-04-03T05:00:00"/>
    <b v="0"/>
    <b v="1"/>
    <s v="music/jazz"/>
    <x v="1"/>
    <s v="jazz"/>
    <x v="6"/>
    <x v="9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d v="2011-05-21T05:00:00"/>
    <d v="2011-05-30T05:00:00"/>
    <b v="0"/>
    <b v="0"/>
    <s v="music/rock"/>
    <x v="1"/>
    <s v="rock"/>
    <x v="11"/>
    <x v="8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d v="2012-10-20T05:00:00"/>
    <d v="2012-11-10T06:00:00"/>
    <b v="0"/>
    <b v="0"/>
    <s v="film &amp; video/animation"/>
    <x v="4"/>
    <s v="animation"/>
    <x v="4"/>
    <x v="4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d v="2014-05-27T05:00:00"/>
    <d v="2014-07-03T05:00:00"/>
    <b v="0"/>
    <b v="0"/>
    <s v="theater/plays"/>
    <x v="3"/>
    <s v="plays"/>
    <x v="11"/>
    <x v="1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d v="2010-02-14T06:00:00"/>
    <d v="2010-02-20T06:00:00"/>
    <b v="0"/>
    <b v="0"/>
    <s v="theater/plays"/>
    <x v="3"/>
    <s v="plays"/>
    <x v="10"/>
    <x v="6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d v="2016-12-11T06:00:00"/>
    <d v="2016-12-27T06:00:00"/>
    <b v="0"/>
    <b v="0"/>
    <s v="food/food trucks"/>
    <x v="0"/>
    <s v="food trucks"/>
    <x v="7"/>
    <x v="7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d v="2013-06-26T05:00:00"/>
    <d v="2013-07-24T05:00:00"/>
    <b v="0"/>
    <b v="1"/>
    <s v="theater/plays"/>
    <x v="3"/>
    <s v="plays"/>
    <x v="5"/>
    <x v="2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d v="2013-06-25T05:00:00"/>
    <d v="2013-06-29T05:00:00"/>
    <b v="0"/>
    <b v="0"/>
    <s v="publishing/nonfiction"/>
    <x v="5"/>
    <s v="nonfiction"/>
    <x v="5"/>
    <x v="2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d v="2017-12-22T06:00:00"/>
    <d v="2018-01-03T06:00:00"/>
    <b v="0"/>
    <b v="0"/>
    <s v="music/rock"/>
    <x v="1"/>
    <s v="rock"/>
    <x v="7"/>
    <x v="5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d v="2016-11-01T05:00:00"/>
    <d v="2016-11-04T05:00:00"/>
    <b v="0"/>
    <b v="0"/>
    <s v="film &amp; video/drama"/>
    <x v="4"/>
    <s v="drama"/>
    <x v="0"/>
    <x v="7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d v="2014-08-08T05:00:00"/>
    <d v="2014-08-15T05:00:00"/>
    <b v="0"/>
    <b v="1"/>
    <s v="games/mobile games"/>
    <x v="6"/>
    <s v="mobile games"/>
    <x v="1"/>
    <x v="1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d v="2018-12-30T06:00:00"/>
    <d v="2019-01-22T06:00:00"/>
    <b v="0"/>
    <b v="0"/>
    <s v="technology/web"/>
    <x v="2"/>
    <s v="web"/>
    <x v="7"/>
    <x v="9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d v="2012-05-31T05:00:00"/>
    <d v="2012-06-28T05:00:00"/>
    <b v="0"/>
    <b v="1"/>
    <s v="theater/plays"/>
    <x v="3"/>
    <s v="plays"/>
    <x v="11"/>
    <x v="4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d v="2016-01-30T06:00:00"/>
    <d v="2016-02-03T06:00:00"/>
    <b v="0"/>
    <b v="0"/>
    <s v="theater/plays"/>
    <x v="3"/>
    <s v="plays"/>
    <x v="2"/>
    <x v="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d v="2015-06-12T05:00:00"/>
    <d v="2015-06-16T05:00:00"/>
    <b v="0"/>
    <b v="0"/>
    <s v="music/rock"/>
    <x v="1"/>
    <s v="rock"/>
    <x v="5"/>
    <x v="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d v="2019-12-31T06:00:00"/>
    <d v="2020-01-22T06:00:00"/>
    <b v="0"/>
    <b v="1"/>
    <s v="photography/photography books"/>
    <x v="7"/>
    <s v="photography books"/>
    <x v="7"/>
    <x v="3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d v="2019-07-04T05:00:00"/>
    <d v="2019-07-06T05:00:00"/>
    <b v="0"/>
    <b v="0"/>
    <s v="photography/photography books"/>
    <x v="7"/>
    <s v="photography books"/>
    <x v="8"/>
    <x v="3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d v="2019-01-27T06:00:00"/>
    <d v="2019-03-02T06:00:00"/>
    <b v="0"/>
    <b v="0"/>
    <s v="theater/plays"/>
    <x v="3"/>
    <s v="plays"/>
    <x v="2"/>
    <x v="3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d v="2018-01-02T06:00:00"/>
    <d v="2018-01-22T06:00:00"/>
    <b v="0"/>
    <b v="0"/>
    <s v="music/rock"/>
    <x v="1"/>
    <s v="rock"/>
    <x v="2"/>
    <x v="9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d v="2014-11-15T06:00:00"/>
    <d v="2015-01-05T06:00:00"/>
    <b v="0"/>
    <b v="0"/>
    <s v="film &amp; video/documentary"/>
    <x v="4"/>
    <s v="documentary"/>
    <x v="0"/>
    <x v="1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d v="2012-03-05T06:00:00"/>
    <d v="2012-03-29T05:00:00"/>
    <b v="0"/>
    <b v="1"/>
    <s v="film &amp; video/drama"/>
    <x v="4"/>
    <s v="drama"/>
    <x v="6"/>
    <x v="4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d v="2019-10-15T05:00:00"/>
    <d v="2019-11-28T06:00:00"/>
    <b v="0"/>
    <b v="1"/>
    <s v="theater/plays"/>
    <x v="3"/>
    <s v="plays"/>
    <x v="4"/>
    <x v="3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d v="2016-05-17T05:00:00"/>
    <d v="2016-06-03T05:00:00"/>
    <b v="0"/>
    <b v="0"/>
    <s v="food/food trucks"/>
    <x v="0"/>
    <s v="food trucks"/>
    <x v="11"/>
    <x v="7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d v="2012-08-14T05:00:00"/>
    <d v="2012-08-15T05:00:00"/>
    <b v="0"/>
    <b v="0"/>
    <s v="film &amp; video/documentary"/>
    <x v="4"/>
    <s v="documentary"/>
    <x v="1"/>
    <x v="4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d v="2017-11-28T06:00:00"/>
    <d v="2017-12-08T06:00:00"/>
    <b v="0"/>
    <b v="1"/>
    <s v="theater/plays"/>
    <x v="3"/>
    <s v="plays"/>
    <x v="0"/>
    <x v="5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d v="2016-01-09T06:00:00"/>
    <d v="2016-01-11T06:00:00"/>
    <b v="0"/>
    <b v="1"/>
    <s v="games/video games"/>
    <x v="6"/>
    <s v="video games"/>
    <x v="2"/>
    <x v="7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d v="2018-04-16T05:00:00"/>
    <d v="2018-04-21T05:00:00"/>
    <b v="0"/>
    <b v="0"/>
    <s v="publishing/nonfiction"/>
    <x v="5"/>
    <s v="nonfiction"/>
    <x v="9"/>
    <x v="9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d v="2012-08-27T05:00:00"/>
    <d v="2012-09-06T05:00:00"/>
    <b v="0"/>
    <b v="0"/>
    <s v="games/video games"/>
    <x v="6"/>
    <s v="video games"/>
    <x v="1"/>
    <x v="4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d v="2016-05-27T05:00:00"/>
    <d v="2016-05-29T05:00:00"/>
    <b v="0"/>
    <b v="1"/>
    <s v="music/rock"/>
    <x v="1"/>
    <s v="rock"/>
    <x v="11"/>
    <x v="7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d v="2017-11-29T06:00:00"/>
    <d v="2017-12-25T06:00:00"/>
    <b v="0"/>
    <b v="0"/>
    <s v="music/rock"/>
    <x v="1"/>
    <s v="rock"/>
    <x v="0"/>
    <x v="5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d v="2014-02-10T06:00:00"/>
    <d v="2014-02-12T06:00:00"/>
    <b v="1"/>
    <b v="1"/>
    <s v="theater/plays"/>
    <x v="3"/>
    <s v="plays"/>
    <x v="10"/>
    <x v="1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d v="2019-05-04T05:00:00"/>
    <d v="2019-06-01T05:00:00"/>
    <b v="0"/>
    <b v="1"/>
    <s v="publishing/nonfiction"/>
    <x v="5"/>
    <s v="nonfiction"/>
    <x v="11"/>
    <x v="3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d v="2019-01-21T06:00:00"/>
    <d v="2019-02-03T06:00:00"/>
    <b v="0"/>
    <b v="1"/>
    <s v="theater/plays"/>
    <x v="3"/>
    <s v="plays"/>
    <x v="2"/>
    <x v="3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d v="2012-11-24T06:00:00"/>
    <d v="2012-12-09T06:00:00"/>
    <b v="1"/>
    <b v="0"/>
    <s v="games/video games"/>
    <x v="6"/>
    <s v="video games"/>
    <x v="0"/>
    <x v="4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d v="2018-07-29T05:00:00"/>
    <d v="2018-08-11T05:00:00"/>
    <b v="0"/>
    <b v="1"/>
    <s v="music/rock"/>
    <x v="1"/>
    <s v="rock"/>
    <x v="8"/>
    <x v="9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d v="2017-02-28T06:00:00"/>
    <d v="2017-03-13T05:00:00"/>
    <b v="0"/>
    <b v="0"/>
    <s v="film &amp; video/documentary"/>
    <x v="4"/>
    <s v="documentary"/>
    <x v="10"/>
    <x v="5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d v="2014-02-28T06:00:00"/>
    <d v="2014-03-17T05:00:00"/>
    <b v="0"/>
    <b v="0"/>
    <s v="music/rock"/>
    <x v="1"/>
    <s v="rock"/>
    <x v="10"/>
    <x v="1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d v="2014-09-10T05:00:00"/>
    <d v="2014-10-05T05:00:00"/>
    <b v="1"/>
    <b v="1"/>
    <s v="music/rock"/>
    <x v="1"/>
    <s v="rock"/>
    <x v="3"/>
    <x v="1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d v="2010-06-19T05:00:00"/>
    <d v="2010-07-21T05:00:00"/>
    <b v="0"/>
    <b v="1"/>
    <s v="publishing/nonfiction"/>
    <x v="5"/>
    <s v="nonfiction"/>
    <x v="5"/>
    <x v="6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d v="2017-07-25T05:00:00"/>
    <d v="2017-08-06T05:00:00"/>
    <b v="0"/>
    <b v="0"/>
    <s v="film &amp; video/shorts"/>
    <x v="4"/>
    <s v="shorts"/>
    <x v="8"/>
    <x v="5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d v="2010-12-13T06:00:00"/>
    <d v="2011-01-10T06:00:00"/>
    <b v="0"/>
    <b v="1"/>
    <s v="theater/plays"/>
    <x v="3"/>
    <s v="plays"/>
    <x v="7"/>
    <x v="6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d v="2011-05-03T05:00:00"/>
    <d v="2011-05-15T05:00:00"/>
    <b v="0"/>
    <b v="1"/>
    <s v="film &amp; video/drama"/>
    <x v="4"/>
    <s v="drama"/>
    <x v="11"/>
    <x v="8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d v="2018-08-28T05:00:00"/>
    <d v="2018-09-22T05:00:00"/>
    <b v="0"/>
    <b v="0"/>
    <s v="theater/plays"/>
    <x v="3"/>
    <s v="plays"/>
    <x v="1"/>
    <x v="9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d v="2015-06-09T05:00:00"/>
    <d v="2015-06-24T05:00:00"/>
    <b v="0"/>
    <b v="0"/>
    <s v="theater/plays"/>
    <x v="3"/>
    <s v="plays"/>
    <x v="5"/>
    <x v="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d v="2018-01-03T06:00:00"/>
    <d v="2018-03-03T06:00:00"/>
    <b v="0"/>
    <b v="0"/>
    <s v="theater/plays"/>
    <x v="3"/>
    <s v="plays"/>
    <x v="2"/>
    <x v="9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d v="2012-03-26T05:00:00"/>
    <d v="2012-04-29T05:00:00"/>
    <b v="0"/>
    <b v="0"/>
    <s v="photography/photography books"/>
    <x v="7"/>
    <s v="photography books"/>
    <x v="6"/>
    <x v="4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d v="2015-10-22T05:00:00"/>
    <d v="2015-11-25T06:00:00"/>
    <b v="1"/>
    <b v="0"/>
    <s v="publishing/translations"/>
    <x v="5"/>
    <s v="translations"/>
    <x v="4"/>
    <x v="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d v="2011-02-14T06:00:00"/>
    <d v="2011-02-25T06:00:00"/>
    <b v="0"/>
    <b v="0"/>
    <s v="publishing/translations"/>
    <x v="5"/>
    <s v="translations"/>
    <x v="10"/>
    <x v="8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d v="2013-06-23T05:00:00"/>
    <d v="2013-06-29T05:00:00"/>
    <b v="0"/>
    <b v="0"/>
    <s v="theater/plays"/>
    <x v="3"/>
    <s v="plays"/>
    <x v="5"/>
    <x v="2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d v="2015-02-28T06:00:00"/>
    <d v="2015-03-06T06:00:00"/>
    <b v="0"/>
    <b v="0"/>
    <s v="technology/web"/>
    <x v="2"/>
    <s v="web"/>
    <x v="10"/>
    <x v="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d v="2010-02-05T06:00:00"/>
    <d v="2010-02-16T06:00:00"/>
    <b v="0"/>
    <b v="0"/>
    <s v="music/indie rock"/>
    <x v="1"/>
    <s v="indie rock"/>
    <x v="10"/>
    <x v="6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d v="2011-03-27T05:00:00"/>
    <d v="2011-05-20T05:00:00"/>
    <b v="0"/>
    <b v="0"/>
    <s v="music/jazz"/>
    <x v="1"/>
    <s v="jazz"/>
    <x v="6"/>
    <x v="8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d v="2018-09-27T05:00:00"/>
    <d v="2018-10-06T05:00:00"/>
    <b v="0"/>
    <b v="0"/>
    <s v="theater/plays"/>
    <x v="3"/>
    <s v="plays"/>
    <x v="3"/>
    <x v="9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d v="2014-03-17T05:00:00"/>
    <d v="2014-05-01T05:00:00"/>
    <b v="0"/>
    <b v="1"/>
    <s v="film &amp; video/documentary"/>
    <x v="4"/>
    <s v="documentary"/>
    <x v="6"/>
    <x v="1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d v="2014-07-16T05:00:00"/>
    <d v="2014-07-18T05:00:00"/>
    <b v="0"/>
    <b v="1"/>
    <s v="theater/plays"/>
    <x v="3"/>
    <s v="plays"/>
    <x v="8"/>
    <x v="1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d v="2016-02-19T06:00:00"/>
    <d v="2016-03-06T06:00:00"/>
    <b v="0"/>
    <b v="0"/>
    <s v="technology/web"/>
    <x v="2"/>
    <s v="web"/>
    <x v="10"/>
    <x v="7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d v="2018-06-15T05:00:00"/>
    <d v="2018-06-18T05:00:00"/>
    <b v="0"/>
    <b v="0"/>
    <s v="technology/wearables"/>
    <x v="2"/>
    <s v="wearables"/>
    <x v="5"/>
    <x v="9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d v="2018-08-26T05:00:00"/>
    <d v="2018-09-01T05:00:00"/>
    <b v="0"/>
    <b v="0"/>
    <s v="photography/photography books"/>
    <x v="7"/>
    <s v="photography books"/>
    <x v="1"/>
    <x v="9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d v="2012-01-22T06:00:00"/>
    <d v="2012-01-25T06:00:00"/>
    <b v="0"/>
    <b v="0"/>
    <s v="film &amp; video/documentary"/>
    <x v="4"/>
    <s v="documentary"/>
    <x v="2"/>
    <x v="4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d v="2018-05-15T05:00:00"/>
    <d v="2018-06-21T05:00:00"/>
    <b v="0"/>
    <b v="0"/>
    <s v="technology/web"/>
    <x v="2"/>
    <s v="web"/>
    <x v="11"/>
    <x v="9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d v="2018-07-21T05:00:00"/>
    <d v="2018-08-26T05:00:00"/>
    <b v="1"/>
    <b v="1"/>
    <s v="technology/web"/>
    <x v="2"/>
    <s v="web"/>
    <x v="8"/>
    <x v="9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d v="2018-01-07T06:00:00"/>
    <d v="2018-01-10T06:00:00"/>
    <b v="0"/>
    <b v="0"/>
    <s v="food/food trucks"/>
    <x v="0"/>
    <s v="food trucks"/>
    <x v="2"/>
    <x v="9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d v="2010-06-12T05:00:00"/>
    <d v="2010-06-21T05:00:00"/>
    <b v="0"/>
    <b v="0"/>
    <s v="film &amp; video/drama"/>
    <x v="4"/>
    <s v="drama"/>
    <x v="5"/>
    <x v="6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d v="2012-02-09T06:00:00"/>
    <d v="2012-02-12T06:00:00"/>
    <b v="0"/>
    <b v="1"/>
    <s v="music/indie rock"/>
    <x v="1"/>
    <s v="indie rock"/>
    <x v="10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d v="2011-11-19T06:00:00"/>
    <d v="2011-12-04T06:00:00"/>
    <b v="1"/>
    <b v="0"/>
    <s v="music/rock"/>
    <x v="1"/>
    <s v="rock"/>
    <x v="0"/>
    <x v="8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d v="2012-05-02T05:00:00"/>
    <d v="2012-06-04T05:00:00"/>
    <b v="0"/>
    <b v="0"/>
    <s v="music/electric music"/>
    <x v="1"/>
    <s v="electric music"/>
    <x v="11"/>
    <x v="4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d v="2011-07-16T05:00:00"/>
    <d v="2011-07-26T05:00:00"/>
    <b v="0"/>
    <b v="1"/>
    <s v="games/video games"/>
    <x v="6"/>
    <s v="video games"/>
    <x v="8"/>
    <x v="8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d v="2011-06-20T05:00:00"/>
    <d v="2011-06-25T05:00:00"/>
    <b v="0"/>
    <b v="1"/>
    <s v="music/indie rock"/>
    <x v="1"/>
    <s v="indie rock"/>
    <x v="5"/>
    <x v="8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d v="2019-11-18T06:00:00"/>
    <d v="2019-12-15T06:00:00"/>
    <b v="0"/>
    <b v="0"/>
    <s v="publishing/fiction"/>
    <x v="5"/>
    <s v="fiction"/>
    <x v="0"/>
    <x v="3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d v="2011-06-18T05:00:00"/>
    <d v="2011-07-19T05:00:00"/>
    <b v="0"/>
    <b v="0"/>
    <s v="theater/plays"/>
    <x v="3"/>
    <s v="plays"/>
    <x v="5"/>
    <x v="8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d v="2012-04-24T05:00:00"/>
    <d v="2012-05-11T05:00:00"/>
    <b v="0"/>
    <b v="0"/>
    <s v="food/food trucks"/>
    <x v="0"/>
    <s v="food trucks"/>
    <x v="9"/>
    <x v="4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d v="2012-02-05T06:00:00"/>
    <d v="2012-02-28T06:00:00"/>
    <b v="1"/>
    <b v="0"/>
    <s v="film &amp; video/shorts"/>
    <x v="4"/>
    <s v="shorts"/>
    <x v="10"/>
    <x v="4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d v="2018-04-21T05:00:00"/>
    <d v="2018-04-28T05:00:00"/>
    <b v="1"/>
    <b v="0"/>
    <s v="food/food trucks"/>
    <x v="0"/>
    <s v="food trucks"/>
    <x v="9"/>
    <x v="9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d v="2013-03-01T06:00:00"/>
    <d v="2013-03-19T05:00:00"/>
    <b v="0"/>
    <b v="1"/>
    <s v="theater/plays"/>
    <x v="3"/>
    <s v="plays"/>
    <x v="6"/>
    <x v="2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d v="2019-02-19T06:00:00"/>
    <d v="2019-03-01T06:00:00"/>
    <b v="0"/>
    <b v="1"/>
    <s v="technology/wearables"/>
    <x v="2"/>
    <s v="wearables"/>
    <x v="10"/>
    <x v="3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d v="2010-03-21T05:00:00"/>
    <d v="2010-03-29T05:00:00"/>
    <b v="0"/>
    <b v="0"/>
    <s v="theater/plays"/>
    <x v="3"/>
    <s v="plays"/>
    <x v="6"/>
    <x v="6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d v="2011-08-01T05:00:00"/>
    <d v="2011-08-05T05:00:00"/>
    <b v="0"/>
    <b v="0"/>
    <s v="theater/plays"/>
    <x v="3"/>
    <s v="plays"/>
    <x v="1"/>
    <x v="8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d v="2015-06-17T05:00:00"/>
    <d v="2015-07-10T05:00:00"/>
    <b v="0"/>
    <b v="1"/>
    <s v="film &amp; video/television"/>
    <x v="4"/>
    <s v="television"/>
    <x v="5"/>
    <x v="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d v="2016-08-19T05:00:00"/>
    <d v="2016-08-24T05:00:00"/>
    <b v="0"/>
    <b v="0"/>
    <s v="film &amp; video/shorts"/>
    <x v="4"/>
    <s v="shorts"/>
    <x v="1"/>
    <x v="7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d v="2014-09-15T05:00:00"/>
    <d v="2014-09-24T05:00:00"/>
    <b v="0"/>
    <b v="0"/>
    <s v="theater/plays"/>
    <x v="3"/>
    <s v="plays"/>
    <x v="3"/>
    <x v="1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d v="2011-05-08T05:00:00"/>
    <d v="2011-05-09T05:00:00"/>
    <b v="0"/>
    <b v="0"/>
    <s v="photography/photography books"/>
    <x v="7"/>
    <s v="photography books"/>
    <x v="11"/>
    <x v="8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d v="2018-10-09T05:00:00"/>
    <d v="2018-10-15T05:00:00"/>
    <b v="0"/>
    <b v="0"/>
    <s v="food/food trucks"/>
    <x v="0"/>
    <s v="food trucks"/>
    <x v="4"/>
    <x v="9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d v="2013-10-12T05:00:00"/>
    <d v="2013-10-23T05:00:00"/>
    <b v="0"/>
    <b v="0"/>
    <s v="theater/plays"/>
    <x v="3"/>
    <s v="plays"/>
    <x v="4"/>
    <x v="2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d v="2010-06-21T05:00:00"/>
    <d v="2010-07-05T05:00:00"/>
    <b v="0"/>
    <b v="0"/>
    <s v="film &amp; video/drama"/>
    <x v="4"/>
    <s v="drama"/>
    <x v="5"/>
    <x v="6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d v="2015-08-24T05:00:00"/>
    <d v="2015-09-18T05:00:00"/>
    <b v="0"/>
    <b v="0"/>
    <s v="theater/plays"/>
    <x v="3"/>
    <s v="plays"/>
    <x v="1"/>
    <x v="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d v="2017-11-01T05:00:00"/>
    <d v="2017-11-19T06:00:00"/>
    <b v="0"/>
    <b v="1"/>
    <s v="theater/plays"/>
    <x v="3"/>
    <s v="plays"/>
    <x v="0"/>
    <x v="5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d v="2018-09-03T05:00:00"/>
    <d v="2018-09-08T05:00:00"/>
    <b v="0"/>
    <b v="0"/>
    <s v="film &amp; video/science fiction"/>
    <x v="4"/>
    <s v="science fiction"/>
    <x v="3"/>
    <x v="9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d v="2014-01-08T06:00:00"/>
    <d v="2014-01-13T06:00:00"/>
    <b v="0"/>
    <b v="0"/>
    <s v="photography/photography books"/>
    <x v="7"/>
    <s v="photography books"/>
    <x v="2"/>
    <x v="1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d v="2010-04-23T05:00:00"/>
    <d v="2010-05-31T05:00:00"/>
    <b v="0"/>
    <b v="1"/>
    <s v="photography/photography books"/>
    <x v="7"/>
    <s v="photography books"/>
    <x v="9"/>
    <x v="6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d v="2011-01-13T06:00:00"/>
    <d v="2011-01-14T06:00:00"/>
    <b v="0"/>
    <b v="0"/>
    <s v="music/rock"/>
    <x v="1"/>
    <s v="rock"/>
    <x v="2"/>
    <x v="8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d v="2019-06-08T05:00:00"/>
    <d v="2019-07-02T05:00:00"/>
    <b v="0"/>
    <b v="0"/>
    <s v="photography/photography books"/>
    <x v="7"/>
    <s v="photography books"/>
    <x v="5"/>
    <x v="3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d v="2016-07-26T05:00:00"/>
    <d v="2016-07-27T05:00:00"/>
    <b v="0"/>
    <b v="0"/>
    <s v="food/food trucks"/>
    <x v="0"/>
    <s v="food trucks"/>
    <x v="8"/>
    <x v="7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d v="2020-01-15T06:00:00"/>
    <d v="2020-02-08T06:00:00"/>
    <b v="0"/>
    <b v="0"/>
    <s v="music/metal"/>
    <x v="1"/>
    <s v="metal"/>
    <x v="2"/>
    <x v="1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d v="2017-02-22T06:00:00"/>
    <d v="2017-03-03T06:00:00"/>
    <b v="0"/>
    <b v="0"/>
    <s v="publishing/nonfiction"/>
    <x v="5"/>
    <s v="nonfiction"/>
    <x v="10"/>
    <x v="5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d v="2019-07-21T05:00:00"/>
    <d v="2019-07-23T05:00:00"/>
    <b v="0"/>
    <b v="0"/>
    <s v="music/electric music"/>
    <x v="1"/>
    <s v="electric music"/>
    <x v="8"/>
    <x v="3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d v="2015-07-09T05:00:00"/>
    <d v="2015-08-07T05:00:00"/>
    <b v="0"/>
    <b v="1"/>
    <s v="theater/plays"/>
    <x v="3"/>
    <s v="plays"/>
    <x v="8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d v="2015-01-21T06:00:00"/>
    <d v="2015-01-25T06:00:00"/>
    <b v="0"/>
    <b v="0"/>
    <s v="theater/plays"/>
    <x v="3"/>
    <s v="plays"/>
    <x v="2"/>
    <x v="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d v="2010-05-25T05:00:00"/>
    <d v="2010-06-30T05:00:00"/>
    <b v="0"/>
    <b v="0"/>
    <s v="film &amp; video/shorts"/>
    <x v="4"/>
    <s v="shorts"/>
    <x v="11"/>
    <x v="6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d v="2014-05-04T05:00:00"/>
    <d v="2014-05-06T05:00:00"/>
    <b v="0"/>
    <b v="1"/>
    <s v="theater/plays"/>
    <x v="3"/>
    <s v="plays"/>
    <x v="11"/>
    <x v="1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d v="2010-06-06T05:00:00"/>
    <d v="2010-07-14T05:00:00"/>
    <b v="0"/>
    <b v="0"/>
    <s v="theater/plays"/>
    <x v="3"/>
    <s v="plays"/>
    <x v="5"/>
    <x v="6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d v="2010-08-26T05:00:00"/>
    <d v="2010-09-13T05:00:00"/>
    <b v="0"/>
    <b v="0"/>
    <s v="music/indie rock"/>
    <x v="1"/>
    <s v="indie rock"/>
    <x v="1"/>
    <x v="6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d v="2015-07-17T05:00:00"/>
    <d v="2015-09-02T05:00:00"/>
    <b v="0"/>
    <b v="1"/>
    <s v="theater/plays"/>
    <x v="3"/>
    <s v="plays"/>
    <x v="8"/>
    <x v="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d v="2017-04-11T05:00:00"/>
    <d v="2017-04-30T05:00:00"/>
    <b v="0"/>
    <b v="0"/>
    <s v="theater/plays"/>
    <x v="3"/>
    <s v="plays"/>
    <x v="9"/>
    <x v="5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d v="2014-03-12T05:00:00"/>
    <d v="2014-03-19T05:00:00"/>
    <b v="0"/>
    <b v="1"/>
    <s v="music/electric music"/>
    <x v="1"/>
    <s v="electric music"/>
    <x v="6"/>
    <x v="1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d v="2019-06-24T05:00:00"/>
    <d v="2019-06-25T05:00:00"/>
    <b v="0"/>
    <b v="0"/>
    <s v="music/indie rock"/>
    <x v="1"/>
    <s v="indie rock"/>
    <x v="5"/>
    <x v="3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d v="2011-12-03T06:00:00"/>
    <d v="2012-01-16T06:00:00"/>
    <b v="0"/>
    <b v="0"/>
    <s v="film &amp; video/documentary"/>
    <x v="4"/>
    <s v="documentary"/>
    <x v="7"/>
    <x v="8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d v="2010-05-21T05:00:00"/>
    <d v="2010-07-01T05:00:00"/>
    <b v="0"/>
    <b v="0"/>
    <s v="publishing/translations"/>
    <x v="5"/>
    <s v="translations"/>
    <x v="11"/>
    <x v="6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d v="2015-06-15T05:00:00"/>
    <d v="2015-06-19T05:00:00"/>
    <b v="0"/>
    <b v="1"/>
    <s v="film &amp; video/documentary"/>
    <x v="4"/>
    <s v="documentary"/>
    <x v="5"/>
    <x v="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d v="2013-07-11T05:00:00"/>
    <d v="2013-08-10T05:00:00"/>
    <b v="0"/>
    <b v="1"/>
    <s v="film &amp; video/television"/>
    <x v="4"/>
    <s v="television"/>
    <x v="8"/>
    <x v="2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d v="2018-02-03T06:00:00"/>
    <d v="2018-02-12T06:00:00"/>
    <b v="0"/>
    <b v="0"/>
    <s v="theater/plays"/>
    <x v="3"/>
    <s v="plays"/>
    <x v="10"/>
    <x v="9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d v="2011-07-14T05:00:00"/>
    <d v="2011-07-17T05:00:00"/>
    <b v="0"/>
    <b v="1"/>
    <s v="food/food trucks"/>
    <x v="0"/>
    <s v="food trucks"/>
    <x v="8"/>
    <x v="8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d v="2019-04-28T05:00:00"/>
    <d v="2019-04-30T05:00:00"/>
    <b v="0"/>
    <b v="0"/>
    <s v="theater/plays"/>
    <x v="3"/>
    <s v="plays"/>
    <x v="9"/>
    <x v="3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d v="2019-12-16T06:00:00"/>
    <d v="2019-12-22T06:00:00"/>
    <b v="0"/>
    <b v="0"/>
    <s v="film &amp; video/documentary"/>
    <x v="4"/>
    <s v="documentary"/>
    <x v="7"/>
    <x v="3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d v="2013-10-07T05:00:00"/>
    <d v="2013-10-25T05:00:00"/>
    <b v="0"/>
    <b v="0"/>
    <s v="music/jazz"/>
    <x v="1"/>
    <s v="jazz"/>
    <x v="4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d v="2014-09-19T05:00:00"/>
    <d v="2014-09-20T05:00:00"/>
    <b v="0"/>
    <b v="1"/>
    <s v="technology/web"/>
    <x v="2"/>
    <s v="web"/>
    <x v="3"/>
    <x v="1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d v="2018-07-17T05:00:00"/>
    <d v="2018-08-19T05:00:00"/>
    <b v="0"/>
    <b v="1"/>
    <s v="music/rock"/>
    <x v="1"/>
    <s v="rock"/>
    <x v="8"/>
    <x v="9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d v="2016-01-30T06:00:00"/>
    <d v="2016-03-12T06:00:00"/>
    <b v="0"/>
    <b v="0"/>
    <s v="technology/web"/>
    <x v="2"/>
    <s v="web"/>
    <x v="2"/>
    <x v="7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d v="2012-05-05T05:00:00"/>
    <d v="2012-05-20T05:00:00"/>
    <b v="0"/>
    <b v="1"/>
    <s v="publishing/nonfiction"/>
    <x v="5"/>
    <s v="nonfiction"/>
    <x v="11"/>
    <x v="4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d v="2012-10-04T05:00:00"/>
    <d v="2012-10-08T05:00:00"/>
    <b v="0"/>
    <b v="0"/>
    <s v="publishing/radio &amp; podcasts"/>
    <x v="5"/>
    <s v="radio &amp; podcasts"/>
    <x v="4"/>
    <x v="4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d v="2013-09-19T05:00:00"/>
    <d v="2013-09-22T05:00:00"/>
    <b v="0"/>
    <b v="0"/>
    <s v="theater/plays"/>
    <x v="3"/>
    <s v="plays"/>
    <x v="3"/>
    <x v="2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d v="2017-05-13T05:00:00"/>
    <d v="2017-06-18T05:00:00"/>
    <b v="1"/>
    <b v="1"/>
    <s v="film &amp; video/documentary"/>
    <x v="4"/>
    <s v="documentary"/>
    <x v="11"/>
    <x v="5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d v="2011-04-27T05:00:00"/>
    <d v="2011-05-04T05:00:00"/>
    <b v="0"/>
    <b v="0"/>
    <s v="theater/plays"/>
    <x v="3"/>
    <s v="plays"/>
    <x v="9"/>
    <x v="8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d v="2012-05-02T05:00:00"/>
    <d v="2012-05-13T05:00:00"/>
    <b v="0"/>
    <b v="0"/>
    <s v="games/video games"/>
    <x v="6"/>
    <s v="video games"/>
    <x v="11"/>
    <x v="4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d v="2018-06-04T05:00:00"/>
    <d v="2018-07-01T05:00:00"/>
    <b v="0"/>
    <b v="1"/>
    <s v="theater/plays"/>
    <x v="3"/>
    <s v="plays"/>
    <x v="5"/>
    <x v="9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d v="2015-01-22T06:00:00"/>
    <d v="2015-01-23T06:00:00"/>
    <b v="0"/>
    <b v="0"/>
    <s v="theater/plays"/>
    <x v="3"/>
    <s v="plays"/>
    <x v="2"/>
    <x v="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d v="2019-09-09T05:00:00"/>
    <d v="2019-09-11T05:00:00"/>
    <b v="1"/>
    <b v="0"/>
    <s v="technology/web"/>
    <x v="2"/>
    <s v="web"/>
    <x v="3"/>
    <x v="3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d v="2012-09-05T05:00:00"/>
    <d v="2012-09-18T05:00:00"/>
    <b v="1"/>
    <b v="0"/>
    <s v="film &amp; video/drama"/>
    <x v="4"/>
    <s v="drama"/>
    <x v="3"/>
    <x v="4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d v="2019-05-12T05:00:00"/>
    <d v="2019-05-25T05:00:00"/>
    <b v="0"/>
    <b v="0"/>
    <s v="film &amp; video/drama"/>
    <x v="4"/>
    <s v="drama"/>
    <x v="11"/>
    <x v="3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d v="2013-08-04T05:00:00"/>
    <d v="2013-08-16T05:00:00"/>
    <b v="0"/>
    <b v="0"/>
    <s v="theater/plays"/>
    <x v="3"/>
    <s v="plays"/>
    <x v="1"/>
    <x v="2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d v="2017-08-29T05:00:00"/>
    <d v="2017-09-07T05:00:00"/>
    <b v="0"/>
    <b v="0"/>
    <s v="film &amp; video/television"/>
    <x v="4"/>
    <s v="television"/>
    <x v="1"/>
    <x v="5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d v="2014-12-18T06:00:00"/>
    <d v="2014-12-27T06:00:00"/>
    <b v="0"/>
    <b v="0"/>
    <s v="photography/photography books"/>
    <x v="7"/>
    <s v="photography books"/>
    <x v="7"/>
    <x v="1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d v="2011-06-28T05:00:00"/>
    <d v="2011-07-22T05:00:00"/>
    <b v="0"/>
    <b v="1"/>
    <s v="film &amp; video/shorts"/>
    <x v="4"/>
    <s v="shorts"/>
    <x v="5"/>
    <x v="8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d v="2012-07-27T05:00:00"/>
    <d v="2012-08-07T05:00:00"/>
    <b v="0"/>
    <b v="0"/>
    <s v="publishing/radio &amp; podcasts"/>
    <x v="5"/>
    <s v="radio &amp; podcasts"/>
    <x v="8"/>
    <x v="4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d v="2017-10-14T05:00:00"/>
    <d v="2017-11-15T06:00:00"/>
    <b v="0"/>
    <b v="1"/>
    <s v="theater/plays"/>
    <x v="3"/>
    <s v="plays"/>
    <x v="4"/>
    <x v="5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d v="2019-02-07T06:00:00"/>
    <d v="2019-02-27T06:00:00"/>
    <b v="1"/>
    <b v="0"/>
    <s v="film &amp; video/animation"/>
    <x v="4"/>
    <s v="animation"/>
    <x v="10"/>
    <x v="3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d v="2012-02-12T06:00:00"/>
    <d v="2012-02-26T06:00:00"/>
    <b v="0"/>
    <b v="0"/>
    <s v="technology/web"/>
    <x v="2"/>
    <s v="web"/>
    <x v="10"/>
    <x v="4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d v="2018-12-09T06:00:00"/>
    <d v="2018-12-18T06:00:00"/>
    <b v="0"/>
    <b v="1"/>
    <s v="music/world music"/>
    <x v="1"/>
    <s v="world music"/>
    <x v="7"/>
    <x v="9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d v="2010-07-14T05:00:00"/>
    <d v="2010-07-15T05:00:00"/>
    <b v="0"/>
    <b v="0"/>
    <s v="theater/plays"/>
    <x v="3"/>
    <s v="plays"/>
    <x v="8"/>
    <x v="6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d v="2019-10-31T05:00:00"/>
    <d v="2019-11-11T06:00:00"/>
    <b v="0"/>
    <b v="0"/>
    <s v="theater/plays"/>
    <x v="3"/>
    <s v="plays"/>
    <x v="4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d v="2017-09-22T05:00:00"/>
    <d v="2017-10-04T05:00:00"/>
    <b v="0"/>
    <b v="0"/>
    <s v="theater/plays"/>
    <x v="3"/>
    <s v="plays"/>
    <x v="3"/>
    <x v="5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d v="2016-05-12T05:00:00"/>
    <d v="2016-05-16T05:00:00"/>
    <b v="0"/>
    <b v="0"/>
    <s v="food/food trucks"/>
    <x v="0"/>
    <s v="food trucks"/>
    <x v="11"/>
    <x v="7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d v="2012-07-12T05:00:00"/>
    <d v="2012-08-10T05:00:00"/>
    <b v="0"/>
    <b v="0"/>
    <s v="theater/plays"/>
    <x v="3"/>
    <s v="plays"/>
    <x v="8"/>
    <x v="4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d v="2013-12-29T06:00:00"/>
    <d v="2014-01-07T06:00:00"/>
    <b v="0"/>
    <b v="0"/>
    <s v="technology/web"/>
    <x v="2"/>
    <s v="web"/>
    <x v="7"/>
    <x v="2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d v="2017-05-03T05:00:00"/>
    <d v="2017-05-17T05:00:00"/>
    <b v="0"/>
    <b v="0"/>
    <s v="theater/plays"/>
    <x v="3"/>
    <s v="plays"/>
    <x v="11"/>
    <x v="5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d v="2015-02-25T06:00:00"/>
    <d v="2015-03-04T06:00:00"/>
    <b v="0"/>
    <b v="1"/>
    <s v="theater/plays"/>
    <x v="3"/>
    <s v="plays"/>
    <x v="10"/>
    <x v="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d v="2014-06-28T05:00:00"/>
    <d v="2014-06-30T05:00:00"/>
    <b v="0"/>
    <b v="1"/>
    <s v="theater/plays"/>
    <x v="3"/>
    <s v="plays"/>
    <x v="5"/>
    <x v="1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d v="2014-03-11T05:00:00"/>
    <d v="2014-03-14T05:00:00"/>
    <b v="0"/>
    <b v="0"/>
    <s v="music/rock"/>
    <x v="1"/>
    <s v="rock"/>
    <x v="6"/>
    <x v="1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d v="2013-04-08T05:00:00"/>
    <d v="2013-04-21T05:00:00"/>
    <b v="0"/>
    <b v="0"/>
    <s v="theater/plays"/>
    <x v="3"/>
    <s v="plays"/>
    <x v="9"/>
    <x v="2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d v="2016-02-22T06:00:00"/>
    <d v="2016-02-28T06:00:00"/>
    <b v="0"/>
    <b v="0"/>
    <s v="theater/plays"/>
    <x v="3"/>
    <s v="plays"/>
    <x v="10"/>
    <x v="7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d v="2015-07-24T05:00:00"/>
    <d v="2015-07-31T05:00:00"/>
    <b v="0"/>
    <b v="0"/>
    <s v="theater/plays"/>
    <x v="3"/>
    <s v="plays"/>
    <x v="8"/>
    <x v="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d v="2019-07-22T05:00:00"/>
    <d v="2019-07-25T05:00:00"/>
    <b v="1"/>
    <b v="0"/>
    <s v="theater/plays"/>
    <x v="3"/>
    <s v="plays"/>
    <x v="8"/>
    <x v="3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d v="2015-11-26T06:00:00"/>
    <d v="2015-12-05T06:00:00"/>
    <b v="0"/>
    <b v="0"/>
    <s v="film &amp; video/documentary"/>
    <x v="4"/>
    <s v="documentary"/>
    <x v="0"/>
    <x v="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d v="2018-06-12T05:00:00"/>
    <d v="2018-07-18T05:00:00"/>
    <b v="0"/>
    <b v="1"/>
    <s v="publishing/fiction"/>
    <x v="5"/>
    <s v="fiction"/>
    <x v="5"/>
    <x v="9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d v="2011-05-07T05:00:00"/>
    <d v="2011-05-24T05:00:00"/>
    <b v="0"/>
    <b v="1"/>
    <s v="games/video games"/>
    <x v="6"/>
    <s v="video games"/>
    <x v="11"/>
    <x v="8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d v="2012-12-01T06:00:00"/>
    <d v="2012-12-23T06:00:00"/>
    <b v="0"/>
    <b v="0"/>
    <s v="technology/web"/>
    <x v="2"/>
    <s v="web"/>
    <x v="7"/>
    <x v="4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d v="2011-01-09T06:00:00"/>
    <d v="2011-02-13T06:00:00"/>
    <b v="1"/>
    <b v="0"/>
    <s v="theater/plays"/>
    <x v="3"/>
    <s v="plays"/>
    <x v="2"/>
    <x v="8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d v="2011-01-25T06:00:00"/>
    <d v="2011-01-28T06:00:00"/>
    <b v="0"/>
    <b v="0"/>
    <s v="theater/plays"/>
    <x v="3"/>
    <s v="plays"/>
    <x v="2"/>
    <x v="8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d v="2014-09-24T05:00:00"/>
    <d v="2014-10-29T05:00:00"/>
    <b v="0"/>
    <b v="0"/>
    <s v="food/food trucks"/>
    <x v="0"/>
    <s v="food trucks"/>
    <x v="3"/>
    <x v="1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d v="2017-02-10T06:00:00"/>
    <d v="2017-03-01T06:00:00"/>
    <b v="0"/>
    <b v="0"/>
    <s v="photography/photography books"/>
    <x v="7"/>
    <s v="photography books"/>
    <x v="10"/>
    <x v="5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d v="2012-04-05T05:00:00"/>
    <d v="2012-04-20T05:00:00"/>
    <b v="1"/>
    <b v="0"/>
    <s v="photography/photography books"/>
    <x v="7"/>
    <s v="photography books"/>
    <x v="9"/>
    <x v="4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d v="2011-06-16T05:00:00"/>
    <d v="2011-06-18T05:00:00"/>
    <b v="0"/>
    <b v="0"/>
    <s v="theater/plays"/>
    <x v="3"/>
    <s v="plays"/>
    <x v="5"/>
    <x v="8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d v="2014-09-26T05:00:00"/>
    <d v="2014-10-03T05:00:00"/>
    <b v="0"/>
    <b v="0"/>
    <s v="theater/plays"/>
    <x v="3"/>
    <s v="plays"/>
    <x v="3"/>
    <x v="1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d v="2014-12-12T06:00:00"/>
    <d v="2014-12-22T06:00:00"/>
    <b v="1"/>
    <b v="1"/>
    <s v="film &amp; video/documentary"/>
    <x v="4"/>
    <s v="documentary"/>
    <x v="7"/>
    <x v="1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d v="2015-04-18T05:00:00"/>
    <d v="2015-05-07T05:00:00"/>
    <b v="0"/>
    <b v="0"/>
    <s v="technology/web"/>
    <x v="2"/>
    <s v="web"/>
    <x v="9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d v="2019-04-16T05:00:00"/>
    <d v="2019-04-21T05:00:00"/>
    <b v="0"/>
    <b v="1"/>
    <s v="theater/plays"/>
    <x v="3"/>
    <s v="plays"/>
    <x v="9"/>
    <x v="3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d v="2016-12-26T06:00:00"/>
    <d v="2016-12-27T06:00:00"/>
    <b v="0"/>
    <b v="1"/>
    <s v="music/rock"/>
    <x v="1"/>
    <s v="rock"/>
    <x v="7"/>
    <x v="7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d v="2016-08-09T05:00:00"/>
    <d v="2016-08-23T05:00:00"/>
    <b v="0"/>
    <b v="0"/>
    <s v="film &amp; video/documentary"/>
    <x v="4"/>
    <s v="documentary"/>
    <x v="1"/>
    <x v="7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d v="2015-12-20T06:00:00"/>
    <d v="2016-01-25T06:00:00"/>
    <b v="0"/>
    <b v="1"/>
    <s v="film &amp; video/science fiction"/>
    <x v="4"/>
    <s v="science fiction"/>
    <x v="7"/>
    <x v="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d v="2012-09-22T05:00:00"/>
    <d v="2012-10-16T05:00:00"/>
    <b v="0"/>
    <b v="0"/>
    <s v="technology/web"/>
    <x v="2"/>
    <s v="web"/>
    <x v="3"/>
    <x v="4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d v="2012-11-25T06:00:00"/>
    <d v="2012-11-27T06:00:00"/>
    <b v="0"/>
    <b v="0"/>
    <s v="theater/plays"/>
    <x v="3"/>
    <s v="plays"/>
    <x v="0"/>
    <x v="4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d v="2015-12-22T06:00:00"/>
    <d v="2015-12-26T06:00:00"/>
    <b v="0"/>
    <b v="0"/>
    <s v="film &amp; video/science fiction"/>
    <x v="4"/>
    <s v="science fiction"/>
    <x v="7"/>
    <x v="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d v="2012-02-16T06:00:00"/>
    <d v="2012-02-19T06:00:00"/>
    <b v="0"/>
    <b v="0"/>
    <s v="theater/plays"/>
    <x v="3"/>
    <s v="plays"/>
    <x v="10"/>
    <x v="4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d v="2010-06-21T05:00:00"/>
    <d v="2010-07-13T05:00:00"/>
    <b v="0"/>
    <b v="0"/>
    <s v="film &amp; video/animation"/>
    <x v="4"/>
    <s v="animation"/>
    <x v="5"/>
    <x v="6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d v="2010-06-28T05:00:00"/>
    <d v="2010-07-26T05:00:00"/>
    <b v="0"/>
    <b v="0"/>
    <s v="publishing/translations"/>
    <x v="5"/>
    <s v="translations"/>
    <x v="5"/>
    <x v="6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d v="2016-02-08T06:00:00"/>
    <d v="2016-03-16T05:00:00"/>
    <b v="0"/>
    <b v="0"/>
    <s v="technology/web"/>
    <x v="2"/>
    <s v="web"/>
    <x v="10"/>
    <x v="7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d v="2011-02-17T06:00:00"/>
    <d v="2011-02-21T06:00:00"/>
    <b v="0"/>
    <b v="0"/>
    <s v="publishing/translations"/>
    <x v="5"/>
    <s v="translations"/>
    <x v="10"/>
    <x v="8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d v="2013-11-14T06:00:00"/>
    <d v="2013-12-05T06:00:00"/>
    <b v="0"/>
    <b v="0"/>
    <s v="food/food trucks"/>
    <x v="0"/>
    <s v="food trucks"/>
    <x v="0"/>
    <x v="2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d v="2011-03-05T06:00:00"/>
    <d v="2011-03-11T06:00:00"/>
    <b v="0"/>
    <b v="1"/>
    <s v="photography/photography books"/>
    <x v="7"/>
    <s v="photography books"/>
    <x v="6"/>
    <x v="8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d v="2015-05-11T05:00:00"/>
    <d v="2015-05-16T05:00:00"/>
    <b v="0"/>
    <b v="0"/>
    <s v="theater/plays"/>
    <x v="3"/>
    <s v="plays"/>
    <x v="11"/>
    <x v="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d v="2010-01-25T06:00:00"/>
    <d v="2010-03-06T06:00:00"/>
    <b v="0"/>
    <b v="0"/>
    <s v="music/rock"/>
    <x v="1"/>
    <s v="rock"/>
    <x v="2"/>
    <x v="6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d v="2017-06-15T05:00:00"/>
    <d v="2017-06-17T05:00:00"/>
    <b v="0"/>
    <b v="0"/>
    <s v="theater/plays"/>
    <x v="3"/>
    <s v="plays"/>
    <x v="5"/>
    <x v="5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d v="2012-04-06T05:00:00"/>
    <d v="2012-05-13T05:00:00"/>
    <b v="0"/>
    <b v="0"/>
    <s v="music/world music"/>
    <x v="1"/>
    <s v="world music"/>
    <x v="9"/>
    <x v="4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d v="2011-01-01T06:00:00"/>
    <d v="2011-01-16T06:00:00"/>
    <b v="0"/>
    <b v="0"/>
    <s v="food/food trucks"/>
    <x v="0"/>
    <s v="food trucks"/>
    <x v="2"/>
    <x v="8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d v="2019-12-22T06:00:00"/>
    <d v="2019-12-29T06:00:00"/>
    <b v="0"/>
    <b v="0"/>
    <s v="theater/plays"/>
    <x v="3"/>
    <s v="plays"/>
    <x v="7"/>
    <x v="3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d v="2011-05-09T05:00:00"/>
    <d v="2011-05-10T05:00:00"/>
    <b v="0"/>
    <b v="0"/>
    <s v="theater/plays"/>
    <x v="3"/>
    <s v="plays"/>
    <x v="11"/>
    <x v="8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d v="2013-10-08T05:00:00"/>
    <d v="2013-10-14T05:00:00"/>
    <b v="0"/>
    <b v="0"/>
    <s v="film &amp; video/television"/>
    <x v="4"/>
    <s v="television"/>
    <x v="4"/>
    <x v="2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d v="2014-06-02T05:00:00"/>
    <d v="2014-06-11T05:00:00"/>
    <b v="0"/>
    <b v="1"/>
    <s v="technology/web"/>
    <x v="2"/>
    <s v="web"/>
    <x v="5"/>
    <x v="1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d v="2010-12-10T06:00:00"/>
    <d v="2010-12-12T06:00:00"/>
    <b v="0"/>
    <b v="1"/>
    <s v="theater/plays"/>
    <x v="3"/>
    <s v="plays"/>
    <x v="7"/>
    <x v="6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d v="2013-05-18T05:00:00"/>
    <d v="2013-05-19T05:00:00"/>
    <b v="0"/>
    <b v="0"/>
    <s v="music/indie rock"/>
    <x v="1"/>
    <s v="indie rock"/>
    <x v="11"/>
    <x v="2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d v="2015-11-29T06:00:00"/>
    <d v="2016-01-07T06:00:00"/>
    <b v="0"/>
    <b v="1"/>
    <s v="theater/plays"/>
    <x v="3"/>
    <s v="plays"/>
    <x v="0"/>
    <x v="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d v="2011-01-28T06:00:00"/>
    <d v="2011-02-03T06:00:00"/>
    <b v="0"/>
    <b v="1"/>
    <s v="theater/plays"/>
    <x v="3"/>
    <s v="plays"/>
    <x v="2"/>
    <x v="8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d v="2018-02-07T06:00:00"/>
    <d v="2018-03-11T06:00:00"/>
    <b v="0"/>
    <b v="0"/>
    <s v="food/food trucks"/>
    <x v="0"/>
    <s v="food trucks"/>
    <x v="10"/>
    <x v="9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d v="2016-11-12T06:00:00"/>
    <d v="2016-12-04T06:00:00"/>
    <b v="0"/>
    <b v="0"/>
    <s v="games/video games"/>
    <x v="6"/>
    <s v="video games"/>
    <x v="0"/>
    <x v="7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d v="2015-03-15T05:00:00"/>
    <d v="2015-03-21T05:00:00"/>
    <b v="0"/>
    <b v="0"/>
    <s v="theater/plays"/>
    <x v="3"/>
    <s v="plays"/>
    <x v="6"/>
    <x v="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d v="2015-10-30T05:00:00"/>
    <d v="2015-11-04T06:00:00"/>
    <b v="1"/>
    <b v="0"/>
    <s v="publishing/nonfiction"/>
    <x v="5"/>
    <s v="nonfiction"/>
    <x v="4"/>
    <x v="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d v="2017-12-25T06:00:00"/>
    <d v="2018-01-27T06:00:00"/>
    <b v="0"/>
    <b v="0"/>
    <s v="technology/web"/>
    <x v="2"/>
    <s v="web"/>
    <x v="7"/>
    <x v="5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d v="2011-07-19T05:00:00"/>
    <d v="2011-07-21T05:00:00"/>
    <b v="0"/>
    <b v="1"/>
    <s v="film &amp; video/documentary"/>
    <x v="4"/>
    <s v="documentary"/>
    <x v="8"/>
    <x v="8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d v="2019-08-04T05:00:00"/>
    <d v="2019-08-19T05:00:00"/>
    <b v="0"/>
    <b v="0"/>
    <s v="film &amp; video/documentary"/>
    <x v="4"/>
    <s v="documentary"/>
    <x v="1"/>
    <x v="3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d v="2019-09-08T05:00:00"/>
    <d v="2019-10-04T05:00:00"/>
    <b v="0"/>
    <b v="0"/>
    <s v="theater/plays"/>
    <x v="3"/>
    <s v="plays"/>
    <x v="3"/>
    <x v="3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d v="2013-12-06T06:00:00"/>
    <d v="2014-01-01T06:00:00"/>
    <b v="0"/>
    <b v="1"/>
    <s v="music/rock"/>
    <x v="1"/>
    <s v="rock"/>
    <x v="7"/>
    <x v="2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d v="2011-04-05T05:00:00"/>
    <d v="2011-04-19T05:00:00"/>
    <b v="0"/>
    <b v="0"/>
    <s v="music/rock"/>
    <x v="1"/>
    <s v="rock"/>
    <x v="9"/>
    <x v="8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d v="2017-04-27T05:00:00"/>
    <d v="2017-05-11T05:00:00"/>
    <b v="0"/>
    <b v="0"/>
    <s v="film &amp; video/documentary"/>
    <x v="4"/>
    <s v="documentary"/>
    <x v="9"/>
    <x v="5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d v="2016-11-12T06:00:00"/>
    <d v="2016-12-03T06:00:00"/>
    <b v="0"/>
    <b v="0"/>
    <s v="publishing/radio &amp; podcasts"/>
    <x v="5"/>
    <s v="radio &amp; podcasts"/>
    <x v="0"/>
    <x v="7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d v="2019-04-16T05:00:00"/>
    <d v="2019-04-21T05:00:00"/>
    <b v="0"/>
    <b v="0"/>
    <s v="publishing/translations"/>
    <x v="5"/>
    <s v="translations"/>
    <x v="9"/>
    <x v="3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d v="2016-03-03T06:00:00"/>
    <d v="2016-03-25T05:00:00"/>
    <b v="0"/>
    <b v="1"/>
    <s v="film &amp; video/drama"/>
    <x v="4"/>
    <s v="drama"/>
    <x v="6"/>
    <x v="7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d v="2014-09-25T05:00:00"/>
    <d v="2014-09-29T05:00:00"/>
    <b v="0"/>
    <b v="1"/>
    <s v="music/rock"/>
    <x v="1"/>
    <s v="rock"/>
    <x v="3"/>
    <x v="1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d v="2018-05-07T05:00:00"/>
    <d v="2018-05-21T05:00:00"/>
    <b v="0"/>
    <b v="1"/>
    <s v="film &amp; video/drama"/>
    <x v="4"/>
    <s v="drama"/>
    <x v="11"/>
    <x v="9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d v="2015-12-24T06:00:00"/>
    <d v="2016-01-10T06:00:00"/>
    <b v="0"/>
    <b v="1"/>
    <s v="photography/photography books"/>
    <x v="7"/>
    <s v="photography books"/>
    <x v="7"/>
    <x v="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d v="2014-10-17T05:00:00"/>
    <d v="2014-10-23T05:00:00"/>
    <b v="0"/>
    <b v="1"/>
    <s v="publishing/translations"/>
    <x v="5"/>
    <s v="translations"/>
    <x v="4"/>
    <x v="1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d v="2018-11-04T05:00:00"/>
    <d v="2018-12-03T06:00:00"/>
    <b v="0"/>
    <b v="1"/>
    <s v="food/food trucks"/>
    <x v="0"/>
    <s v="food trucks"/>
    <x v="0"/>
    <x v="9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d v="2013-01-02T06:00:00"/>
    <d v="2013-02-01T06:00:00"/>
    <b v="0"/>
    <b v="0"/>
    <s v="theater/plays"/>
    <x v="3"/>
    <s v="plays"/>
    <x v="2"/>
    <x v="2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d v="2014-01-20T06:00:00"/>
    <d v="2014-01-25T06:00:00"/>
    <b v="0"/>
    <b v="0"/>
    <s v="theater/plays"/>
    <x v="3"/>
    <s v="plays"/>
    <x v="2"/>
    <x v="1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d v="2010-02-11T06:00:00"/>
    <d v="2010-02-25T06:00:00"/>
    <b v="0"/>
    <b v="1"/>
    <s v="music/indie rock"/>
    <x v="1"/>
    <s v="indie rock"/>
    <x v="10"/>
    <x v="6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d v="2016-06-29T05:00:00"/>
    <d v="2016-07-06T05:00:00"/>
    <b v="0"/>
    <b v="0"/>
    <s v="food/food trucks"/>
    <x v="0"/>
    <s v="food trucks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1F773-287A-476F-B88D-A5506098C3D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 sortType="a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79084472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3A249-4A3D-4DF7-A11C-E388C7D6722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h="1" x="9"/>
        <item x="3"/>
        <item x="2"/>
        <item x="5"/>
        <item x="7"/>
        <item x="1"/>
        <item x="8"/>
        <item x="6"/>
        <item x="0"/>
        <item x="4"/>
        <item t="default"/>
      </items>
    </pivotField>
    <pivotField showAll="0"/>
  </pivotFields>
  <rowFields count="1">
    <field x="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7908447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7A6C9-3194-4BF1-B11E-683DBA550BF0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numFmtId="166" showAll="0"/>
    <pivotField numFmtId="166"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numFmtId="173" showAll="0"/>
    <pivotField numFmtId="173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multipleItemSelectionAllowe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974" zoomScale="85" zoomScaleNormal="85" workbookViewId="0">
      <selection activeCell="A1001" sqref="A1001:XFD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2.625" style="19" bestFit="1" customWidth="1"/>
    <col min="6" max="6" width="16" customWidth="1"/>
    <col min="7" max="7" width="11" style="20"/>
    <col min="8" max="8" width="13" style="8" bestFit="1" customWidth="1"/>
    <col min="9" max="9" width="21.625" style="7" bestFit="1" customWidth="1"/>
    <col min="12" max="13" width="11.125" bestFit="1" customWidth="1"/>
    <col min="14" max="14" width="27.75" bestFit="1" customWidth="1"/>
    <col min="15" max="15" width="26.5" bestFit="1" customWidth="1"/>
    <col min="18" max="18" width="28" style="10" bestFit="1" customWidth="1"/>
    <col min="19" max="19" width="21.75" bestFit="1" customWidth="1"/>
    <col min="20" max="20" width="12.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8" t="s">
        <v>2</v>
      </c>
      <c r="E1" s="18" t="s">
        <v>3</v>
      </c>
      <c r="F1" s="1" t="s">
        <v>2029</v>
      </c>
      <c r="G1" s="2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1" t="s">
        <v>2028</v>
      </c>
      <c r="S1" s="1" t="s">
        <v>2031</v>
      </c>
      <c r="T1" s="1" t="s">
        <v>2032</v>
      </c>
      <c r="U1" s="1" t="s">
        <v>2074</v>
      </c>
      <c r="V1" s="1" t="s">
        <v>2075</v>
      </c>
    </row>
    <row r="2" spans="1:22" x14ac:dyDescent="0.25">
      <c r="A2">
        <v>0</v>
      </c>
      <c r="B2" t="s">
        <v>12</v>
      </c>
      <c r="C2" s="3" t="s">
        <v>13</v>
      </c>
      <c r="D2" s="19">
        <v>100</v>
      </c>
      <c r="E2" s="19">
        <v>0</v>
      </c>
      <c r="F2" s="5">
        <f>E2/D2*100</f>
        <v>0</v>
      </c>
      <c r="G2" s="20" t="s">
        <v>14</v>
      </c>
      <c r="H2" s="8">
        <v>0</v>
      </c>
      <c r="I2" s="9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5">
        <f>(((L2/60)/60)/24)+DATE(1970,1,1)</f>
        <v>42336.25</v>
      </c>
      <c r="O2" s="15">
        <f>(((M2/60)/60)/24)+DATE(1970,1,1)</f>
        <v>42353.25</v>
      </c>
      <c r="P2" t="b">
        <v>0</v>
      </c>
      <c r="Q2" t="b">
        <v>0</v>
      </c>
      <c r="R2" s="10" t="s">
        <v>17</v>
      </c>
      <c r="S2" t="str" cm="1">
        <f t="array" ref="S2:T2">_xlfn.TEXTSPLIT(R2,"/")</f>
        <v>food</v>
      </c>
      <c r="T2" t="str">
        <v>food trucks</v>
      </c>
      <c r="U2" s="8" t="str">
        <f>TEXT(N2,"mmm")</f>
        <v>Nov</v>
      </c>
      <c r="V2">
        <f>YEAR(N2)</f>
        <v>2015</v>
      </c>
    </row>
    <row r="3" spans="1:22" x14ac:dyDescent="0.25">
      <c r="A3">
        <v>1</v>
      </c>
      <c r="B3" t="s">
        <v>18</v>
      </c>
      <c r="C3" s="3" t="s">
        <v>19</v>
      </c>
      <c r="D3" s="19">
        <v>1400</v>
      </c>
      <c r="E3" s="19">
        <v>14560</v>
      </c>
      <c r="F3" s="5">
        <f t="shared" ref="F3:F66" si="0">E3/D3*100</f>
        <v>1040</v>
      </c>
      <c r="G3" s="20" t="s">
        <v>20</v>
      </c>
      <c r="H3" s="8">
        <v>158</v>
      </c>
      <c r="I3" s="9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t="b">
        <v>0</v>
      </c>
      <c r="Q3" t="b">
        <v>1</v>
      </c>
      <c r="R3" s="10" t="s">
        <v>23</v>
      </c>
      <c r="S3" t="str" cm="1">
        <f t="array" ref="S3:T3">_xlfn.TEXTSPLIT(R3,"/")</f>
        <v>music</v>
      </c>
      <c r="T3" t="str">
        <v>rock</v>
      </c>
      <c r="U3" s="8" t="str">
        <f t="shared" ref="U3:U66" si="4">TEXT(N3,"mmm")</f>
        <v>Aug</v>
      </c>
      <c r="V3">
        <f t="shared" ref="V3:V66" si="5">YEAR(N3)</f>
        <v>2014</v>
      </c>
    </row>
    <row r="4" spans="1:22" ht="31.5" x14ac:dyDescent="0.25">
      <c r="A4">
        <v>2</v>
      </c>
      <c r="B4" t="s">
        <v>24</v>
      </c>
      <c r="C4" s="3" t="s">
        <v>25</v>
      </c>
      <c r="D4" s="19">
        <v>108400</v>
      </c>
      <c r="E4" s="19">
        <v>142523</v>
      </c>
      <c r="F4" s="5">
        <f t="shared" si="0"/>
        <v>131.4787822878229</v>
      </c>
      <c r="G4" s="20" t="s">
        <v>20</v>
      </c>
      <c r="H4" s="8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5">
        <f t="shared" si="2"/>
        <v>41595.25</v>
      </c>
      <c r="O4" s="15">
        <f t="shared" si="3"/>
        <v>41597.25</v>
      </c>
      <c r="P4" t="b">
        <v>0</v>
      </c>
      <c r="Q4" t="b">
        <v>0</v>
      </c>
      <c r="R4" s="10" t="s">
        <v>28</v>
      </c>
      <c r="S4" t="str" cm="1">
        <f t="array" ref="S4:T4">_xlfn.TEXTSPLIT(R4,"/")</f>
        <v>technology</v>
      </c>
      <c r="T4" t="str">
        <v>web</v>
      </c>
      <c r="U4" s="8" t="str">
        <f t="shared" si="4"/>
        <v>Nov</v>
      </c>
      <c r="V4">
        <f t="shared" si="5"/>
        <v>2013</v>
      </c>
    </row>
    <row r="5" spans="1:22" ht="31.5" x14ac:dyDescent="0.25">
      <c r="A5">
        <v>3</v>
      </c>
      <c r="B5" t="s">
        <v>29</v>
      </c>
      <c r="C5" s="3" t="s">
        <v>30</v>
      </c>
      <c r="D5" s="19">
        <v>4200</v>
      </c>
      <c r="E5" s="19">
        <v>2477</v>
      </c>
      <c r="F5" s="5">
        <f t="shared" si="0"/>
        <v>58.976190476190467</v>
      </c>
      <c r="G5" s="20" t="s">
        <v>14</v>
      </c>
      <c r="H5" s="8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5">
        <f t="shared" si="2"/>
        <v>43688.208333333328</v>
      </c>
      <c r="O5" s="15">
        <f t="shared" si="3"/>
        <v>43728.208333333328</v>
      </c>
      <c r="P5" t="b">
        <v>0</v>
      </c>
      <c r="Q5" t="b">
        <v>0</v>
      </c>
      <c r="R5" s="10" t="s">
        <v>23</v>
      </c>
      <c r="S5" t="str" cm="1">
        <f t="array" ref="S5:T5">_xlfn.TEXTSPLIT(R5,"/")</f>
        <v>music</v>
      </c>
      <c r="T5" t="str">
        <v>rock</v>
      </c>
      <c r="U5" s="8" t="str">
        <f t="shared" si="4"/>
        <v>Aug</v>
      </c>
      <c r="V5">
        <f t="shared" si="5"/>
        <v>2019</v>
      </c>
    </row>
    <row r="6" spans="1:22" x14ac:dyDescent="0.25">
      <c r="A6">
        <v>4</v>
      </c>
      <c r="B6" t="s">
        <v>31</v>
      </c>
      <c r="C6" s="3" t="s">
        <v>32</v>
      </c>
      <c r="D6" s="19">
        <v>7600</v>
      </c>
      <c r="E6" s="19">
        <v>5265</v>
      </c>
      <c r="F6" s="5">
        <f t="shared" si="0"/>
        <v>69.276315789473685</v>
      </c>
      <c r="G6" s="20" t="s">
        <v>14</v>
      </c>
      <c r="H6" s="8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5">
        <f t="shared" si="2"/>
        <v>43485.25</v>
      </c>
      <c r="O6" s="15">
        <f t="shared" si="3"/>
        <v>43489.25</v>
      </c>
      <c r="P6" t="b">
        <v>0</v>
      </c>
      <c r="Q6" t="b">
        <v>0</v>
      </c>
      <c r="R6" s="10" t="s">
        <v>33</v>
      </c>
      <c r="S6" t="str" cm="1">
        <f t="array" ref="S6:T6">_xlfn.TEXTSPLIT(R6,"/")</f>
        <v>theater</v>
      </c>
      <c r="T6" t="str">
        <v>plays</v>
      </c>
      <c r="U6" s="8" t="str">
        <f t="shared" si="4"/>
        <v>Jan</v>
      </c>
      <c r="V6">
        <f t="shared" si="5"/>
        <v>2019</v>
      </c>
    </row>
    <row r="7" spans="1:22" x14ac:dyDescent="0.25">
      <c r="A7">
        <v>5</v>
      </c>
      <c r="B7" t="s">
        <v>34</v>
      </c>
      <c r="C7" s="3" t="s">
        <v>35</v>
      </c>
      <c r="D7" s="19">
        <v>7600</v>
      </c>
      <c r="E7" s="19">
        <v>13195</v>
      </c>
      <c r="F7" s="5">
        <f t="shared" si="0"/>
        <v>173.61842105263159</v>
      </c>
      <c r="G7" s="20" t="s">
        <v>20</v>
      </c>
      <c r="H7" s="8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5">
        <f t="shared" si="2"/>
        <v>41149.208333333336</v>
      </c>
      <c r="O7" s="15">
        <f t="shared" si="3"/>
        <v>41160.208333333336</v>
      </c>
      <c r="P7" t="b">
        <v>0</v>
      </c>
      <c r="Q7" t="b">
        <v>0</v>
      </c>
      <c r="R7" s="10" t="s">
        <v>33</v>
      </c>
      <c r="S7" t="str" cm="1">
        <f t="array" ref="S7:T7">_xlfn.TEXTSPLIT(R7,"/")</f>
        <v>theater</v>
      </c>
      <c r="T7" t="str">
        <v>plays</v>
      </c>
      <c r="U7" s="8" t="str">
        <f t="shared" si="4"/>
        <v>Aug</v>
      </c>
      <c r="V7">
        <f t="shared" si="5"/>
        <v>2012</v>
      </c>
    </row>
    <row r="8" spans="1:22" x14ac:dyDescent="0.25">
      <c r="A8">
        <v>6</v>
      </c>
      <c r="B8" t="s">
        <v>38</v>
      </c>
      <c r="C8" s="3" t="s">
        <v>39</v>
      </c>
      <c r="D8" s="19">
        <v>5200</v>
      </c>
      <c r="E8" s="19">
        <v>1090</v>
      </c>
      <c r="F8" s="5">
        <f t="shared" si="0"/>
        <v>20.961538461538463</v>
      </c>
      <c r="G8" s="20" t="s">
        <v>14</v>
      </c>
      <c r="H8" s="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5">
        <f t="shared" si="2"/>
        <v>42991.208333333328</v>
      </c>
      <c r="O8" s="15">
        <f t="shared" si="3"/>
        <v>42992.208333333328</v>
      </c>
      <c r="P8" t="b">
        <v>0</v>
      </c>
      <c r="Q8" t="b">
        <v>0</v>
      </c>
      <c r="R8" s="10" t="s">
        <v>42</v>
      </c>
      <c r="S8" t="str" cm="1">
        <f t="array" ref="S8:T8">_xlfn.TEXTSPLIT(R8,"/")</f>
        <v>film &amp; video</v>
      </c>
      <c r="T8" t="str">
        <v>documentary</v>
      </c>
      <c r="U8" s="8" t="str">
        <f t="shared" si="4"/>
        <v>Sep</v>
      </c>
      <c r="V8">
        <f t="shared" si="5"/>
        <v>2017</v>
      </c>
    </row>
    <row r="9" spans="1:22" x14ac:dyDescent="0.25">
      <c r="A9">
        <v>7</v>
      </c>
      <c r="B9" t="s">
        <v>43</v>
      </c>
      <c r="C9" s="3" t="s">
        <v>44</v>
      </c>
      <c r="D9" s="19">
        <v>4500</v>
      </c>
      <c r="E9" s="19">
        <v>14741</v>
      </c>
      <c r="F9" s="5">
        <f t="shared" si="0"/>
        <v>327.57777777777778</v>
      </c>
      <c r="G9" s="20" t="s">
        <v>20</v>
      </c>
      <c r="H9" s="8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5">
        <f t="shared" si="2"/>
        <v>42229.208333333328</v>
      </c>
      <c r="O9" s="15">
        <f t="shared" si="3"/>
        <v>42231.208333333328</v>
      </c>
      <c r="P9" t="b">
        <v>0</v>
      </c>
      <c r="Q9" t="b">
        <v>0</v>
      </c>
      <c r="R9" s="10" t="s">
        <v>33</v>
      </c>
      <c r="S9" t="str" cm="1">
        <f t="array" ref="S9:T9">_xlfn.TEXTSPLIT(R9,"/")</f>
        <v>theater</v>
      </c>
      <c r="T9" t="str">
        <v>plays</v>
      </c>
      <c r="U9" s="8" t="str">
        <f t="shared" si="4"/>
        <v>Aug</v>
      </c>
      <c r="V9">
        <f t="shared" si="5"/>
        <v>2015</v>
      </c>
    </row>
    <row r="10" spans="1:22" x14ac:dyDescent="0.25">
      <c r="A10">
        <v>8</v>
      </c>
      <c r="B10" t="s">
        <v>45</v>
      </c>
      <c r="C10" s="3" t="s">
        <v>46</v>
      </c>
      <c r="D10" s="19">
        <v>110100</v>
      </c>
      <c r="E10" s="19">
        <v>21946</v>
      </c>
      <c r="F10" s="5">
        <f t="shared" si="0"/>
        <v>19.932788374205266</v>
      </c>
      <c r="G10" s="20" t="s">
        <v>47</v>
      </c>
      <c r="H10" s="8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5">
        <f t="shared" si="2"/>
        <v>40399.208333333336</v>
      </c>
      <c r="O10" s="15">
        <f t="shared" si="3"/>
        <v>40401.208333333336</v>
      </c>
      <c r="P10" t="b">
        <v>0</v>
      </c>
      <c r="Q10" t="b">
        <v>0</v>
      </c>
      <c r="R10" s="10" t="s">
        <v>33</v>
      </c>
      <c r="S10" t="str" cm="1">
        <f t="array" ref="S10:T10">_xlfn.TEXTSPLIT(R10,"/")</f>
        <v>theater</v>
      </c>
      <c r="T10" t="str">
        <v>plays</v>
      </c>
      <c r="U10" s="8" t="str">
        <f t="shared" si="4"/>
        <v>Aug</v>
      </c>
      <c r="V10">
        <f t="shared" si="5"/>
        <v>2010</v>
      </c>
    </row>
    <row r="11" spans="1:22" x14ac:dyDescent="0.25">
      <c r="A11">
        <v>9</v>
      </c>
      <c r="B11" t="s">
        <v>48</v>
      </c>
      <c r="C11" s="3" t="s">
        <v>49</v>
      </c>
      <c r="D11" s="19">
        <v>6200</v>
      </c>
      <c r="E11" s="19">
        <v>3208</v>
      </c>
      <c r="F11" s="5">
        <f t="shared" si="0"/>
        <v>51.741935483870968</v>
      </c>
      <c r="G11" s="20" t="s">
        <v>14</v>
      </c>
      <c r="H11" s="8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5">
        <f t="shared" si="2"/>
        <v>41536.208333333336</v>
      </c>
      <c r="O11" s="15">
        <f t="shared" si="3"/>
        <v>41585.25</v>
      </c>
      <c r="P11" t="b">
        <v>0</v>
      </c>
      <c r="Q11" t="b">
        <v>0</v>
      </c>
      <c r="R11" s="10" t="s">
        <v>50</v>
      </c>
      <c r="S11" t="str" cm="1">
        <f t="array" ref="S11:T11">_xlfn.TEXTSPLIT(R11,"/")</f>
        <v>music</v>
      </c>
      <c r="T11" t="str">
        <v>electric music</v>
      </c>
      <c r="U11" s="8" t="str">
        <f t="shared" si="4"/>
        <v>Sep</v>
      </c>
      <c r="V11">
        <f t="shared" si="5"/>
        <v>2013</v>
      </c>
    </row>
    <row r="12" spans="1:22" x14ac:dyDescent="0.25">
      <c r="A12">
        <v>10</v>
      </c>
      <c r="B12" t="s">
        <v>51</v>
      </c>
      <c r="C12" s="3" t="s">
        <v>52</v>
      </c>
      <c r="D12" s="19">
        <v>5200</v>
      </c>
      <c r="E12" s="19">
        <v>13838</v>
      </c>
      <c r="F12" s="5">
        <f t="shared" si="0"/>
        <v>266.11538461538464</v>
      </c>
      <c r="G12" s="20" t="s">
        <v>20</v>
      </c>
      <c r="H12" s="8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5">
        <f t="shared" si="2"/>
        <v>40404.208333333336</v>
      </c>
      <c r="O12" s="15">
        <f t="shared" si="3"/>
        <v>40452.208333333336</v>
      </c>
      <c r="P12" t="b">
        <v>0</v>
      </c>
      <c r="Q12" t="b">
        <v>0</v>
      </c>
      <c r="R12" s="10" t="s">
        <v>53</v>
      </c>
      <c r="S12" t="str" cm="1">
        <f t="array" ref="S12:T12">_xlfn.TEXTSPLIT(R12,"/")</f>
        <v>film &amp; video</v>
      </c>
      <c r="T12" t="str">
        <v>drama</v>
      </c>
      <c r="U12" s="8" t="str">
        <f t="shared" si="4"/>
        <v>Aug</v>
      </c>
      <c r="V12">
        <f t="shared" si="5"/>
        <v>2010</v>
      </c>
    </row>
    <row r="13" spans="1:22" ht="31.5" x14ac:dyDescent="0.25">
      <c r="A13">
        <v>11</v>
      </c>
      <c r="B13" t="s">
        <v>54</v>
      </c>
      <c r="C13" s="3" t="s">
        <v>55</v>
      </c>
      <c r="D13" s="19">
        <v>6300</v>
      </c>
      <c r="E13" s="19">
        <v>3030</v>
      </c>
      <c r="F13" s="5">
        <f t="shared" si="0"/>
        <v>48.095238095238095</v>
      </c>
      <c r="G13" s="20" t="s">
        <v>14</v>
      </c>
      <c r="H13" s="8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5">
        <f t="shared" si="2"/>
        <v>40442.208333333336</v>
      </c>
      <c r="O13" s="15">
        <f t="shared" si="3"/>
        <v>40448.208333333336</v>
      </c>
      <c r="P13" t="b">
        <v>0</v>
      </c>
      <c r="Q13" t="b">
        <v>1</v>
      </c>
      <c r="R13" s="10" t="s">
        <v>33</v>
      </c>
      <c r="S13" t="str" cm="1">
        <f t="array" ref="S13:T13">_xlfn.TEXTSPLIT(R13,"/")</f>
        <v>theater</v>
      </c>
      <c r="T13" t="str">
        <v>plays</v>
      </c>
      <c r="U13" s="8" t="str">
        <f t="shared" si="4"/>
        <v>Sep</v>
      </c>
      <c r="V13">
        <f t="shared" si="5"/>
        <v>2010</v>
      </c>
    </row>
    <row r="14" spans="1:22" x14ac:dyDescent="0.25">
      <c r="A14">
        <v>12</v>
      </c>
      <c r="B14" t="s">
        <v>56</v>
      </c>
      <c r="C14" s="3" t="s">
        <v>57</v>
      </c>
      <c r="D14" s="19">
        <v>6300</v>
      </c>
      <c r="E14" s="19">
        <v>5629</v>
      </c>
      <c r="F14" s="5">
        <f t="shared" si="0"/>
        <v>89.349206349206341</v>
      </c>
      <c r="G14" s="20" t="s">
        <v>14</v>
      </c>
      <c r="H14" s="8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5">
        <f t="shared" si="2"/>
        <v>43760.208333333328</v>
      </c>
      <c r="O14" s="15">
        <f t="shared" si="3"/>
        <v>43768.208333333328</v>
      </c>
      <c r="P14" t="b">
        <v>0</v>
      </c>
      <c r="Q14" t="b">
        <v>0</v>
      </c>
      <c r="R14" s="10" t="s">
        <v>53</v>
      </c>
      <c r="S14" t="str" cm="1">
        <f t="array" ref="S14:T14">_xlfn.TEXTSPLIT(R14,"/")</f>
        <v>film &amp; video</v>
      </c>
      <c r="T14" t="str">
        <v>drama</v>
      </c>
      <c r="U14" s="8" t="str">
        <f t="shared" si="4"/>
        <v>Oct</v>
      </c>
      <c r="V14">
        <f t="shared" si="5"/>
        <v>2019</v>
      </c>
    </row>
    <row r="15" spans="1:22" ht="31.5" x14ac:dyDescent="0.25">
      <c r="A15">
        <v>13</v>
      </c>
      <c r="B15" t="s">
        <v>58</v>
      </c>
      <c r="C15" s="3" t="s">
        <v>59</v>
      </c>
      <c r="D15" s="19">
        <v>4200</v>
      </c>
      <c r="E15" s="19">
        <v>10295</v>
      </c>
      <c r="F15" s="5">
        <f t="shared" si="0"/>
        <v>245.11904761904765</v>
      </c>
      <c r="G15" s="20" t="s">
        <v>20</v>
      </c>
      <c r="H15" s="8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5">
        <f t="shared" si="2"/>
        <v>42532.208333333328</v>
      </c>
      <c r="O15" s="15">
        <f t="shared" si="3"/>
        <v>42544.208333333328</v>
      </c>
      <c r="P15" t="b">
        <v>0</v>
      </c>
      <c r="Q15" t="b">
        <v>0</v>
      </c>
      <c r="R15" s="10" t="s">
        <v>60</v>
      </c>
      <c r="S15" t="str" cm="1">
        <f t="array" ref="S15:T15">_xlfn.TEXTSPLIT(R15,"/")</f>
        <v>music</v>
      </c>
      <c r="T15" t="str">
        <v>indie rock</v>
      </c>
      <c r="U15" s="8" t="str">
        <f t="shared" si="4"/>
        <v>Jun</v>
      </c>
      <c r="V15">
        <f t="shared" si="5"/>
        <v>2016</v>
      </c>
    </row>
    <row r="16" spans="1:22" x14ac:dyDescent="0.25">
      <c r="A16">
        <v>14</v>
      </c>
      <c r="B16" t="s">
        <v>61</v>
      </c>
      <c r="C16" s="3" t="s">
        <v>62</v>
      </c>
      <c r="D16" s="19">
        <v>28200</v>
      </c>
      <c r="E16" s="19">
        <v>18829</v>
      </c>
      <c r="F16" s="5">
        <f t="shared" si="0"/>
        <v>66.769503546099301</v>
      </c>
      <c r="G16" s="20" t="s">
        <v>14</v>
      </c>
      <c r="H16" s="8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5">
        <f t="shared" si="2"/>
        <v>40974.25</v>
      </c>
      <c r="O16" s="15">
        <f t="shared" si="3"/>
        <v>41001.208333333336</v>
      </c>
      <c r="P16" t="b">
        <v>0</v>
      </c>
      <c r="Q16" t="b">
        <v>0</v>
      </c>
      <c r="R16" s="10" t="s">
        <v>60</v>
      </c>
      <c r="S16" t="str" cm="1">
        <f t="array" ref="S16:T16">_xlfn.TEXTSPLIT(R16,"/")</f>
        <v>music</v>
      </c>
      <c r="T16" t="str">
        <v>indie rock</v>
      </c>
      <c r="U16" s="8" t="str">
        <f t="shared" si="4"/>
        <v>Mar</v>
      </c>
      <c r="V16">
        <f t="shared" si="5"/>
        <v>2012</v>
      </c>
    </row>
    <row r="17" spans="1:22" x14ac:dyDescent="0.25">
      <c r="A17">
        <v>15</v>
      </c>
      <c r="B17" t="s">
        <v>63</v>
      </c>
      <c r="C17" s="3" t="s">
        <v>64</v>
      </c>
      <c r="D17" s="19">
        <v>81200</v>
      </c>
      <c r="E17" s="19">
        <v>38414</v>
      </c>
      <c r="F17" s="5">
        <f t="shared" si="0"/>
        <v>47.307881773399011</v>
      </c>
      <c r="G17" s="20" t="s">
        <v>14</v>
      </c>
      <c r="H17" s="8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5">
        <f t="shared" si="2"/>
        <v>43809.25</v>
      </c>
      <c r="O17" s="15">
        <f t="shared" si="3"/>
        <v>43813.25</v>
      </c>
      <c r="P17" t="b">
        <v>0</v>
      </c>
      <c r="Q17" t="b">
        <v>0</v>
      </c>
      <c r="R17" s="10" t="s">
        <v>65</v>
      </c>
      <c r="S17" t="str" cm="1">
        <f t="array" ref="S17:T17">_xlfn.TEXTSPLIT(R17,"/")</f>
        <v>technology</v>
      </c>
      <c r="T17" t="str">
        <v>wearables</v>
      </c>
      <c r="U17" s="8" t="str">
        <f t="shared" si="4"/>
        <v>Dec</v>
      </c>
      <c r="V17">
        <f t="shared" si="5"/>
        <v>2019</v>
      </c>
    </row>
    <row r="18" spans="1:22" x14ac:dyDescent="0.25">
      <c r="A18">
        <v>16</v>
      </c>
      <c r="B18" t="s">
        <v>66</v>
      </c>
      <c r="C18" s="3" t="s">
        <v>67</v>
      </c>
      <c r="D18" s="19">
        <v>1700</v>
      </c>
      <c r="E18" s="19">
        <v>11041</v>
      </c>
      <c r="F18" s="5">
        <f t="shared" si="0"/>
        <v>649.47058823529414</v>
      </c>
      <c r="G18" s="20" t="s">
        <v>20</v>
      </c>
      <c r="H18" s="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5">
        <f t="shared" si="2"/>
        <v>41661.25</v>
      </c>
      <c r="O18" s="15">
        <f t="shared" si="3"/>
        <v>41683.25</v>
      </c>
      <c r="P18" t="b">
        <v>0</v>
      </c>
      <c r="Q18" t="b">
        <v>0</v>
      </c>
      <c r="R18" s="10" t="s">
        <v>68</v>
      </c>
      <c r="S18" t="str" cm="1">
        <f t="array" ref="S18:T18">_xlfn.TEXTSPLIT(R18,"/")</f>
        <v>publishing</v>
      </c>
      <c r="T18" t="str">
        <v>nonfiction</v>
      </c>
      <c r="U18" s="8" t="str">
        <f t="shared" si="4"/>
        <v>Jan</v>
      </c>
      <c r="V18">
        <f t="shared" si="5"/>
        <v>2014</v>
      </c>
    </row>
    <row r="19" spans="1:22" x14ac:dyDescent="0.25">
      <c r="A19">
        <v>17</v>
      </c>
      <c r="B19" t="s">
        <v>69</v>
      </c>
      <c r="C19" s="3" t="s">
        <v>70</v>
      </c>
      <c r="D19" s="19">
        <v>84600</v>
      </c>
      <c r="E19" s="19">
        <v>134845</v>
      </c>
      <c r="F19" s="5">
        <f t="shared" si="0"/>
        <v>159.39125295508273</v>
      </c>
      <c r="G19" s="20" t="s">
        <v>20</v>
      </c>
      <c r="H19" s="8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5">
        <f t="shared" si="2"/>
        <v>40555.25</v>
      </c>
      <c r="O19" s="15">
        <f t="shared" si="3"/>
        <v>40556.25</v>
      </c>
      <c r="P19" t="b">
        <v>0</v>
      </c>
      <c r="Q19" t="b">
        <v>0</v>
      </c>
      <c r="R19" s="10" t="s">
        <v>71</v>
      </c>
      <c r="S19" t="str" cm="1">
        <f t="array" ref="S19:T19">_xlfn.TEXTSPLIT(R19,"/")</f>
        <v>film &amp; video</v>
      </c>
      <c r="T19" t="str">
        <v>animation</v>
      </c>
      <c r="U19" s="8" t="str">
        <f t="shared" si="4"/>
        <v>Jan</v>
      </c>
      <c r="V19">
        <f t="shared" si="5"/>
        <v>2011</v>
      </c>
    </row>
    <row r="20" spans="1:22" x14ac:dyDescent="0.25">
      <c r="A20">
        <v>18</v>
      </c>
      <c r="B20" t="s">
        <v>72</v>
      </c>
      <c r="C20" s="3" t="s">
        <v>73</v>
      </c>
      <c r="D20" s="19">
        <v>9100</v>
      </c>
      <c r="E20" s="19">
        <v>6089</v>
      </c>
      <c r="F20" s="5">
        <f t="shared" si="0"/>
        <v>66.912087912087912</v>
      </c>
      <c r="G20" s="20" t="s">
        <v>74</v>
      </c>
      <c r="H20" s="8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5">
        <f t="shared" si="2"/>
        <v>43351.208333333328</v>
      </c>
      <c r="O20" s="15">
        <f t="shared" si="3"/>
        <v>43359.208333333328</v>
      </c>
      <c r="P20" t="b">
        <v>0</v>
      </c>
      <c r="Q20" t="b">
        <v>0</v>
      </c>
      <c r="R20" s="10" t="s">
        <v>33</v>
      </c>
      <c r="S20" t="str" cm="1">
        <f t="array" ref="S20:T20">_xlfn.TEXTSPLIT(R20,"/")</f>
        <v>theater</v>
      </c>
      <c r="T20" t="str">
        <v>plays</v>
      </c>
      <c r="U20" s="8" t="str">
        <f t="shared" si="4"/>
        <v>Sep</v>
      </c>
      <c r="V20">
        <f t="shared" si="5"/>
        <v>2018</v>
      </c>
    </row>
    <row r="21" spans="1:22" x14ac:dyDescent="0.25">
      <c r="A21">
        <v>19</v>
      </c>
      <c r="B21" t="s">
        <v>75</v>
      </c>
      <c r="C21" s="3" t="s">
        <v>76</v>
      </c>
      <c r="D21" s="19">
        <v>62500</v>
      </c>
      <c r="E21" s="19">
        <v>30331</v>
      </c>
      <c r="F21" s="5">
        <f t="shared" si="0"/>
        <v>48.529600000000002</v>
      </c>
      <c r="G21" s="20" t="s">
        <v>14</v>
      </c>
      <c r="H21" s="8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5">
        <f t="shared" si="2"/>
        <v>43528.25</v>
      </c>
      <c r="O21" s="15">
        <f t="shared" si="3"/>
        <v>43549.208333333328</v>
      </c>
      <c r="P21" t="b">
        <v>0</v>
      </c>
      <c r="Q21" t="b">
        <v>1</v>
      </c>
      <c r="R21" s="10" t="s">
        <v>33</v>
      </c>
      <c r="S21" t="str" cm="1">
        <f t="array" ref="S21:T21">_xlfn.TEXTSPLIT(R21,"/")</f>
        <v>theater</v>
      </c>
      <c r="T21" t="str">
        <v>plays</v>
      </c>
      <c r="U21" s="8" t="str">
        <f t="shared" si="4"/>
        <v>Mar</v>
      </c>
      <c r="V21">
        <f t="shared" si="5"/>
        <v>2019</v>
      </c>
    </row>
    <row r="22" spans="1:22" x14ac:dyDescent="0.25">
      <c r="A22">
        <v>20</v>
      </c>
      <c r="B22" t="s">
        <v>77</v>
      </c>
      <c r="C22" s="3" t="s">
        <v>78</v>
      </c>
      <c r="D22" s="19">
        <v>131800</v>
      </c>
      <c r="E22" s="19">
        <v>147936</v>
      </c>
      <c r="F22" s="5">
        <f t="shared" si="0"/>
        <v>112.24279210925646</v>
      </c>
      <c r="G22" s="20" t="s">
        <v>20</v>
      </c>
      <c r="H22" s="8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5">
        <f t="shared" si="2"/>
        <v>41848.208333333336</v>
      </c>
      <c r="O22" s="15">
        <f t="shared" si="3"/>
        <v>41848.208333333336</v>
      </c>
      <c r="P22" t="b">
        <v>0</v>
      </c>
      <c r="Q22" t="b">
        <v>0</v>
      </c>
      <c r="R22" s="10" t="s">
        <v>53</v>
      </c>
      <c r="S22" t="str" cm="1">
        <f t="array" ref="S22:T22">_xlfn.TEXTSPLIT(R22,"/")</f>
        <v>film &amp; video</v>
      </c>
      <c r="T22" t="str">
        <v>drama</v>
      </c>
      <c r="U22" s="8" t="str">
        <f t="shared" si="4"/>
        <v>Jul</v>
      </c>
      <c r="V22">
        <f t="shared" si="5"/>
        <v>2014</v>
      </c>
    </row>
    <row r="23" spans="1:22" x14ac:dyDescent="0.25">
      <c r="A23">
        <v>21</v>
      </c>
      <c r="B23" t="s">
        <v>79</v>
      </c>
      <c r="C23" s="3" t="s">
        <v>80</v>
      </c>
      <c r="D23" s="19">
        <v>94000</v>
      </c>
      <c r="E23" s="19">
        <v>38533</v>
      </c>
      <c r="F23" s="5">
        <f t="shared" si="0"/>
        <v>40.992553191489364</v>
      </c>
      <c r="G23" s="20" t="s">
        <v>14</v>
      </c>
      <c r="H23" s="8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5">
        <f t="shared" si="2"/>
        <v>40770.208333333336</v>
      </c>
      <c r="O23" s="15">
        <f t="shared" si="3"/>
        <v>40804.208333333336</v>
      </c>
      <c r="P23" t="b">
        <v>0</v>
      </c>
      <c r="Q23" t="b">
        <v>0</v>
      </c>
      <c r="R23" s="10" t="s">
        <v>33</v>
      </c>
      <c r="S23" t="str" cm="1">
        <f t="array" ref="S23:T23">_xlfn.TEXTSPLIT(R23,"/")</f>
        <v>theater</v>
      </c>
      <c r="T23" t="str">
        <v>plays</v>
      </c>
      <c r="U23" s="8" t="str">
        <f t="shared" si="4"/>
        <v>Aug</v>
      </c>
      <c r="V23">
        <f t="shared" si="5"/>
        <v>2011</v>
      </c>
    </row>
    <row r="24" spans="1:22" x14ac:dyDescent="0.25">
      <c r="A24">
        <v>22</v>
      </c>
      <c r="B24" t="s">
        <v>81</v>
      </c>
      <c r="C24" s="3" t="s">
        <v>82</v>
      </c>
      <c r="D24" s="19">
        <v>59100</v>
      </c>
      <c r="E24" s="19">
        <v>75690</v>
      </c>
      <c r="F24" s="5">
        <f t="shared" si="0"/>
        <v>128.07106598984771</v>
      </c>
      <c r="G24" s="20" t="s">
        <v>20</v>
      </c>
      <c r="H24" s="8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5">
        <f t="shared" si="2"/>
        <v>43193.208333333328</v>
      </c>
      <c r="O24" s="15">
        <f t="shared" si="3"/>
        <v>43208.208333333328</v>
      </c>
      <c r="P24" t="b">
        <v>0</v>
      </c>
      <c r="Q24" t="b">
        <v>0</v>
      </c>
      <c r="R24" s="10" t="s">
        <v>33</v>
      </c>
      <c r="S24" t="str" cm="1">
        <f t="array" ref="S24:T24">_xlfn.TEXTSPLIT(R24,"/")</f>
        <v>theater</v>
      </c>
      <c r="T24" t="str">
        <v>plays</v>
      </c>
      <c r="U24" s="8" t="str">
        <f t="shared" si="4"/>
        <v>Apr</v>
      </c>
      <c r="V24">
        <f t="shared" si="5"/>
        <v>2018</v>
      </c>
    </row>
    <row r="25" spans="1:22" x14ac:dyDescent="0.25">
      <c r="A25">
        <v>23</v>
      </c>
      <c r="B25" t="s">
        <v>83</v>
      </c>
      <c r="C25" s="3" t="s">
        <v>84</v>
      </c>
      <c r="D25" s="19">
        <v>4500</v>
      </c>
      <c r="E25" s="19">
        <v>14942</v>
      </c>
      <c r="F25" s="5">
        <f t="shared" si="0"/>
        <v>332.04444444444448</v>
      </c>
      <c r="G25" s="20" t="s">
        <v>20</v>
      </c>
      <c r="H25" s="8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5">
        <f t="shared" si="2"/>
        <v>43510.25</v>
      </c>
      <c r="O25" s="15">
        <f t="shared" si="3"/>
        <v>43563.208333333328</v>
      </c>
      <c r="P25" t="b">
        <v>0</v>
      </c>
      <c r="Q25" t="b">
        <v>0</v>
      </c>
      <c r="R25" s="10" t="s">
        <v>42</v>
      </c>
      <c r="S25" t="str" cm="1">
        <f t="array" ref="S25:T25">_xlfn.TEXTSPLIT(R25,"/")</f>
        <v>film &amp; video</v>
      </c>
      <c r="T25" t="str">
        <v>documentary</v>
      </c>
      <c r="U25" s="8" t="str">
        <f t="shared" si="4"/>
        <v>Feb</v>
      </c>
      <c r="V25">
        <f t="shared" si="5"/>
        <v>2019</v>
      </c>
    </row>
    <row r="26" spans="1:22" x14ac:dyDescent="0.25">
      <c r="A26">
        <v>24</v>
      </c>
      <c r="B26" t="s">
        <v>85</v>
      </c>
      <c r="C26" s="3" t="s">
        <v>86</v>
      </c>
      <c r="D26" s="19">
        <v>92400</v>
      </c>
      <c r="E26" s="19">
        <v>104257</v>
      </c>
      <c r="F26" s="5">
        <f t="shared" si="0"/>
        <v>112.83225108225108</v>
      </c>
      <c r="G26" s="20" t="s">
        <v>20</v>
      </c>
      <c r="H26" s="8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5">
        <f t="shared" si="2"/>
        <v>41811.208333333336</v>
      </c>
      <c r="O26" s="15">
        <f t="shared" si="3"/>
        <v>41813.208333333336</v>
      </c>
      <c r="P26" t="b">
        <v>0</v>
      </c>
      <c r="Q26" t="b">
        <v>0</v>
      </c>
      <c r="R26" s="10" t="s">
        <v>65</v>
      </c>
      <c r="S26" t="str" cm="1">
        <f t="array" ref="S26:T26">_xlfn.TEXTSPLIT(R26,"/")</f>
        <v>technology</v>
      </c>
      <c r="T26" t="str">
        <v>wearables</v>
      </c>
      <c r="U26" s="8" t="str">
        <f t="shared" si="4"/>
        <v>Jun</v>
      </c>
      <c r="V26">
        <f t="shared" si="5"/>
        <v>2014</v>
      </c>
    </row>
    <row r="27" spans="1:22" x14ac:dyDescent="0.25">
      <c r="A27">
        <v>25</v>
      </c>
      <c r="B27" t="s">
        <v>87</v>
      </c>
      <c r="C27" s="3" t="s">
        <v>88</v>
      </c>
      <c r="D27" s="19">
        <v>5500</v>
      </c>
      <c r="E27" s="19">
        <v>11904</v>
      </c>
      <c r="F27" s="5">
        <f t="shared" si="0"/>
        <v>216.43636363636364</v>
      </c>
      <c r="G27" s="20" t="s">
        <v>20</v>
      </c>
      <c r="H27" s="8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5">
        <f t="shared" si="2"/>
        <v>40681.208333333336</v>
      </c>
      <c r="O27" s="15">
        <f t="shared" si="3"/>
        <v>40701.208333333336</v>
      </c>
      <c r="P27" t="b">
        <v>0</v>
      </c>
      <c r="Q27" t="b">
        <v>1</v>
      </c>
      <c r="R27" s="10" t="s">
        <v>89</v>
      </c>
      <c r="S27" t="str" cm="1">
        <f t="array" ref="S27:T27">_xlfn.TEXTSPLIT(R27,"/")</f>
        <v>games</v>
      </c>
      <c r="T27" t="str">
        <v>video games</v>
      </c>
      <c r="U27" s="8" t="str">
        <f t="shared" si="4"/>
        <v>May</v>
      </c>
      <c r="V27">
        <f t="shared" si="5"/>
        <v>2011</v>
      </c>
    </row>
    <row r="28" spans="1:22" x14ac:dyDescent="0.25">
      <c r="A28">
        <v>26</v>
      </c>
      <c r="B28" t="s">
        <v>90</v>
      </c>
      <c r="C28" s="3" t="s">
        <v>91</v>
      </c>
      <c r="D28" s="19">
        <v>107500</v>
      </c>
      <c r="E28" s="19">
        <v>51814</v>
      </c>
      <c r="F28" s="5">
        <f t="shared" si="0"/>
        <v>48.199069767441863</v>
      </c>
      <c r="G28" s="20" t="s">
        <v>74</v>
      </c>
      <c r="H28" s="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5">
        <f t="shared" si="2"/>
        <v>43312.208333333328</v>
      </c>
      <c r="O28" s="15">
        <f t="shared" si="3"/>
        <v>43339.208333333328</v>
      </c>
      <c r="P28" t="b">
        <v>0</v>
      </c>
      <c r="Q28" t="b">
        <v>0</v>
      </c>
      <c r="R28" s="10" t="s">
        <v>33</v>
      </c>
      <c r="S28" t="str" cm="1">
        <f t="array" ref="S28:T28">_xlfn.TEXTSPLIT(R28,"/")</f>
        <v>theater</v>
      </c>
      <c r="T28" t="str">
        <v>plays</v>
      </c>
      <c r="U28" s="8" t="str">
        <f t="shared" si="4"/>
        <v>Jul</v>
      </c>
      <c r="V28">
        <f t="shared" si="5"/>
        <v>2018</v>
      </c>
    </row>
    <row r="29" spans="1:22" x14ac:dyDescent="0.25">
      <c r="A29">
        <v>27</v>
      </c>
      <c r="B29" t="s">
        <v>92</v>
      </c>
      <c r="C29" s="3" t="s">
        <v>93</v>
      </c>
      <c r="D29" s="19">
        <v>2000</v>
      </c>
      <c r="E29" s="19">
        <v>1599</v>
      </c>
      <c r="F29" s="5">
        <f t="shared" si="0"/>
        <v>79.95</v>
      </c>
      <c r="G29" s="20" t="s">
        <v>14</v>
      </c>
      <c r="H29" s="8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5">
        <f t="shared" si="2"/>
        <v>42280.208333333328</v>
      </c>
      <c r="O29" s="15">
        <f t="shared" si="3"/>
        <v>42288.208333333328</v>
      </c>
      <c r="P29" t="b">
        <v>0</v>
      </c>
      <c r="Q29" t="b">
        <v>0</v>
      </c>
      <c r="R29" s="10" t="s">
        <v>23</v>
      </c>
      <c r="S29" t="str" cm="1">
        <f t="array" ref="S29:T29">_xlfn.TEXTSPLIT(R29,"/")</f>
        <v>music</v>
      </c>
      <c r="T29" t="str">
        <v>rock</v>
      </c>
      <c r="U29" s="8" t="str">
        <f t="shared" si="4"/>
        <v>Oct</v>
      </c>
      <c r="V29">
        <f t="shared" si="5"/>
        <v>2015</v>
      </c>
    </row>
    <row r="30" spans="1:22" x14ac:dyDescent="0.25">
      <c r="A30">
        <v>28</v>
      </c>
      <c r="B30" t="s">
        <v>94</v>
      </c>
      <c r="C30" s="3" t="s">
        <v>95</v>
      </c>
      <c r="D30" s="19">
        <v>130800</v>
      </c>
      <c r="E30" s="19">
        <v>137635</v>
      </c>
      <c r="F30" s="5">
        <f t="shared" si="0"/>
        <v>105.22553516819573</v>
      </c>
      <c r="G30" s="20" t="s">
        <v>20</v>
      </c>
      <c r="H30" s="8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5">
        <f t="shared" si="2"/>
        <v>40218.25</v>
      </c>
      <c r="O30" s="15">
        <f t="shared" si="3"/>
        <v>40241.25</v>
      </c>
      <c r="P30" t="b">
        <v>0</v>
      </c>
      <c r="Q30" t="b">
        <v>1</v>
      </c>
      <c r="R30" s="10" t="s">
        <v>33</v>
      </c>
      <c r="S30" t="str" cm="1">
        <f t="array" ref="S30:T30">_xlfn.TEXTSPLIT(R30,"/")</f>
        <v>theater</v>
      </c>
      <c r="T30" t="str">
        <v>plays</v>
      </c>
      <c r="U30" s="8" t="str">
        <f t="shared" si="4"/>
        <v>Feb</v>
      </c>
      <c r="V30">
        <f t="shared" si="5"/>
        <v>2010</v>
      </c>
    </row>
    <row r="31" spans="1:22" x14ac:dyDescent="0.25">
      <c r="A31">
        <v>29</v>
      </c>
      <c r="B31" t="s">
        <v>96</v>
      </c>
      <c r="C31" s="3" t="s">
        <v>97</v>
      </c>
      <c r="D31" s="19">
        <v>45900</v>
      </c>
      <c r="E31" s="19">
        <v>150965</v>
      </c>
      <c r="F31" s="5">
        <f t="shared" si="0"/>
        <v>328.89978213507629</v>
      </c>
      <c r="G31" s="20" t="s">
        <v>20</v>
      </c>
      <c r="H31" s="8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5">
        <f t="shared" si="2"/>
        <v>43301.208333333328</v>
      </c>
      <c r="O31" s="15">
        <f t="shared" si="3"/>
        <v>43341.208333333328</v>
      </c>
      <c r="P31" t="b">
        <v>0</v>
      </c>
      <c r="Q31" t="b">
        <v>0</v>
      </c>
      <c r="R31" s="10" t="s">
        <v>100</v>
      </c>
      <c r="S31" t="str" cm="1">
        <f t="array" ref="S31:T31">_xlfn.TEXTSPLIT(R31,"/")</f>
        <v>film &amp; video</v>
      </c>
      <c r="T31" t="str">
        <v>shorts</v>
      </c>
      <c r="U31" s="8" t="str">
        <f t="shared" si="4"/>
        <v>Jul</v>
      </c>
      <c r="V31">
        <f t="shared" si="5"/>
        <v>2018</v>
      </c>
    </row>
    <row r="32" spans="1:22" x14ac:dyDescent="0.25">
      <c r="A32">
        <v>30</v>
      </c>
      <c r="B32" t="s">
        <v>101</v>
      </c>
      <c r="C32" s="3" t="s">
        <v>102</v>
      </c>
      <c r="D32" s="19">
        <v>9000</v>
      </c>
      <c r="E32" s="19">
        <v>14455</v>
      </c>
      <c r="F32" s="5">
        <f t="shared" si="0"/>
        <v>160.61111111111111</v>
      </c>
      <c r="G32" s="20" t="s">
        <v>20</v>
      </c>
      <c r="H32" s="8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5">
        <f t="shared" si="2"/>
        <v>43609.208333333328</v>
      </c>
      <c r="O32" s="15">
        <f t="shared" si="3"/>
        <v>43614.208333333328</v>
      </c>
      <c r="P32" t="b">
        <v>0</v>
      </c>
      <c r="Q32" t="b">
        <v>0</v>
      </c>
      <c r="R32" s="10" t="s">
        <v>71</v>
      </c>
      <c r="S32" t="str" cm="1">
        <f t="array" ref="S32:T32">_xlfn.TEXTSPLIT(R32,"/")</f>
        <v>film &amp; video</v>
      </c>
      <c r="T32" t="str">
        <v>animation</v>
      </c>
      <c r="U32" s="8" t="str">
        <f t="shared" si="4"/>
        <v>May</v>
      </c>
      <c r="V32">
        <f t="shared" si="5"/>
        <v>2019</v>
      </c>
    </row>
    <row r="33" spans="1:22" x14ac:dyDescent="0.25">
      <c r="A33">
        <v>31</v>
      </c>
      <c r="B33" t="s">
        <v>103</v>
      </c>
      <c r="C33" s="3" t="s">
        <v>104</v>
      </c>
      <c r="D33" s="19">
        <v>3500</v>
      </c>
      <c r="E33" s="19">
        <v>10850</v>
      </c>
      <c r="F33" s="5">
        <f t="shared" si="0"/>
        <v>310</v>
      </c>
      <c r="G33" s="20" t="s">
        <v>20</v>
      </c>
      <c r="H33" s="8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5">
        <f t="shared" si="2"/>
        <v>42374.25</v>
      </c>
      <c r="O33" s="15">
        <f t="shared" si="3"/>
        <v>42402.25</v>
      </c>
      <c r="P33" t="b">
        <v>0</v>
      </c>
      <c r="Q33" t="b">
        <v>0</v>
      </c>
      <c r="R33" s="10" t="s">
        <v>89</v>
      </c>
      <c r="S33" t="str" cm="1">
        <f t="array" ref="S33:T33">_xlfn.TEXTSPLIT(R33,"/")</f>
        <v>games</v>
      </c>
      <c r="T33" t="str">
        <v>video games</v>
      </c>
      <c r="U33" s="8" t="str">
        <f t="shared" si="4"/>
        <v>Jan</v>
      </c>
      <c r="V33">
        <f t="shared" si="5"/>
        <v>2016</v>
      </c>
    </row>
    <row r="34" spans="1:22" x14ac:dyDescent="0.25">
      <c r="A34">
        <v>32</v>
      </c>
      <c r="B34" t="s">
        <v>105</v>
      </c>
      <c r="C34" s="3" t="s">
        <v>106</v>
      </c>
      <c r="D34" s="19">
        <v>101000</v>
      </c>
      <c r="E34" s="19">
        <v>87676</v>
      </c>
      <c r="F34" s="5">
        <f t="shared" si="0"/>
        <v>86.807920792079202</v>
      </c>
      <c r="G34" s="20" t="s">
        <v>14</v>
      </c>
      <c r="H34" s="8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5">
        <f t="shared" si="2"/>
        <v>43110.25</v>
      </c>
      <c r="O34" s="15">
        <f t="shared" si="3"/>
        <v>43137.25</v>
      </c>
      <c r="P34" t="b">
        <v>0</v>
      </c>
      <c r="Q34" t="b">
        <v>0</v>
      </c>
      <c r="R34" s="10" t="s">
        <v>42</v>
      </c>
      <c r="S34" t="str" cm="1">
        <f t="array" ref="S34:T34">_xlfn.TEXTSPLIT(R34,"/")</f>
        <v>film &amp; video</v>
      </c>
      <c r="T34" t="str">
        <v>documentary</v>
      </c>
      <c r="U34" s="8" t="str">
        <f t="shared" si="4"/>
        <v>Jan</v>
      </c>
      <c r="V34">
        <f t="shared" si="5"/>
        <v>2018</v>
      </c>
    </row>
    <row r="35" spans="1:22" x14ac:dyDescent="0.25">
      <c r="A35">
        <v>33</v>
      </c>
      <c r="B35" t="s">
        <v>109</v>
      </c>
      <c r="C35" s="3" t="s">
        <v>110</v>
      </c>
      <c r="D35" s="19">
        <v>50200</v>
      </c>
      <c r="E35" s="19">
        <v>189666</v>
      </c>
      <c r="F35" s="5">
        <f t="shared" si="0"/>
        <v>377.82071713147411</v>
      </c>
      <c r="G35" s="20" t="s">
        <v>20</v>
      </c>
      <c r="H35" s="8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5">
        <f t="shared" si="2"/>
        <v>41917.208333333336</v>
      </c>
      <c r="O35" s="15">
        <f t="shared" si="3"/>
        <v>41954.25</v>
      </c>
      <c r="P35" t="b">
        <v>0</v>
      </c>
      <c r="Q35" t="b">
        <v>0</v>
      </c>
      <c r="R35" s="10" t="s">
        <v>33</v>
      </c>
      <c r="S35" t="str" cm="1">
        <f t="array" ref="S35:T35">_xlfn.TEXTSPLIT(R35,"/")</f>
        <v>theater</v>
      </c>
      <c r="T35" t="str">
        <v>plays</v>
      </c>
      <c r="U35" s="8" t="str">
        <f t="shared" si="4"/>
        <v>Oct</v>
      </c>
      <c r="V35">
        <f t="shared" si="5"/>
        <v>2014</v>
      </c>
    </row>
    <row r="36" spans="1:22" ht="31.5" x14ac:dyDescent="0.25">
      <c r="A36">
        <v>34</v>
      </c>
      <c r="B36" t="s">
        <v>111</v>
      </c>
      <c r="C36" s="3" t="s">
        <v>112</v>
      </c>
      <c r="D36" s="19">
        <v>9300</v>
      </c>
      <c r="E36" s="19">
        <v>14025</v>
      </c>
      <c r="F36" s="5">
        <f t="shared" si="0"/>
        <v>150.80645161290323</v>
      </c>
      <c r="G36" s="20" t="s">
        <v>20</v>
      </c>
      <c r="H36" s="8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5">
        <f t="shared" si="2"/>
        <v>42817.208333333328</v>
      </c>
      <c r="O36" s="15">
        <f t="shared" si="3"/>
        <v>42822.208333333328</v>
      </c>
      <c r="P36" t="b">
        <v>0</v>
      </c>
      <c r="Q36" t="b">
        <v>0</v>
      </c>
      <c r="R36" s="10" t="s">
        <v>42</v>
      </c>
      <c r="S36" t="str" cm="1">
        <f t="array" ref="S36:T36">_xlfn.TEXTSPLIT(R36,"/")</f>
        <v>film &amp; video</v>
      </c>
      <c r="T36" t="str">
        <v>documentary</v>
      </c>
      <c r="U36" s="8" t="str">
        <f t="shared" si="4"/>
        <v>Mar</v>
      </c>
      <c r="V36">
        <f t="shared" si="5"/>
        <v>2017</v>
      </c>
    </row>
    <row r="37" spans="1:22" x14ac:dyDescent="0.25">
      <c r="A37">
        <v>35</v>
      </c>
      <c r="B37" t="s">
        <v>113</v>
      </c>
      <c r="C37" s="3" t="s">
        <v>114</v>
      </c>
      <c r="D37" s="19">
        <v>125500</v>
      </c>
      <c r="E37" s="19">
        <v>188628</v>
      </c>
      <c r="F37" s="5">
        <f t="shared" si="0"/>
        <v>150.30119521912351</v>
      </c>
      <c r="G37" s="20" t="s">
        <v>20</v>
      </c>
      <c r="H37" s="8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5">
        <f t="shared" si="2"/>
        <v>43484.25</v>
      </c>
      <c r="O37" s="15">
        <f t="shared" si="3"/>
        <v>43526.25</v>
      </c>
      <c r="P37" t="b">
        <v>0</v>
      </c>
      <c r="Q37" t="b">
        <v>1</v>
      </c>
      <c r="R37" s="10" t="s">
        <v>53</v>
      </c>
      <c r="S37" t="str" cm="1">
        <f t="array" ref="S37:T37">_xlfn.TEXTSPLIT(R37,"/")</f>
        <v>film &amp; video</v>
      </c>
      <c r="T37" t="str">
        <v>drama</v>
      </c>
      <c r="U37" s="8" t="str">
        <f t="shared" si="4"/>
        <v>Jan</v>
      </c>
      <c r="V37">
        <f t="shared" si="5"/>
        <v>2019</v>
      </c>
    </row>
    <row r="38" spans="1:22" x14ac:dyDescent="0.25">
      <c r="A38">
        <v>36</v>
      </c>
      <c r="B38" t="s">
        <v>115</v>
      </c>
      <c r="C38" s="3" t="s">
        <v>116</v>
      </c>
      <c r="D38" s="19">
        <v>700</v>
      </c>
      <c r="E38" s="19">
        <v>1101</v>
      </c>
      <c r="F38" s="5">
        <f t="shared" si="0"/>
        <v>157.28571428571431</v>
      </c>
      <c r="G38" s="20" t="s">
        <v>20</v>
      </c>
      <c r="H38" s="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5">
        <f t="shared" si="2"/>
        <v>40600.25</v>
      </c>
      <c r="O38" s="15">
        <f t="shared" si="3"/>
        <v>40625.208333333336</v>
      </c>
      <c r="P38" t="b">
        <v>0</v>
      </c>
      <c r="Q38" t="b">
        <v>0</v>
      </c>
      <c r="R38" s="10" t="s">
        <v>33</v>
      </c>
      <c r="S38" t="str" cm="1">
        <f t="array" ref="S38:T38">_xlfn.TEXTSPLIT(R38,"/")</f>
        <v>theater</v>
      </c>
      <c r="T38" t="str">
        <v>plays</v>
      </c>
      <c r="U38" s="8" t="str">
        <f t="shared" si="4"/>
        <v>Feb</v>
      </c>
      <c r="V38">
        <f t="shared" si="5"/>
        <v>2011</v>
      </c>
    </row>
    <row r="39" spans="1:22" ht="31.5" x14ac:dyDescent="0.25">
      <c r="A39">
        <v>37</v>
      </c>
      <c r="B39" t="s">
        <v>117</v>
      </c>
      <c r="C39" s="3" t="s">
        <v>118</v>
      </c>
      <c r="D39" s="19">
        <v>8100</v>
      </c>
      <c r="E39" s="19">
        <v>11339</v>
      </c>
      <c r="F39" s="5">
        <f t="shared" si="0"/>
        <v>139.98765432098764</v>
      </c>
      <c r="G39" s="20" t="s">
        <v>20</v>
      </c>
      <c r="H39" s="8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5">
        <f t="shared" si="2"/>
        <v>43744.208333333328</v>
      </c>
      <c r="O39" s="15">
        <f t="shared" si="3"/>
        <v>43777.25</v>
      </c>
      <c r="P39" t="b">
        <v>0</v>
      </c>
      <c r="Q39" t="b">
        <v>1</v>
      </c>
      <c r="R39" s="10" t="s">
        <v>119</v>
      </c>
      <c r="S39" t="str" cm="1">
        <f t="array" ref="S39:T39">_xlfn.TEXTSPLIT(R39,"/")</f>
        <v>publishing</v>
      </c>
      <c r="T39" t="str">
        <v>fiction</v>
      </c>
      <c r="U39" s="8" t="str">
        <f t="shared" si="4"/>
        <v>Oct</v>
      </c>
      <c r="V39">
        <f t="shared" si="5"/>
        <v>2019</v>
      </c>
    </row>
    <row r="40" spans="1:22" x14ac:dyDescent="0.25">
      <c r="A40">
        <v>38</v>
      </c>
      <c r="B40" t="s">
        <v>120</v>
      </c>
      <c r="C40" s="3" t="s">
        <v>121</v>
      </c>
      <c r="D40" s="19">
        <v>3100</v>
      </c>
      <c r="E40" s="19">
        <v>10085</v>
      </c>
      <c r="F40" s="5">
        <f t="shared" si="0"/>
        <v>325.32258064516128</v>
      </c>
      <c r="G40" s="20" t="s">
        <v>20</v>
      </c>
      <c r="H40" s="8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5">
        <f t="shared" si="2"/>
        <v>40469.208333333336</v>
      </c>
      <c r="O40" s="15">
        <f t="shared" si="3"/>
        <v>40474.208333333336</v>
      </c>
      <c r="P40" t="b">
        <v>0</v>
      </c>
      <c r="Q40" t="b">
        <v>0</v>
      </c>
      <c r="R40" s="10" t="s">
        <v>122</v>
      </c>
      <c r="S40" t="str" cm="1">
        <f t="array" ref="S40:T40">_xlfn.TEXTSPLIT(R40,"/")</f>
        <v>photography</v>
      </c>
      <c r="T40" t="str">
        <v>photography books</v>
      </c>
      <c r="U40" s="8" t="str">
        <f t="shared" si="4"/>
        <v>Oct</v>
      </c>
      <c r="V40">
        <f t="shared" si="5"/>
        <v>2010</v>
      </c>
    </row>
    <row r="41" spans="1:22" x14ac:dyDescent="0.25">
      <c r="A41">
        <v>39</v>
      </c>
      <c r="B41" t="s">
        <v>123</v>
      </c>
      <c r="C41" s="3" t="s">
        <v>124</v>
      </c>
      <c r="D41" s="19">
        <v>9900</v>
      </c>
      <c r="E41" s="19">
        <v>5027</v>
      </c>
      <c r="F41" s="5">
        <f t="shared" si="0"/>
        <v>50.777777777777779</v>
      </c>
      <c r="G41" s="20" t="s">
        <v>14</v>
      </c>
      <c r="H41" s="8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5">
        <f t="shared" si="2"/>
        <v>41330.25</v>
      </c>
      <c r="O41" s="15">
        <f t="shared" si="3"/>
        <v>41344.208333333336</v>
      </c>
      <c r="P41" t="b">
        <v>0</v>
      </c>
      <c r="Q41" t="b">
        <v>0</v>
      </c>
      <c r="R41" s="10" t="s">
        <v>33</v>
      </c>
      <c r="S41" t="str" cm="1">
        <f t="array" ref="S41:T41">_xlfn.TEXTSPLIT(R41,"/")</f>
        <v>theater</v>
      </c>
      <c r="T41" t="str">
        <v>plays</v>
      </c>
      <c r="U41" s="8" t="str">
        <f t="shared" si="4"/>
        <v>Feb</v>
      </c>
      <c r="V41">
        <f t="shared" si="5"/>
        <v>2013</v>
      </c>
    </row>
    <row r="42" spans="1:22" x14ac:dyDescent="0.25">
      <c r="A42">
        <v>40</v>
      </c>
      <c r="B42" t="s">
        <v>125</v>
      </c>
      <c r="C42" s="3" t="s">
        <v>126</v>
      </c>
      <c r="D42" s="19">
        <v>8800</v>
      </c>
      <c r="E42" s="19">
        <v>14878</v>
      </c>
      <c r="F42" s="5">
        <f t="shared" si="0"/>
        <v>169.06818181818181</v>
      </c>
      <c r="G42" s="20" t="s">
        <v>20</v>
      </c>
      <c r="H42" s="8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5">
        <f t="shared" si="2"/>
        <v>40334.208333333336</v>
      </c>
      <c r="O42" s="15">
        <f t="shared" si="3"/>
        <v>40353.208333333336</v>
      </c>
      <c r="P42" t="b">
        <v>0</v>
      </c>
      <c r="Q42" t="b">
        <v>1</v>
      </c>
      <c r="R42" s="10" t="s">
        <v>65</v>
      </c>
      <c r="S42" t="str" cm="1">
        <f t="array" ref="S42:T42">_xlfn.TEXTSPLIT(R42,"/")</f>
        <v>technology</v>
      </c>
      <c r="T42" t="str">
        <v>wearables</v>
      </c>
      <c r="U42" s="8" t="str">
        <f t="shared" si="4"/>
        <v>Jun</v>
      </c>
      <c r="V42">
        <f t="shared" si="5"/>
        <v>2010</v>
      </c>
    </row>
    <row r="43" spans="1:22" x14ac:dyDescent="0.25">
      <c r="A43">
        <v>41</v>
      </c>
      <c r="B43" t="s">
        <v>127</v>
      </c>
      <c r="C43" s="3" t="s">
        <v>128</v>
      </c>
      <c r="D43" s="19">
        <v>5600</v>
      </c>
      <c r="E43" s="19">
        <v>11924</v>
      </c>
      <c r="F43" s="5">
        <f t="shared" si="0"/>
        <v>212.92857142857144</v>
      </c>
      <c r="G43" s="20" t="s">
        <v>20</v>
      </c>
      <c r="H43" s="8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5">
        <f t="shared" si="2"/>
        <v>41156.208333333336</v>
      </c>
      <c r="O43" s="15">
        <f t="shared" si="3"/>
        <v>41182.208333333336</v>
      </c>
      <c r="P43" t="b">
        <v>0</v>
      </c>
      <c r="Q43" t="b">
        <v>1</v>
      </c>
      <c r="R43" s="10" t="s">
        <v>23</v>
      </c>
      <c r="S43" t="str" cm="1">
        <f t="array" ref="S43:T43">_xlfn.TEXTSPLIT(R43,"/")</f>
        <v>music</v>
      </c>
      <c r="T43" t="str">
        <v>rock</v>
      </c>
      <c r="U43" s="8" t="str">
        <f t="shared" si="4"/>
        <v>Sep</v>
      </c>
      <c r="V43">
        <f t="shared" si="5"/>
        <v>2012</v>
      </c>
    </row>
    <row r="44" spans="1:22" x14ac:dyDescent="0.25">
      <c r="A44">
        <v>42</v>
      </c>
      <c r="B44" t="s">
        <v>129</v>
      </c>
      <c r="C44" s="3" t="s">
        <v>130</v>
      </c>
      <c r="D44" s="19">
        <v>1800</v>
      </c>
      <c r="E44" s="19">
        <v>7991</v>
      </c>
      <c r="F44" s="5">
        <f t="shared" si="0"/>
        <v>443.94444444444446</v>
      </c>
      <c r="G44" s="20" t="s">
        <v>20</v>
      </c>
      <c r="H44" s="8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5">
        <f t="shared" si="2"/>
        <v>40728.208333333336</v>
      </c>
      <c r="O44" s="15">
        <f t="shared" si="3"/>
        <v>40737.208333333336</v>
      </c>
      <c r="P44" t="b">
        <v>0</v>
      </c>
      <c r="Q44" t="b">
        <v>0</v>
      </c>
      <c r="R44" s="10" t="s">
        <v>17</v>
      </c>
      <c r="S44" t="str" cm="1">
        <f t="array" ref="S44:T44">_xlfn.TEXTSPLIT(R44,"/")</f>
        <v>food</v>
      </c>
      <c r="T44" t="str">
        <v>food trucks</v>
      </c>
      <c r="U44" s="8" t="str">
        <f t="shared" si="4"/>
        <v>Jul</v>
      </c>
      <c r="V44">
        <f t="shared" si="5"/>
        <v>2011</v>
      </c>
    </row>
    <row r="45" spans="1:22" x14ac:dyDescent="0.25">
      <c r="A45">
        <v>43</v>
      </c>
      <c r="B45" t="s">
        <v>131</v>
      </c>
      <c r="C45" s="3" t="s">
        <v>132</v>
      </c>
      <c r="D45" s="19">
        <v>90200</v>
      </c>
      <c r="E45" s="19">
        <v>167717</v>
      </c>
      <c r="F45" s="5">
        <f t="shared" si="0"/>
        <v>185.9390243902439</v>
      </c>
      <c r="G45" s="20" t="s">
        <v>20</v>
      </c>
      <c r="H45" s="8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5">
        <f t="shared" si="2"/>
        <v>41844.208333333336</v>
      </c>
      <c r="O45" s="15">
        <f t="shared" si="3"/>
        <v>41860.208333333336</v>
      </c>
      <c r="P45" t="b">
        <v>0</v>
      </c>
      <c r="Q45" t="b">
        <v>0</v>
      </c>
      <c r="R45" s="10" t="s">
        <v>133</v>
      </c>
      <c r="S45" t="str" cm="1">
        <f t="array" ref="S45:T45">_xlfn.TEXTSPLIT(R45,"/")</f>
        <v>publishing</v>
      </c>
      <c r="T45" t="str">
        <v>radio &amp; podcasts</v>
      </c>
      <c r="U45" s="8" t="str">
        <f t="shared" si="4"/>
        <v>Jul</v>
      </c>
      <c r="V45">
        <f t="shared" si="5"/>
        <v>2014</v>
      </c>
    </row>
    <row r="46" spans="1:22" x14ac:dyDescent="0.25">
      <c r="A46">
        <v>44</v>
      </c>
      <c r="B46" t="s">
        <v>134</v>
      </c>
      <c r="C46" s="3" t="s">
        <v>135</v>
      </c>
      <c r="D46" s="19">
        <v>1600</v>
      </c>
      <c r="E46" s="19">
        <v>10541</v>
      </c>
      <c r="F46" s="5">
        <f t="shared" si="0"/>
        <v>658.8125</v>
      </c>
      <c r="G46" s="20" t="s">
        <v>20</v>
      </c>
      <c r="H46" s="8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5">
        <f t="shared" si="2"/>
        <v>43541.208333333328</v>
      </c>
      <c r="O46" s="15">
        <f t="shared" si="3"/>
        <v>43542.208333333328</v>
      </c>
      <c r="P46" t="b">
        <v>0</v>
      </c>
      <c r="Q46" t="b">
        <v>0</v>
      </c>
      <c r="R46" s="10" t="s">
        <v>119</v>
      </c>
      <c r="S46" t="str" cm="1">
        <f t="array" ref="S46:T46">_xlfn.TEXTSPLIT(R46,"/")</f>
        <v>publishing</v>
      </c>
      <c r="T46" t="str">
        <v>fiction</v>
      </c>
      <c r="U46" s="8" t="str">
        <f t="shared" si="4"/>
        <v>Mar</v>
      </c>
      <c r="V46">
        <f t="shared" si="5"/>
        <v>2019</v>
      </c>
    </row>
    <row r="47" spans="1:22" ht="31.5" x14ac:dyDescent="0.25">
      <c r="A47">
        <v>45</v>
      </c>
      <c r="B47" t="s">
        <v>136</v>
      </c>
      <c r="C47" s="3" t="s">
        <v>137</v>
      </c>
      <c r="D47" s="19">
        <v>9500</v>
      </c>
      <c r="E47" s="19">
        <v>4530</v>
      </c>
      <c r="F47" s="5">
        <f t="shared" si="0"/>
        <v>47.684210526315788</v>
      </c>
      <c r="G47" s="20" t="s">
        <v>14</v>
      </c>
      <c r="H47" s="8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5">
        <f t="shared" si="2"/>
        <v>42676.208333333328</v>
      </c>
      <c r="O47" s="15">
        <f t="shared" si="3"/>
        <v>42691.25</v>
      </c>
      <c r="P47" t="b">
        <v>0</v>
      </c>
      <c r="Q47" t="b">
        <v>1</v>
      </c>
      <c r="R47" s="10" t="s">
        <v>33</v>
      </c>
      <c r="S47" t="str" cm="1">
        <f t="array" ref="S47:T47">_xlfn.TEXTSPLIT(R47,"/")</f>
        <v>theater</v>
      </c>
      <c r="T47" t="str">
        <v>plays</v>
      </c>
      <c r="U47" s="8" t="str">
        <f t="shared" si="4"/>
        <v>Nov</v>
      </c>
      <c r="V47">
        <f t="shared" si="5"/>
        <v>2016</v>
      </c>
    </row>
    <row r="48" spans="1:22" x14ac:dyDescent="0.25">
      <c r="A48">
        <v>46</v>
      </c>
      <c r="B48" t="s">
        <v>138</v>
      </c>
      <c r="C48" s="3" t="s">
        <v>139</v>
      </c>
      <c r="D48" s="19">
        <v>3700</v>
      </c>
      <c r="E48" s="19">
        <v>4247</v>
      </c>
      <c r="F48" s="5">
        <f t="shared" si="0"/>
        <v>114.78378378378378</v>
      </c>
      <c r="G48" s="20" t="s">
        <v>20</v>
      </c>
      <c r="H48" s="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5">
        <f t="shared" si="2"/>
        <v>40367.208333333336</v>
      </c>
      <c r="O48" s="15">
        <f t="shared" si="3"/>
        <v>40390.208333333336</v>
      </c>
      <c r="P48" t="b">
        <v>0</v>
      </c>
      <c r="Q48" t="b">
        <v>0</v>
      </c>
      <c r="R48" s="10" t="s">
        <v>23</v>
      </c>
      <c r="S48" t="str" cm="1">
        <f t="array" ref="S48:T48">_xlfn.TEXTSPLIT(R48,"/")</f>
        <v>music</v>
      </c>
      <c r="T48" t="str">
        <v>rock</v>
      </c>
      <c r="U48" s="8" t="str">
        <f t="shared" si="4"/>
        <v>Jul</v>
      </c>
      <c r="V48">
        <f t="shared" si="5"/>
        <v>2010</v>
      </c>
    </row>
    <row r="49" spans="1:22" x14ac:dyDescent="0.25">
      <c r="A49">
        <v>47</v>
      </c>
      <c r="B49" t="s">
        <v>140</v>
      </c>
      <c r="C49" s="3" t="s">
        <v>141</v>
      </c>
      <c r="D49" s="19">
        <v>1500</v>
      </c>
      <c r="E49" s="19">
        <v>7129</v>
      </c>
      <c r="F49" s="5">
        <f t="shared" si="0"/>
        <v>475.26666666666665</v>
      </c>
      <c r="G49" s="20" t="s">
        <v>20</v>
      </c>
      <c r="H49" s="8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5">
        <f t="shared" si="2"/>
        <v>41727.208333333336</v>
      </c>
      <c r="O49" s="15">
        <f t="shared" si="3"/>
        <v>41757.208333333336</v>
      </c>
      <c r="P49" t="b">
        <v>0</v>
      </c>
      <c r="Q49" t="b">
        <v>0</v>
      </c>
      <c r="R49" s="10" t="s">
        <v>33</v>
      </c>
      <c r="S49" t="str" cm="1">
        <f t="array" ref="S49:T49">_xlfn.TEXTSPLIT(R49,"/")</f>
        <v>theater</v>
      </c>
      <c r="T49" t="str">
        <v>plays</v>
      </c>
      <c r="U49" s="8" t="str">
        <f t="shared" si="4"/>
        <v>Mar</v>
      </c>
      <c r="V49">
        <f t="shared" si="5"/>
        <v>2014</v>
      </c>
    </row>
    <row r="50" spans="1:22" x14ac:dyDescent="0.25">
      <c r="A50">
        <v>48</v>
      </c>
      <c r="B50" t="s">
        <v>142</v>
      </c>
      <c r="C50" s="3" t="s">
        <v>143</v>
      </c>
      <c r="D50" s="19">
        <v>33300</v>
      </c>
      <c r="E50" s="19">
        <v>128862</v>
      </c>
      <c r="F50" s="5">
        <f t="shared" si="0"/>
        <v>386.97297297297297</v>
      </c>
      <c r="G50" s="20" t="s">
        <v>20</v>
      </c>
      <c r="H50" s="8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5">
        <f t="shared" si="2"/>
        <v>42180.208333333328</v>
      </c>
      <c r="O50" s="15">
        <f t="shared" si="3"/>
        <v>42192.208333333328</v>
      </c>
      <c r="P50" t="b">
        <v>0</v>
      </c>
      <c r="Q50" t="b">
        <v>0</v>
      </c>
      <c r="R50" s="10" t="s">
        <v>33</v>
      </c>
      <c r="S50" t="str" cm="1">
        <f t="array" ref="S50:T50">_xlfn.TEXTSPLIT(R50,"/")</f>
        <v>theater</v>
      </c>
      <c r="T50" t="str">
        <v>plays</v>
      </c>
      <c r="U50" s="8" t="str">
        <f t="shared" si="4"/>
        <v>Jun</v>
      </c>
      <c r="V50">
        <f t="shared" si="5"/>
        <v>2015</v>
      </c>
    </row>
    <row r="51" spans="1:22" x14ac:dyDescent="0.25">
      <c r="A51">
        <v>49</v>
      </c>
      <c r="B51" t="s">
        <v>144</v>
      </c>
      <c r="C51" s="3" t="s">
        <v>145</v>
      </c>
      <c r="D51" s="19">
        <v>7200</v>
      </c>
      <c r="E51" s="19">
        <v>13653</v>
      </c>
      <c r="F51" s="5">
        <f t="shared" si="0"/>
        <v>189.625</v>
      </c>
      <c r="G51" s="20" t="s">
        <v>20</v>
      </c>
      <c r="H51" s="8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5">
        <f t="shared" si="2"/>
        <v>43758.208333333328</v>
      </c>
      <c r="O51" s="15">
        <f t="shared" si="3"/>
        <v>43803.25</v>
      </c>
      <c r="P51" t="b">
        <v>0</v>
      </c>
      <c r="Q51" t="b">
        <v>0</v>
      </c>
      <c r="R51" s="10" t="s">
        <v>23</v>
      </c>
      <c r="S51" t="str" cm="1">
        <f t="array" ref="S51:T51">_xlfn.TEXTSPLIT(R51,"/")</f>
        <v>music</v>
      </c>
      <c r="T51" t="str">
        <v>rock</v>
      </c>
      <c r="U51" s="8" t="str">
        <f t="shared" si="4"/>
        <v>Oct</v>
      </c>
      <c r="V51">
        <f t="shared" si="5"/>
        <v>2019</v>
      </c>
    </row>
    <row r="52" spans="1:22" ht="31.5" x14ac:dyDescent="0.25">
      <c r="A52">
        <v>50</v>
      </c>
      <c r="B52" t="s">
        <v>146</v>
      </c>
      <c r="C52" s="3" t="s">
        <v>147</v>
      </c>
      <c r="D52" s="19">
        <v>100</v>
      </c>
      <c r="E52" s="19">
        <v>2</v>
      </c>
      <c r="F52" s="5">
        <f t="shared" si="0"/>
        <v>2</v>
      </c>
      <c r="G52" s="20" t="s">
        <v>14</v>
      </c>
      <c r="H52" s="8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5">
        <f t="shared" si="2"/>
        <v>41487.208333333336</v>
      </c>
      <c r="O52" s="15">
        <f t="shared" si="3"/>
        <v>41515.208333333336</v>
      </c>
      <c r="P52" t="b">
        <v>0</v>
      </c>
      <c r="Q52" t="b">
        <v>0</v>
      </c>
      <c r="R52" s="10" t="s">
        <v>148</v>
      </c>
      <c r="S52" t="str" cm="1">
        <f t="array" ref="S52:T52">_xlfn.TEXTSPLIT(R52,"/")</f>
        <v>music</v>
      </c>
      <c r="T52" t="str">
        <v>metal</v>
      </c>
      <c r="U52" s="8" t="str">
        <f t="shared" si="4"/>
        <v>Aug</v>
      </c>
      <c r="V52">
        <f t="shared" si="5"/>
        <v>2013</v>
      </c>
    </row>
    <row r="53" spans="1:22" x14ac:dyDescent="0.25">
      <c r="A53">
        <v>51</v>
      </c>
      <c r="B53" t="s">
        <v>149</v>
      </c>
      <c r="C53" s="3" t="s">
        <v>150</v>
      </c>
      <c r="D53" s="19">
        <v>158100</v>
      </c>
      <c r="E53" s="19">
        <v>145243</v>
      </c>
      <c r="F53" s="5">
        <f t="shared" si="0"/>
        <v>91.867805186590772</v>
      </c>
      <c r="G53" s="20" t="s">
        <v>14</v>
      </c>
      <c r="H53" s="8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5">
        <f t="shared" si="2"/>
        <v>40995.208333333336</v>
      </c>
      <c r="O53" s="15">
        <f t="shared" si="3"/>
        <v>41011.208333333336</v>
      </c>
      <c r="P53" t="b">
        <v>0</v>
      </c>
      <c r="Q53" t="b">
        <v>1</v>
      </c>
      <c r="R53" s="10" t="s">
        <v>65</v>
      </c>
      <c r="S53" t="str" cm="1">
        <f t="array" ref="S53:T53">_xlfn.TEXTSPLIT(R53,"/")</f>
        <v>technology</v>
      </c>
      <c r="T53" t="str">
        <v>wearables</v>
      </c>
      <c r="U53" s="8" t="str">
        <f t="shared" si="4"/>
        <v>Mar</v>
      </c>
      <c r="V53">
        <f t="shared" si="5"/>
        <v>2012</v>
      </c>
    </row>
    <row r="54" spans="1:22" x14ac:dyDescent="0.25">
      <c r="A54">
        <v>52</v>
      </c>
      <c r="B54" t="s">
        <v>151</v>
      </c>
      <c r="C54" s="3" t="s">
        <v>152</v>
      </c>
      <c r="D54" s="19">
        <v>7200</v>
      </c>
      <c r="E54" s="19">
        <v>2459</v>
      </c>
      <c r="F54" s="5">
        <f t="shared" si="0"/>
        <v>34.152777777777779</v>
      </c>
      <c r="G54" s="20" t="s">
        <v>14</v>
      </c>
      <c r="H54" s="8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5">
        <f t="shared" si="2"/>
        <v>40436.208333333336</v>
      </c>
      <c r="O54" s="15">
        <f t="shared" si="3"/>
        <v>40440.208333333336</v>
      </c>
      <c r="P54" t="b">
        <v>0</v>
      </c>
      <c r="Q54" t="b">
        <v>0</v>
      </c>
      <c r="R54" s="10" t="s">
        <v>33</v>
      </c>
      <c r="S54" t="str" cm="1">
        <f t="array" ref="S54:T54">_xlfn.TEXTSPLIT(R54,"/")</f>
        <v>theater</v>
      </c>
      <c r="T54" t="str">
        <v>plays</v>
      </c>
      <c r="U54" s="8" t="str">
        <f t="shared" si="4"/>
        <v>Sep</v>
      </c>
      <c r="V54">
        <f t="shared" si="5"/>
        <v>2010</v>
      </c>
    </row>
    <row r="55" spans="1:22" x14ac:dyDescent="0.25">
      <c r="A55">
        <v>53</v>
      </c>
      <c r="B55" t="s">
        <v>153</v>
      </c>
      <c r="C55" s="3" t="s">
        <v>154</v>
      </c>
      <c r="D55" s="19">
        <v>8800</v>
      </c>
      <c r="E55" s="19">
        <v>12356</v>
      </c>
      <c r="F55" s="5">
        <f t="shared" si="0"/>
        <v>140.40909090909091</v>
      </c>
      <c r="G55" s="20" t="s">
        <v>20</v>
      </c>
      <c r="H55" s="8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5">
        <f t="shared" si="2"/>
        <v>41779.208333333336</v>
      </c>
      <c r="O55" s="15">
        <f t="shared" si="3"/>
        <v>41818.208333333336</v>
      </c>
      <c r="P55" t="b">
        <v>0</v>
      </c>
      <c r="Q55" t="b">
        <v>0</v>
      </c>
      <c r="R55" s="10" t="s">
        <v>53</v>
      </c>
      <c r="S55" t="str" cm="1">
        <f t="array" ref="S55:T55">_xlfn.TEXTSPLIT(R55,"/")</f>
        <v>film &amp; video</v>
      </c>
      <c r="T55" t="str">
        <v>drama</v>
      </c>
      <c r="U55" s="8" t="str">
        <f t="shared" si="4"/>
        <v>May</v>
      </c>
      <c r="V55">
        <f t="shared" si="5"/>
        <v>2014</v>
      </c>
    </row>
    <row r="56" spans="1:22" ht="31.5" x14ac:dyDescent="0.25">
      <c r="A56">
        <v>54</v>
      </c>
      <c r="B56" t="s">
        <v>155</v>
      </c>
      <c r="C56" s="3" t="s">
        <v>156</v>
      </c>
      <c r="D56" s="19">
        <v>6000</v>
      </c>
      <c r="E56" s="19">
        <v>5392</v>
      </c>
      <c r="F56" s="5">
        <f t="shared" si="0"/>
        <v>89.86666666666666</v>
      </c>
      <c r="G56" s="20" t="s">
        <v>14</v>
      </c>
      <c r="H56" s="8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5">
        <f t="shared" si="2"/>
        <v>43170.25</v>
      </c>
      <c r="O56" s="15">
        <f t="shared" si="3"/>
        <v>43176.208333333328</v>
      </c>
      <c r="P56" t="b">
        <v>0</v>
      </c>
      <c r="Q56" t="b">
        <v>0</v>
      </c>
      <c r="R56" s="10" t="s">
        <v>65</v>
      </c>
      <c r="S56" t="str" cm="1">
        <f t="array" ref="S56:T56">_xlfn.TEXTSPLIT(R56,"/")</f>
        <v>technology</v>
      </c>
      <c r="T56" t="str">
        <v>wearables</v>
      </c>
      <c r="U56" s="8" t="str">
        <f t="shared" si="4"/>
        <v>Mar</v>
      </c>
      <c r="V56">
        <f t="shared" si="5"/>
        <v>2018</v>
      </c>
    </row>
    <row r="57" spans="1:22" ht="31.5" x14ac:dyDescent="0.25">
      <c r="A57">
        <v>55</v>
      </c>
      <c r="B57" t="s">
        <v>157</v>
      </c>
      <c r="C57" s="3" t="s">
        <v>158</v>
      </c>
      <c r="D57" s="19">
        <v>6600</v>
      </c>
      <c r="E57" s="19">
        <v>11746</v>
      </c>
      <c r="F57" s="5">
        <f t="shared" si="0"/>
        <v>177.96969696969697</v>
      </c>
      <c r="G57" s="20" t="s">
        <v>20</v>
      </c>
      <c r="H57" s="8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5">
        <f t="shared" si="2"/>
        <v>43311.208333333328</v>
      </c>
      <c r="O57" s="15">
        <f t="shared" si="3"/>
        <v>43316.208333333328</v>
      </c>
      <c r="P57" t="b">
        <v>0</v>
      </c>
      <c r="Q57" t="b">
        <v>0</v>
      </c>
      <c r="R57" s="10" t="s">
        <v>159</v>
      </c>
      <c r="S57" t="str" cm="1">
        <f t="array" ref="S57:T57">_xlfn.TEXTSPLIT(R57,"/")</f>
        <v>music</v>
      </c>
      <c r="T57" t="str">
        <v>jazz</v>
      </c>
      <c r="U57" s="8" t="str">
        <f t="shared" si="4"/>
        <v>Jul</v>
      </c>
      <c r="V57">
        <f t="shared" si="5"/>
        <v>2018</v>
      </c>
    </row>
    <row r="58" spans="1:22" ht="31.5" x14ac:dyDescent="0.25">
      <c r="A58">
        <v>56</v>
      </c>
      <c r="B58" t="s">
        <v>160</v>
      </c>
      <c r="C58" s="3" t="s">
        <v>161</v>
      </c>
      <c r="D58" s="19">
        <v>8000</v>
      </c>
      <c r="E58" s="19">
        <v>11493</v>
      </c>
      <c r="F58" s="5">
        <f t="shared" si="0"/>
        <v>143.66249999999999</v>
      </c>
      <c r="G58" s="20" t="s">
        <v>20</v>
      </c>
      <c r="H58" s="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5">
        <f t="shared" si="2"/>
        <v>42014.25</v>
      </c>
      <c r="O58" s="15">
        <f t="shared" si="3"/>
        <v>42021.25</v>
      </c>
      <c r="P58" t="b">
        <v>0</v>
      </c>
      <c r="Q58" t="b">
        <v>0</v>
      </c>
      <c r="R58" s="10" t="s">
        <v>65</v>
      </c>
      <c r="S58" t="str" cm="1">
        <f t="array" ref="S58:T58">_xlfn.TEXTSPLIT(R58,"/")</f>
        <v>technology</v>
      </c>
      <c r="T58" t="str">
        <v>wearables</v>
      </c>
      <c r="U58" s="8" t="str">
        <f t="shared" si="4"/>
        <v>Jan</v>
      </c>
      <c r="V58">
        <f t="shared" si="5"/>
        <v>2015</v>
      </c>
    </row>
    <row r="59" spans="1:22" x14ac:dyDescent="0.25">
      <c r="A59">
        <v>57</v>
      </c>
      <c r="B59" t="s">
        <v>162</v>
      </c>
      <c r="C59" s="3" t="s">
        <v>163</v>
      </c>
      <c r="D59" s="19">
        <v>2900</v>
      </c>
      <c r="E59" s="19">
        <v>6243</v>
      </c>
      <c r="F59" s="5">
        <f t="shared" si="0"/>
        <v>215.27586206896552</v>
      </c>
      <c r="G59" s="20" t="s">
        <v>20</v>
      </c>
      <c r="H59" s="8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5">
        <f t="shared" si="2"/>
        <v>42979.208333333328</v>
      </c>
      <c r="O59" s="15">
        <f t="shared" si="3"/>
        <v>42991.208333333328</v>
      </c>
      <c r="P59" t="b">
        <v>0</v>
      </c>
      <c r="Q59" t="b">
        <v>0</v>
      </c>
      <c r="R59" s="10" t="s">
        <v>89</v>
      </c>
      <c r="S59" t="str" cm="1">
        <f t="array" ref="S59:T59">_xlfn.TEXTSPLIT(R59,"/")</f>
        <v>games</v>
      </c>
      <c r="T59" t="str">
        <v>video games</v>
      </c>
      <c r="U59" s="8" t="str">
        <f t="shared" si="4"/>
        <v>Sep</v>
      </c>
      <c r="V59">
        <f t="shared" si="5"/>
        <v>2017</v>
      </c>
    </row>
    <row r="60" spans="1:22" x14ac:dyDescent="0.25">
      <c r="A60">
        <v>58</v>
      </c>
      <c r="B60" t="s">
        <v>164</v>
      </c>
      <c r="C60" s="3" t="s">
        <v>165</v>
      </c>
      <c r="D60" s="19">
        <v>2700</v>
      </c>
      <c r="E60" s="19">
        <v>6132</v>
      </c>
      <c r="F60" s="5">
        <f t="shared" si="0"/>
        <v>227.11111111111114</v>
      </c>
      <c r="G60" s="20" t="s">
        <v>20</v>
      </c>
      <c r="H60" s="8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5">
        <f t="shared" si="2"/>
        <v>42268.208333333328</v>
      </c>
      <c r="O60" s="15">
        <f t="shared" si="3"/>
        <v>42281.208333333328</v>
      </c>
      <c r="P60" t="b">
        <v>0</v>
      </c>
      <c r="Q60" t="b">
        <v>0</v>
      </c>
      <c r="R60" s="10" t="s">
        <v>33</v>
      </c>
      <c r="S60" t="str" cm="1">
        <f t="array" ref="S60:T60">_xlfn.TEXTSPLIT(R60,"/")</f>
        <v>theater</v>
      </c>
      <c r="T60" t="str">
        <v>plays</v>
      </c>
      <c r="U60" s="8" t="str">
        <f t="shared" si="4"/>
        <v>Sep</v>
      </c>
      <c r="V60">
        <f t="shared" si="5"/>
        <v>2015</v>
      </c>
    </row>
    <row r="61" spans="1:22" x14ac:dyDescent="0.25">
      <c r="A61">
        <v>59</v>
      </c>
      <c r="B61" t="s">
        <v>166</v>
      </c>
      <c r="C61" s="3" t="s">
        <v>167</v>
      </c>
      <c r="D61" s="19">
        <v>1400</v>
      </c>
      <c r="E61" s="19">
        <v>3851</v>
      </c>
      <c r="F61" s="5">
        <f t="shared" si="0"/>
        <v>275.07142857142861</v>
      </c>
      <c r="G61" s="20" t="s">
        <v>20</v>
      </c>
      <c r="H61" s="8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5">
        <f t="shared" si="2"/>
        <v>42898.208333333328</v>
      </c>
      <c r="O61" s="15">
        <f t="shared" si="3"/>
        <v>42913.208333333328</v>
      </c>
      <c r="P61" t="b">
        <v>0</v>
      </c>
      <c r="Q61" t="b">
        <v>1</v>
      </c>
      <c r="R61" s="10" t="s">
        <v>33</v>
      </c>
      <c r="S61" t="str" cm="1">
        <f t="array" ref="S61:T61">_xlfn.TEXTSPLIT(R61,"/")</f>
        <v>theater</v>
      </c>
      <c r="T61" t="str">
        <v>plays</v>
      </c>
      <c r="U61" s="8" t="str">
        <f t="shared" si="4"/>
        <v>Jun</v>
      </c>
      <c r="V61">
        <f t="shared" si="5"/>
        <v>2017</v>
      </c>
    </row>
    <row r="62" spans="1:22" x14ac:dyDescent="0.25">
      <c r="A62">
        <v>60</v>
      </c>
      <c r="B62" t="s">
        <v>168</v>
      </c>
      <c r="C62" s="3" t="s">
        <v>169</v>
      </c>
      <c r="D62" s="19">
        <v>94200</v>
      </c>
      <c r="E62" s="19">
        <v>135997</v>
      </c>
      <c r="F62" s="5">
        <f t="shared" si="0"/>
        <v>144.37048832271762</v>
      </c>
      <c r="G62" s="20" t="s">
        <v>20</v>
      </c>
      <c r="H62" s="8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5">
        <f t="shared" si="2"/>
        <v>41107.208333333336</v>
      </c>
      <c r="O62" s="15">
        <f t="shared" si="3"/>
        <v>41110.208333333336</v>
      </c>
      <c r="P62" t="b">
        <v>0</v>
      </c>
      <c r="Q62" t="b">
        <v>0</v>
      </c>
      <c r="R62" s="10" t="s">
        <v>33</v>
      </c>
      <c r="S62" t="str" cm="1">
        <f t="array" ref="S62:T62">_xlfn.TEXTSPLIT(R62,"/")</f>
        <v>theater</v>
      </c>
      <c r="T62" t="str">
        <v>plays</v>
      </c>
      <c r="U62" s="8" t="str">
        <f t="shared" si="4"/>
        <v>Jul</v>
      </c>
      <c r="V62">
        <f t="shared" si="5"/>
        <v>2012</v>
      </c>
    </row>
    <row r="63" spans="1:22" ht="31.5" x14ac:dyDescent="0.25">
      <c r="A63">
        <v>61</v>
      </c>
      <c r="B63" t="s">
        <v>170</v>
      </c>
      <c r="C63" s="3" t="s">
        <v>171</v>
      </c>
      <c r="D63" s="19">
        <v>199200</v>
      </c>
      <c r="E63" s="19">
        <v>184750</v>
      </c>
      <c r="F63" s="5">
        <f t="shared" si="0"/>
        <v>92.74598393574297</v>
      </c>
      <c r="G63" s="20" t="s">
        <v>14</v>
      </c>
      <c r="H63" s="8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5">
        <f t="shared" si="2"/>
        <v>40595.25</v>
      </c>
      <c r="O63" s="15">
        <f t="shared" si="3"/>
        <v>40635.208333333336</v>
      </c>
      <c r="P63" t="b">
        <v>0</v>
      </c>
      <c r="Q63" t="b">
        <v>0</v>
      </c>
      <c r="R63" s="10" t="s">
        <v>33</v>
      </c>
      <c r="S63" t="str" cm="1">
        <f t="array" ref="S63:T63">_xlfn.TEXTSPLIT(R63,"/")</f>
        <v>theater</v>
      </c>
      <c r="T63" t="str">
        <v>plays</v>
      </c>
      <c r="U63" s="8" t="str">
        <f t="shared" si="4"/>
        <v>Feb</v>
      </c>
      <c r="V63">
        <f t="shared" si="5"/>
        <v>2011</v>
      </c>
    </row>
    <row r="64" spans="1:22" x14ac:dyDescent="0.25">
      <c r="A64">
        <v>62</v>
      </c>
      <c r="B64" t="s">
        <v>172</v>
      </c>
      <c r="C64" s="3" t="s">
        <v>173</v>
      </c>
      <c r="D64" s="19">
        <v>2000</v>
      </c>
      <c r="E64" s="19">
        <v>14452</v>
      </c>
      <c r="F64" s="5">
        <f t="shared" si="0"/>
        <v>722.6</v>
      </c>
      <c r="G64" s="20" t="s">
        <v>20</v>
      </c>
      <c r="H64" s="8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5">
        <f t="shared" si="2"/>
        <v>42160.208333333328</v>
      </c>
      <c r="O64" s="15">
        <f t="shared" si="3"/>
        <v>42161.208333333328</v>
      </c>
      <c r="P64" t="b">
        <v>0</v>
      </c>
      <c r="Q64" t="b">
        <v>0</v>
      </c>
      <c r="R64" s="10" t="s">
        <v>28</v>
      </c>
      <c r="S64" t="str" cm="1">
        <f t="array" ref="S64:T64">_xlfn.TEXTSPLIT(R64,"/")</f>
        <v>technology</v>
      </c>
      <c r="T64" t="str">
        <v>web</v>
      </c>
      <c r="U64" s="8" t="str">
        <f t="shared" si="4"/>
        <v>Jun</v>
      </c>
      <c r="V64">
        <f t="shared" si="5"/>
        <v>2015</v>
      </c>
    </row>
    <row r="65" spans="1:22" x14ac:dyDescent="0.25">
      <c r="A65">
        <v>63</v>
      </c>
      <c r="B65" t="s">
        <v>174</v>
      </c>
      <c r="C65" s="3" t="s">
        <v>175</v>
      </c>
      <c r="D65" s="19">
        <v>4700</v>
      </c>
      <c r="E65" s="19">
        <v>557</v>
      </c>
      <c r="F65" s="5">
        <f t="shared" si="0"/>
        <v>11.851063829787234</v>
      </c>
      <c r="G65" s="20" t="s">
        <v>14</v>
      </c>
      <c r="H65" s="8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5">
        <f t="shared" si="2"/>
        <v>42853.208333333328</v>
      </c>
      <c r="O65" s="15">
        <f t="shared" si="3"/>
        <v>42859.208333333328</v>
      </c>
      <c r="P65" t="b">
        <v>0</v>
      </c>
      <c r="Q65" t="b">
        <v>0</v>
      </c>
      <c r="R65" s="10" t="s">
        <v>33</v>
      </c>
      <c r="S65" t="str" cm="1">
        <f t="array" ref="S65:T65">_xlfn.TEXTSPLIT(R65,"/")</f>
        <v>theater</v>
      </c>
      <c r="T65" t="str">
        <v>plays</v>
      </c>
      <c r="U65" s="8" t="str">
        <f t="shared" si="4"/>
        <v>Apr</v>
      </c>
      <c r="V65">
        <f t="shared" si="5"/>
        <v>2017</v>
      </c>
    </row>
    <row r="66" spans="1:22" x14ac:dyDescent="0.25">
      <c r="A66">
        <v>64</v>
      </c>
      <c r="B66" t="s">
        <v>176</v>
      </c>
      <c r="C66" s="3" t="s">
        <v>177</v>
      </c>
      <c r="D66" s="19">
        <v>2800</v>
      </c>
      <c r="E66" s="19">
        <v>2734</v>
      </c>
      <c r="F66" s="5">
        <f t="shared" si="0"/>
        <v>97.642857142857139</v>
      </c>
      <c r="G66" s="20" t="s">
        <v>14</v>
      </c>
      <c r="H66" s="8">
        <v>38</v>
      </c>
      <c r="I66" s="9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5">
        <f t="shared" si="2"/>
        <v>43283.208333333328</v>
      </c>
      <c r="O66" s="15">
        <f t="shared" si="3"/>
        <v>43298.208333333328</v>
      </c>
      <c r="P66" t="b">
        <v>0</v>
      </c>
      <c r="Q66" t="b">
        <v>1</v>
      </c>
      <c r="R66" s="10" t="s">
        <v>28</v>
      </c>
      <c r="S66" t="str" cm="1">
        <f t="array" ref="S66:T66">_xlfn.TEXTSPLIT(R66,"/")</f>
        <v>technology</v>
      </c>
      <c r="T66" t="str">
        <v>web</v>
      </c>
      <c r="U66" s="8" t="str">
        <f t="shared" si="4"/>
        <v>Jul</v>
      </c>
      <c r="V66">
        <f t="shared" si="5"/>
        <v>2018</v>
      </c>
    </row>
    <row r="67" spans="1:22" x14ac:dyDescent="0.25">
      <c r="A67">
        <v>65</v>
      </c>
      <c r="B67" t="s">
        <v>178</v>
      </c>
      <c r="C67" s="3" t="s">
        <v>179</v>
      </c>
      <c r="D67" s="19">
        <v>6100</v>
      </c>
      <c r="E67" s="19">
        <v>14405</v>
      </c>
      <c r="F67" s="5">
        <f t="shared" ref="F67:F130" si="6">E67/D67*100</f>
        <v>236.14754098360655</v>
      </c>
      <c r="G67" s="20" t="s">
        <v>20</v>
      </c>
      <c r="H67" s="8">
        <v>236</v>
      </c>
      <c r="I67" s="9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5">
        <f t="shared" ref="N67:N130" si="8">(((L67/60)/60)/24)+DATE(1970,1,1)</f>
        <v>40570.25</v>
      </c>
      <c r="O67" s="15">
        <f t="shared" ref="O67:O130" si="9">(((M67/60)/60)/24)+DATE(1970,1,1)</f>
        <v>40577.25</v>
      </c>
      <c r="P67" t="b">
        <v>0</v>
      </c>
      <c r="Q67" t="b">
        <v>0</v>
      </c>
      <c r="R67" s="10" t="s">
        <v>33</v>
      </c>
      <c r="S67" t="str" cm="1">
        <f t="array" ref="S67:T67">_xlfn.TEXTSPLIT(R67,"/")</f>
        <v>theater</v>
      </c>
      <c r="T67" t="str">
        <v>plays</v>
      </c>
      <c r="U67" s="8" t="str">
        <f t="shared" ref="U67:U130" si="10">TEXT(N67,"mmm")</f>
        <v>Jan</v>
      </c>
      <c r="V67">
        <f t="shared" ref="V67:V130" si="11">YEAR(N67)</f>
        <v>2011</v>
      </c>
    </row>
    <row r="68" spans="1:22" x14ac:dyDescent="0.25">
      <c r="A68">
        <v>66</v>
      </c>
      <c r="B68" t="s">
        <v>180</v>
      </c>
      <c r="C68" s="3" t="s">
        <v>181</v>
      </c>
      <c r="D68" s="19">
        <v>2900</v>
      </c>
      <c r="E68" s="19">
        <v>1307</v>
      </c>
      <c r="F68" s="5">
        <f t="shared" si="6"/>
        <v>45.068965517241381</v>
      </c>
      <c r="G68" s="20" t="s">
        <v>14</v>
      </c>
      <c r="H68" s="8">
        <v>12</v>
      </c>
      <c r="I68" s="9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5">
        <f t="shared" si="8"/>
        <v>42102.208333333328</v>
      </c>
      <c r="O68" s="15">
        <f t="shared" si="9"/>
        <v>42107.208333333328</v>
      </c>
      <c r="P68" t="b">
        <v>0</v>
      </c>
      <c r="Q68" t="b">
        <v>1</v>
      </c>
      <c r="R68" s="10" t="s">
        <v>33</v>
      </c>
      <c r="S68" t="str" cm="1">
        <f t="array" ref="S68:T68">_xlfn.TEXTSPLIT(R68,"/")</f>
        <v>theater</v>
      </c>
      <c r="T68" t="str">
        <v>plays</v>
      </c>
      <c r="U68" s="8" t="str">
        <f t="shared" si="10"/>
        <v>Apr</v>
      </c>
      <c r="V68">
        <f t="shared" si="11"/>
        <v>2015</v>
      </c>
    </row>
    <row r="69" spans="1:22" ht="31.5" x14ac:dyDescent="0.25">
      <c r="A69">
        <v>67</v>
      </c>
      <c r="B69" t="s">
        <v>182</v>
      </c>
      <c r="C69" s="3" t="s">
        <v>183</v>
      </c>
      <c r="D69" s="19">
        <v>72600</v>
      </c>
      <c r="E69" s="19">
        <v>117892</v>
      </c>
      <c r="F69" s="5">
        <f t="shared" si="6"/>
        <v>162.38567493112947</v>
      </c>
      <c r="G69" s="20" t="s">
        <v>20</v>
      </c>
      <c r="H69" s="8">
        <v>4065</v>
      </c>
      <c r="I69" s="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5">
        <f t="shared" si="8"/>
        <v>40203.25</v>
      </c>
      <c r="O69" s="15">
        <f t="shared" si="9"/>
        <v>40208.25</v>
      </c>
      <c r="P69" t="b">
        <v>0</v>
      </c>
      <c r="Q69" t="b">
        <v>1</v>
      </c>
      <c r="R69" s="10" t="s">
        <v>65</v>
      </c>
      <c r="S69" t="str" cm="1">
        <f t="array" ref="S69:T69">_xlfn.TEXTSPLIT(R69,"/")</f>
        <v>technology</v>
      </c>
      <c r="T69" t="str">
        <v>wearables</v>
      </c>
      <c r="U69" s="8" t="str">
        <f t="shared" si="10"/>
        <v>Jan</v>
      </c>
      <c r="V69">
        <f t="shared" si="11"/>
        <v>2010</v>
      </c>
    </row>
    <row r="70" spans="1:22" x14ac:dyDescent="0.25">
      <c r="A70">
        <v>68</v>
      </c>
      <c r="B70" t="s">
        <v>184</v>
      </c>
      <c r="C70" s="3" t="s">
        <v>185</v>
      </c>
      <c r="D70" s="19">
        <v>5700</v>
      </c>
      <c r="E70" s="19">
        <v>14508</v>
      </c>
      <c r="F70" s="5">
        <f t="shared" si="6"/>
        <v>254.52631578947367</v>
      </c>
      <c r="G70" s="20" t="s">
        <v>20</v>
      </c>
      <c r="H70" s="8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5">
        <f t="shared" si="8"/>
        <v>42943.208333333328</v>
      </c>
      <c r="O70" s="15">
        <f t="shared" si="9"/>
        <v>42990.208333333328</v>
      </c>
      <c r="P70" t="b">
        <v>0</v>
      </c>
      <c r="Q70" t="b">
        <v>1</v>
      </c>
      <c r="R70" s="10" t="s">
        <v>33</v>
      </c>
      <c r="S70" t="str" cm="1">
        <f t="array" ref="S70:T70">_xlfn.TEXTSPLIT(R70,"/")</f>
        <v>theater</v>
      </c>
      <c r="T70" t="str">
        <v>plays</v>
      </c>
      <c r="U70" s="8" t="str">
        <f t="shared" si="10"/>
        <v>Jul</v>
      </c>
      <c r="V70">
        <f t="shared" si="11"/>
        <v>2017</v>
      </c>
    </row>
    <row r="71" spans="1:22" x14ac:dyDescent="0.25">
      <c r="A71">
        <v>69</v>
      </c>
      <c r="B71" t="s">
        <v>186</v>
      </c>
      <c r="C71" s="3" t="s">
        <v>187</v>
      </c>
      <c r="D71" s="19">
        <v>7900</v>
      </c>
      <c r="E71" s="19">
        <v>1901</v>
      </c>
      <c r="F71" s="5">
        <f t="shared" si="6"/>
        <v>24.063291139240505</v>
      </c>
      <c r="G71" s="20" t="s">
        <v>74</v>
      </c>
      <c r="H71" s="8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5">
        <f t="shared" si="8"/>
        <v>40531.25</v>
      </c>
      <c r="O71" s="15">
        <f t="shared" si="9"/>
        <v>40565.25</v>
      </c>
      <c r="P71" t="b">
        <v>0</v>
      </c>
      <c r="Q71" t="b">
        <v>0</v>
      </c>
      <c r="R71" s="10" t="s">
        <v>33</v>
      </c>
      <c r="S71" t="str" cm="1">
        <f t="array" ref="S71:T71">_xlfn.TEXTSPLIT(R71,"/")</f>
        <v>theater</v>
      </c>
      <c r="T71" t="str">
        <v>plays</v>
      </c>
      <c r="U71" s="8" t="str">
        <f t="shared" si="10"/>
        <v>Dec</v>
      </c>
      <c r="V71">
        <f t="shared" si="11"/>
        <v>2010</v>
      </c>
    </row>
    <row r="72" spans="1:22" x14ac:dyDescent="0.25">
      <c r="A72">
        <v>70</v>
      </c>
      <c r="B72" t="s">
        <v>188</v>
      </c>
      <c r="C72" s="3" t="s">
        <v>189</v>
      </c>
      <c r="D72" s="19">
        <v>128000</v>
      </c>
      <c r="E72" s="19">
        <v>158389</v>
      </c>
      <c r="F72" s="5">
        <f t="shared" si="6"/>
        <v>123.74140625000001</v>
      </c>
      <c r="G72" s="20" t="s">
        <v>20</v>
      </c>
      <c r="H72" s="8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5">
        <f t="shared" si="8"/>
        <v>40484.208333333336</v>
      </c>
      <c r="O72" s="15">
        <f t="shared" si="9"/>
        <v>40533.25</v>
      </c>
      <c r="P72" t="b">
        <v>0</v>
      </c>
      <c r="Q72" t="b">
        <v>1</v>
      </c>
      <c r="R72" s="10" t="s">
        <v>33</v>
      </c>
      <c r="S72" t="str" cm="1">
        <f t="array" ref="S72:T72">_xlfn.TEXTSPLIT(R72,"/")</f>
        <v>theater</v>
      </c>
      <c r="T72" t="str">
        <v>plays</v>
      </c>
      <c r="U72" s="8" t="str">
        <f t="shared" si="10"/>
        <v>Nov</v>
      </c>
      <c r="V72">
        <f t="shared" si="11"/>
        <v>2010</v>
      </c>
    </row>
    <row r="73" spans="1:22" ht="31.5" x14ac:dyDescent="0.25">
      <c r="A73">
        <v>71</v>
      </c>
      <c r="B73" t="s">
        <v>190</v>
      </c>
      <c r="C73" s="3" t="s">
        <v>191</v>
      </c>
      <c r="D73" s="19">
        <v>6000</v>
      </c>
      <c r="E73" s="19">
        <v>6484</v>
      </c>
      <c r="F73" s="5">
        <f t="shared" si="6"/>
        <v>108.06666666666666</v>
      </c>
      <c r="G73" s="20" t="s">
        <v>20</v>
      </c>
      <c r="H73" s="8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5">
        <f t="shared" si="8"/>
        <v>43799.25</v>
      </c>
      <c r="O73" s="15">
        <f t="shared" si="9"/>
        <v>43803.25</v>
      </c>
      <c r="P73" t="b">
        <v>0</v>
      </c>
      <c r="Q73" t="b">
        <v>0</v>
      </c>
      <c r="R73" s="10" t="s">
        <v>33</v>
      </c>
      <c r="S73" t="str" cm="1">
        <f t="array" ref="S73:T73">_xlfn.TEXTSPLIT(R73,"/")</f>
        <v>theater</v>
      </c>
      <c r="T73" t="str">
        <v>plays</v>
      </c>
      <c r="U73" s="8" t="str">
        <f t="shared" si="10"/>
        <v>Nov</v>
      </c>
      <c r="V73">
        <f t="shared" si="11"/>
        <v>2019</v>
      </c>
    </row>
    <row r="74" spans="1:22" x14ac:dyDescent="0.25">
      <c r="A74">
        <v>72</v>
      </c>
      <c r="B74" t="s">
        <v>192</v>
      </c>
      <c r="C74" s="3" t="s">
        <v>193</v>
      </c>
      <c r="D74" s="19">
        <v>600</v>
      </c>
      <c r="E74" s="19">
        <v>4022</v>
      </c>
      <c r="F74" s="5">
        <f t="shared" si="6"/>
        <v>670.33333333333326</v>
      </c>
      <c r="G74" s="20" t="s">
        <v>20</v>
      </c>
      <c r="H74" s="8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5">
        <f t="shared" si="8"/>
        <v>42186.208333333328</v>
      </c>
      <c r="O74" s="15">
        <f t="shared" si="9"/>
        <v>42222.208333333328</v>
      </c>
      <c r="P74" t="b">
        <v>0</v>
      </c>
      <c r="Q74" t="b">
        <v>0</v>
      </c>
      <c r="R74" s="10" t="s">
        <v>71</v>
      </c>
      <c r="S74" t="str" cm="1">
        <f t="array" ref="S74:T74">_xlfn.TEXTSPLIT(R74,"/")</f>
        <v>film &amp; video</v>
      </c>
      <c r="T74" t="str">
        <v>animation</v>
      </c>
      <c r="U74" s="8" t="str">
        <f t="shared" si="10"/>
        <v>Jul</v>
      </c>
      <c r="V74">
        <f t="shared" si="11"/>
        <v>2015</v>
      </c>
    </row>
    <row r="75" spans="1:22" x14ac:dyDescent="0.25">
      <c r="A75">
        <v>73</v>
      </c>
      <c r="B75" t="s">
        <v>194</v>
      </c>
      <c r="C75" s="3" t="s">
        <v>195</v>
      </c>
      <c r="D75" s="19">
        <v>1400</v>
      </c>
      <c r="E75" s="19">
        <v>9253</v>
      </c>
      <c r="F75" s="5">
        <f t="shared" si="6"/>
        <v>660.92857142857144</v>
      </c>
      <c r="G75" s="20" t="s">
        <v>20</v>
      </c>
      <c r="H75" s="8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5">
        <f t="shared" si="8"/>
        <v>42701.25</v>
      </c>
      <c r="O75" s="15">
        <f t="shared" si="9"/>
        <v>42704.25</v>
      </c>
      <c r="P75" t="b">
        <v>0</v>
      </c>
      <c r="Q75" t="b">
        <v>0</v>
      </c>
      <c r="R75" s="10" t="s">
        <v>159</v>
      </c>
      <c r="S75" t="str" cm="1">
        <f t="array" ref="S75:T75">_xlfn.TEXTSPLIT(R75,"/")</f>
        <v>music</v>
      </c>
      <c r="T75" t="str">
        <v>jazz</v>
      </c>
      <c r="U75" s="8" t="str">
        <f t="shared" si="10"/>
        <v>Nov</v>
      </c>
      <c r="V75">
        <f t="shared" si="11"/>
        <v>2016</v>
      </c>
    </row>
    <row r="76" spans="1:22" x14ac:dyDescent="0.25">
      <c r="A76">
        <v>74</v>
      </c>
      <c r="B76" t="s">
        <v>196</v>
      </c>
      <c r="C76" s="3" t="s">
        <v>197</v>
      </c>
      <c r="D76" s="19">
        <v>3900</v>
      </c>
      <c r="E76" s="19">
        <v>4776</v>
      </c>
      <c r="F76" s="5">
        <f t="shared" si="6"/>
        <v>122.46153846153847</v>
      </c>
      <c r="G76" s="20" t="s">
        <v>20</v>
      </c>
      <c r="H76" s="8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5">
        <f t="shared" si="8"/>
        <v>42456.208333333328</v>
      </c>
      <c r="O76" s="15">
        <f t="shared" si="9"/>
        <v>42457.208333333328</v>
      </c>
      <c r="P76" t="b">
        <v>0</v>
      </c>
      <c r="Q76" t="b">
        <v>0</v>
      </c>
      <c r="R76" s="10" t="s">
        <v>148</v>
      </c>
      <c r="S76" t="str" cm="1">
        <f t="array" ref="S76:T76">_xlfn.TEXTSPLIT(R76,"/")</f>
        <v>music</v>
      </c>
      <c r="T76" t="str">
        <v>metal</v>
      </c>
      <c r="U76" s="8" t="str">
        <f t="shared" si="10"/>
        <v>Mar</v>
      </c>
      <c r="V76">
        <f t="shared" si="11"/>
        <v>2016</v>
      </c>
    </row>
    <row r="77" spans="1:22" x14ac:dyDescent="0.25">
      <c r="A77">
        <v>75</v>
      </c>
      <c r="B77" t="s">
        <v>198</v>
      </c>
      <c r="C77" s="3" t="s">
        <v>199</v>
      </c>
      <c r="D77" s="19">
        <v>9700</v>
      </c>
      <c r="E77" s="19">
        <v>14606</v>
      </c>
      <c r="F77" s="5">
        <f t="shared" si="6"/>
        <v>150.57731958762886</v>
      </c>
      <c r="G77" s="20" t="s">
        <v>20</v>
      </c>
      <c r="H77" s="8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5">
        <f t="shared" si="8"/>
        <v>43296.208333333328</v>
      </c>
      <c r="O77" s="15">
        <f t="shared" si="9"/>
        <v>43304.208333333328</v>
      </c>
      <c r="P77" t="b">
        <v>0</v>
      </c>
      <c r="Q77" t="b">
        <v>0</v>
      </c>
      <c r="R77" s="10" t="s">
        <v>122</v>
      </c>
      <c r="S77" t="str" cm="1">
        <f t="array" ref="S77:T77">_xlfn.TEXTSPLIT(R77,"/")</f>
        <v>photography</v>
      </c>
      <c r="T77" t="str">
        <v>photography books</v>
      </c>
      <c r="U77" s="8" t="str">
        <f t="shared" si="10"/>
        <v>Jul</v>
      </c>
      <c r="V77">
        <f t="shared" si="11"/>
        <v>2018</v>
      </c>
    </row>
    <row r="78" spans="1:22" x14ac:dyDescent="0.25">
      <c r="A78">
        <v>76</v>
      </c>
      <c r="B78" t="s">
        <v>200</v>
      </c>
      <c r="C78" s="3" t="s">
        <v>201</v>
      </c>
      <c r="D78" s="19">
        <v>122900</v>
      </c>
      <c r="E78" s="19">
        <v>95993</v>
      </c>
      <c r="F78" s="5">
        <f t="shared" si="6"/>
        <v>78.106590724165997</v>
      </c>
      <c r="G78" s="20" t="s">
        <v>14</v>
      </c>
      <c r="H78" s="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5">
        <f t="shared" si="8"/>
        <v>42027.25</v>
      </c>
      <c r="O78" s="15">
        <f t="shared" si="9"/>
        <v>42076.208333333328</v>
      </c>
      <c r="P78" t="b">
        <v>1</v>
      </c>
      <c r="Q78" t="b">
        <v>1</v>
      </c>
      <c r="R78" s="10" t="s">
        <v>33</v>
      </c>
      <c r="S78" t="str" cm="1">
        <f t="array" ref="S78:T78">_xlfn.TEXTSPLIT(R78,"/")</f>
        <v>theater</v>
      </c>
      <c r="T78" t="str">
        <v>plays</v>
      </c>
      <c r="U78" s="8" t="str">
        <f t="shared" si="10"/>
        <v>Jan</v>
      </c>
      <c r="V78">
        <f t="shared" si="11"/>
        <v>2015</v>
      </c>
    </row>
    <row r="79" spans="1:22" x14ac:dyDescent="0.25">
      <c r="A79">
        <v>77</v>
      </c>
      <c r="B79" t="s">
        <v>202</v>
      </c>
      <c r="C79" s="3" t="s">
        <v>203</v>
      </c>
      <c r="D79" s="19">
        <v>9500</v>
      </c>
      <c r="E79" s="19">
        <v>4460</v>
      </c>
      <c r="F79" s="5">
        <f t="shared" si="6"/>
        <v>46.94736842105263</v>
      </c>
      <c r="G79" s="20" t="s">
        <v>14</v>
      </c>
      <c r="H79" s="8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5">
        <f t="shared" si="8"/>
        <v>40448.208333333336</v>
      </c>
      <c r="O79" s="15">
        <f t="shared" si="9"/>
        <v>40462.208333333336</v>
      </c>
      <c r="P79" t="b">
        <v>0</v>
      </c>
      <c r="Q79" t="b">
        <v>1</v>
      </c>
      <c r="R79" s="10" t="s">
        <v>71</v>
      </c>
      <c r="S79" t="str" cm="1">
        <f t="array" ref="S79:T79">_xlfn.TEXTSPLIT(R79,"/")</f>
        <v>film &amp; video</v>
      </c>
      <c r="T79" t="str">
        <v>animation</v>
      </c>
      <c r="U79" s="8" t="str">
        <f t="shared" si="10"/>
        <v>Sep</v>
      </c>
      <c r="V79">
        <f t="shared" si="11"/>
        <v>2010</v>
      </c>
    </row>
    <row r="80" spans="1:22" x14ac:dyDescent="0.25">
      <c r="A80">
        <v>78</v>
      </c>
      <c r="B80" t="s">
        <v>204</v>
      </c>
      <c r="C80" s="3" t="s">
        <v>205</v>
      </c>
      <c r="D80" s="19">
        <v>4500</v>
      </c>
      <c r="E80" s="19">
        <v>13536</v>
      </c>
      <c r="F80" s="5">
        <f t="shared" si="6"/>
        <v>300.8</v>
      </c>
      <c r="G80" s="20" t="s">
        <v>20</v>
      </c>
      <c r="H80" s="8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5">
        <f t="shared" si="8"/>
        <v>43206.208333333328</v>
      </c>
      <c r="O80" s="15">
        <f t="shared" si="9"/>
        <v>43207.208333333328</v>
      </c>
      <c r="P80" t="b">
        <v>0</v>
      </c>
      <c r="Q80" t="b">
        <v>0</v>
      </c>
      <c r="R80" s="10" t="s">
        <v>206</v>
      </c>
      <c r="S80" t="str" cm="1">
        <f t="array" ref="S80:T80">_xlfn.TEXTSPLIT(R80,"/")</f>
        <v>publishing</v>
      </c>
      <c r="T80" t="str">
        <v>translations</v>
      </c>
      <c r="U80" s="8" t="str">
        <f t="shared" si="10"/>
        <v>Apr</v>
      </c>
      <c r="V80">
        <f t="shared" si="11"/>
        <v>2018</v>
      </c>
    </row>
    <row r="81" spans="1:22" x14ac:dyDescent="0.25">
      <c r="A81">
        <v>79</v>
      </c>
      <c r="B81" t="s">
        <v>207</v>
      </c>
      <c r="C81" s="3" t="s">
        <v>208</v>
      </c>
      <c r="D81" s="19">
        <v>57800</v>
      </c>
      <c r="E81" s="19">
        <v>40228</v>
      </c>
      <c r="F81" s="5">
        <f t="shared" si="6"/>
        <v>69.598615916955026</v>
      </c>
      <c r="G81" s="20" t="s">
        <v>14</v>
      </c>
      <c r="H81" s="8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5">
        <f t="shared" si="8"/>
        <v>43267.208333333328</v>
      </c>
      <c r="O81" s="15">
        <f t="shared" si="9"/>
        <v>43272.208333333328</v>
      </c>
      <c r="P81" t="b">
        <v>0</v>
      </c>
      <c r="Q81" t="b">
        <v>0</v>
      </c>
      <c r="R81" s="10" t="s">
        <v>33</v>
      </c>
      <c r="S81" t="str" cm="1">
        <f t="array" ref="S81:T81">_xlfn.TEXTSPLIT(R81,"/")</f>
        <v>theater</v>
      </c>
      <c r="T81" t="str">
        <v>plays</v>
      </c>
      <c r="U81" s="8" t="str">
        <f t="shared" si="10"/>
        <v>Jun</v>
      </c>
      <c r="V81">
        <f t="shared" si="11"/>
        <v>2018</v>
      </c>
    </row>
    <row r="82" spans="1:22" x14ac:dyDescent="0.25">
      <c r="A82">
        <v>80</v>
      </c>
      <c r="B82" t="s">
        <v>209</v>
      </c>
      <c r="C82" s="3" t="s">
        <v>210</v>
      </c>
      <c r="D82" s="19">
        <v>1100</v>
      </c>
      <c r="E82" s="19">
        <v>7012</v>
      </c>
      <c r="F82" s="5">
        <f t="shared" si="6"/>
        <v>637.4545454545455</v>
      </c>
      <c r="G82" s="20" t="s">
        <v>20</v>
      </c>
      <c r="H82" s="8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5">
        <f t="shared" si="8"/>
        <v>42976.208333333328</v>
      </c>
      <c r="O82" s="15">
        <f t="shared" si="9"/>
        <v>43006.208333333328</v>
      </c>
      <c r="P82" t="b">
        <v>0</v>
      </c>
      <c r="Q82" t="b">
        <v>0</v>
      </c>
      <c r="R82" s="10" t="s">
        <v>89</v>
      </c>
      <c r="S82" t="str" cm="1">
        <f t="array" ref="S82:T82">_xlfn.TEXTSPLIT(R82,"/")</f>
        <v>games</v>
      </c>
      <c r="T82" t="str">
        <v>video games</v>
      </c>
      <c r="U82" s="8" t="str">
        <f t="shared" si="10"/>
        <v>Aug</v>
      </c>
      <c r="V82">
        <f t="shared" si="11"/>
        <v>2017</v>
      </c>
    </row>
    <row r="83" spans="1:22" x14ac:dyDescent="0.25">
      <c r="A83">
        <v>81</v>
      </c>
      <c r="B83" t="s">
        <v>211</v>
      </c>
      <c r="C83" s="3" t="s">
        <v>212</v>
      </c>
      <c r="D83" s="19">
        <v>16800</v>
      </c>
      <c r="E83" s="19">
        <v>37857</v>
      </c>
      <c r="F83" s="5">
        <f t="shared" si="6"/>
        <v>225.33928571428569</v>
      </c>
      <c r="G83" s="20" t="s">
        <v>20</v>
      </c>
      <c r="H83" s="8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5">
        <f t="shared" si="8"/>
        <v>43062.25</v>
      </c>
      <c r="O83" s="15">
        <f t="shared" si="9"/>
        <v>43087.25</v>
      </c>
      <c r="P83" t="b">
        <v>0</v>
      </c>
      <c r="Q83" t="b">
        <v>0</v>
      </c>
      <c r="R83" s="10" t="s">
        <v>23</v>
      </c>
      <c r="S83" t="str" cm="1">
        <f t="array" ref="S83:T83">_xlfn.TEXTSPLIT(R83,"/")</f>
        <v>music</v>
      </c>
      <c r="T83" t="str">
        <v>rock</v>
      </c>
      <c r="U83" s="8" t="str">
        <f t="shared" si="10"/>
        <v>Nov</v>
      </c>
      <c r="V83">
        <f t="shared" si="11"/>
        <v>2017</v>
      </c>
    </row>
    <row r="84" spans="1:22" x14ac:dyDescent="0.25">
      <c r="A84">
        <v>82</v>
      </c>
      <c r="B84" t="s">
        <v>213</v>
      </c>
      <c r="C84" s="3" t="s">
        <v>214</v>
      </c>
      <c r="D84" s="19">
        <v>1000</v>
      </c>
      <c r="E84" s="19">
        <v>14973</v>
      </c>
      <c r="F84" s="5">
        <f t="shared" si="6"/>
        <v>1497.3000000000002</v>
      </c>
      <c r="G84" s="20" t="s">
        <v>20</v>
      </c>
      <c r="H84" s="8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5">
        <f t="shared" si="8"/>
        <v>43482.25</v>
      </c>
      <c r="O84" s="15">
        <f t="shared" si="9"/>
        <v>43489.25</v>
      </c>
      <c r="P84" t="b">
        <v>0</v>
      </c>
      <c r="Q84" t="b">
        <v>1</v>
      </c>
      <c r="R84" s="10" t="s">
        <v>89</v>
      </c>
      <c r="S84" t="str" cm="1">
        <f t="array" ref="S84:T84">_xlfn.TEXTSPLIT(R84,"/")</f>
        <v>games</v>
      </c>
      <c r="T84" t="str">
        <v>video games</v>
      </c>
      <c r="U84" s="8" t="str">
        <f t="shared" si="10"/>
        <v>Jan</v>
      </c>
      <c r="V84">
        <f t="shared" si="11"/>
        <v>2019</v>
      </c>
    </row>
    <row r="85" spans="1:22" x14ac:dyDescent="0.25">
      <c r="A85">
        <v>83</v>
      </c>
      <c r="B85" t="s">
        <v>215</v>
      </c>
      <c r="C85" s="3" t="s">
        <v>216</v>
      </c>
      <c r="D85" s="19">
        <v>106400</v>
      </c>
      <c r="E85" s="19">
        <v>39996</v>
      </c>
      <c r="F85" s="5">
        <f t="shared" si="6"/>
        <v>37.590225563909776</v>
      </c>
      <c r="G85" s="20" t="s">
        <v>14</v>
      </c>
      <c r="H85" s="8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5">
        <f t="shared" si="8"/>
        <v>42579.208333333328</v>
      </c>
      <c r="O85" s="15">
        <f t="shared" si="9"/>
        <v>42601.208333333328</v>
      </c>
      <c r="P85" t="b">
        <v>0</v>
      </c>
      <c r="Q85" t="b">
        <v>0</v>
      </c>
      <c r="R85" s="10" t="s">
        <v>50</v>
      </c>
      <c r="S85" t="str" cm="1">
        <f t="array" ref="S85:T85">_xlfn.TEXTSPLIT(R85,"/")</f>
        <v>music</v>
      </c>
      <c r="T85" t="str">
        <v>electric music</v>
      </c>
      <c r="U85" s="8" t="str">
        <f t="shared" si="10"/>
        <v>Jul</v>
      </c>
      <c r="V85">
        <f t="shared" si="11"/>
        <v>2016</v>
      </c>
    </row>
    <row r="86" spans="1:22" x14ac:dyDescent="0.25">
      <c r="A86">
        <v>84</v>
      </c>
      <c r="B86" t="s">
        <v>217</v>
      </c>
      <c r="C86" s="3" t="s">
        <v>218</v>
      </c>
      <c r="D86" s="19">
        <v>31400</v>
      </c>
      <c r="E86" s="19">
        <v>41564</v>
      </c>
      <c r="F86" s="5">
        <f t="shared" si="6"/>
        <v>132.36942675159236</v>
      </c>
      <c r="G86" s="20" t="s">
        <v>20</v>
      </c>
      <c r="H86" s="8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5">
        <f t="shared" si="8"/>
        <v>41118.208333333336</v>
      </c>
      <c r="O86" s="15">
        <f t="shared" si="9"/>
        <v>41128.208333333336</v>
      </c>
      <c r="P86" t="b">
        <v>0</v>
      </c>
      <c r="Q86" t="b">
        <v>0</v>
      </c>
      <c r="R86" s="10" t="s">
        <v>65</v>
      </c>
      <c r="S86" t="str" cm="1">
        <f t="array" ref="S86:T86">_xlfn.TEXTSPLIT(R86,"/")</f>
        <v>technology</v>
      </c>
      <c r="T86" t="str">
        <v>wearables</v>
      </c>
      <c r="U86" s="8" t="str">
        <f t="shared" si="10"/>
        <v>Jul</v>
      </c>
      <c r="V86">
        <f t="shared" si="11"/>
        <v>2012</v>
      </c>
    </row>
    <row r="87" spans="1:22" x14ac:dyDescent="0.25">
      <c r="A87">
        <v>85</v>
      </c>
      <c r="B87" t="s">
        <v>219</v>
      </c>
      <c r="C87" s="3" t="s">
        <v>220</v>
      </c>
      <c r="D87" s="19">
        <v>4900</v>
      </c>
      <c r="E87" s="19">
        <v>6430</v>
      </c>
      <c r="F87" s="5">
        <f t="shared" si="6"/>
        <v>131.22448979591837</v>
      </c>
      <c r="G87" s="20" t="s">
        <v>20</v>
      </c>
      <c r="H87" s="8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5">
        <f t="shared" si="8"/>
        <v>40797.208333333336</v>
      </c>
      <c r="O87" s="15">
        <f t="shared" si="9"/>
        <v>40805.208333333336</v>
      </c>
      <c r="P87" t="b">
        <v>0</v>
      </c>
      <c r="Q87" t="b">
        <v>0</v>
      </c>
      <c r="R87" s="10" t="s">
        <v>60</v>
      </c>
      <c r="S87" t="str" cm="1">
        <f t="array" ref="S87:T87">_xlfn.TEXTSPLIT(R87,"/")</f>
        <v>music</v>
      </c>
      <c r="T87" t="str">
        <v>indie rock</v>
      </c>
      <c r="U87" s="8" t="str">
        <f t="shared" si="10"/>
        <v>Sep</v>
      </c>
      <c r="V87">
        <f t="shared" si="11"/>
        <v>2011</v>
      </c>
    </row>
    <row r="88" spans="1:22" x14ac:dyDescent="0.25">
      <c r="A88">
        <v>86</v>
      </c>
      <c r="B88" t="s">
        <v>221</v>
      </c>
      <c r="C88" s="3" t="s">
        <v>222</v>
      </c>
      <c r="D88" s="19">
        <v>7400</v>
      </c>
      <c r="E88" s="19">
        <v>12405</v>
      </c>
      <c r="F88" s="5">
        <f t="shared" si="6"/>
        <v>167.63513513513513</v>
      </c>
      <c r="G88" s="20" t="s">
        <v>20</v>
      </c>
      <c r="H88" s="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5">
        <f t="shared" si="8"/>
        <v>42128.208333333328</v>
      </c>
      <c r="O88" s="15">
        <f t="shared" si="9"/>
        <v>42141.208333333328</v>
      </c>
      <c r="P88" t="b">
        <v>1</v>
      </c>
      <c r="Q88" t="b">
        <v>0</v>
      </c>
      <c r="R88" s="10" t="s">
        <v>33</v>
      </c>
      <c r="S88" t="str" cm="1">
        <f t="array" ref="S88:T88">_xlfn.TEXTSPLIT(R88,"/")</f>
        <v>theater</v>
      </c>
      <c r="T88" t="str">
        <v>plays</v>
      </c>
      <c r="U88" s="8" t="str">
        <f t="shared" si="10"/>
        <v>May</v>
      </c>
      <c r="V88">
        <f t="shared" si="11"/>
        <v>2015</v>
      </c>
    </row>
    <row r="89" spans="1:22" ht="31.5" x14ac:dyDescent="0.25">
      <c r="A89">
        <v>87</v>
      </c>
      <c r="B89" t="s">
        <v>223</v>
      </c>
      <c r="C89" s="3" t="s">
        <v>224</v>
      </c>
      <c r="D89" s="19">
        <v>198500</v>
      </c>
      <c r="E89" s="19">
        <v>123040</v>
      </c>
      <c r="F89" s="5">
        <f t="shared" si="6"/>
        <v>61.984886649874063</v>
      </c>
      <c r="G89" s="20" t="s">
        <v>14</v>
      </c>
      <c r="H89" s="8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5">
        <f t="shared" si="8"/>
        <v>40610.25</v>
      </c>
      <c r="O89" s="15">
        <f t="shared" si="9"/>
        <v>40621.208333333336</v>
      </c>
      <c r="P89" t="b">
        <v>0</v>
      </c>
      <c r="Q89" t="b">
        <v>1</v>
      </c>
      <c r="R89" s="10" t="s">
        <v>23</v>
      </c>
      <c r="S89" t="str" cm="1">
        <f t="array" ref="S89:T89">_xlfn.TEXTSPLIT(R89,"/")</f>
        <v>music</v>
      </c>
      <c r="T89" t="str">
        <v>rock</v>
      </c>
      <c r="U89" s="8" t="str">
        <f t="shared" si="10"/>
        <v>Mar</v>
      </c>
      <c r="V89">
        <f t="shared" si="11"/>
        <v>2011</v>
      </c>
    </row>
    <row r="90" spans="1:22" x14ac:dyDescent="0.25">
      <c r="A90">
        <v>88</v>
      </c>
      <c r="B90" t="s">
        <v>225</v>
      </c>
      <c r="C90" s="3" t="s">
        <v>226</v>
      </c>
      <c r="D90" s="19">
        <v>4800</v>
      </c>
      <c r="E90" s="19">
        <v>12516</v>
      </c>
      <c r="F90" s="5">
        <f t="shared" si="6"/>
        <v>260.75</v>
      </c>
      <c r="G90" s="20" t="s">
        <v>20</v>
      </c>
      <c r="H90" s="8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5">
        <f t="shared" si="8"/>
        <v>42110.208333333328</v>
      </c>
      <c r="O90" s="15">
        <f t="shared" si="9"/>
        <v>42132.208333333328</v>
      </c>
      <c r="P90" t="b">
        <v>0</v>
      </c>
      <c r="Q90" t="b">
        <v>0</v>
      </c>
      <c r="R90" s="10" t="s">
        <v>206</v>
      </c>
      <c r="S90" t="str" cm="1">
        <f t="array" ref="S90:T90">_xlfn.TEXTSPLIT(R90,"/")</f>
        <v>publishing</v>
      </c>
      <c r="T90" t="str">
        <v>translations</v>
      </c>
      <c r="U90" s="8" t="str">
        <f t="shared" si="10"/>
        <v>Apr</v>
      </c>
      <c r="V90">
        <f t="shared" si="11"/>
        <v>2015</v>
      </c>
    </row>
    <row r="91" spans="1:22" x14ac:dyDescent="0.25">
      <c r="A91">
        <v>89</v>
      </c>
      <c r="B91" t="s">
        <v>227</v>
      </c>
      <c r="C91" s="3" t="s">
        <v>228</v>
      </c>
      <c r="D91" s="19">
        <v>3400</v>
      </c>
      <c r="E91" s="19">
        <v>8588</v>
      </c>
      <c r="F91" s="5">
        <f t="shared" si="6"/>
        <v>252.58823529411765</v>
      </c>
      <c r="G91" s="20" t="s">
        <v>20</v>
      </c>
      <c r="H91" s="8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5">
        <f t="shared" si="8"/>
        <v>40283.208333333336</v>
      </c>
      <c r="O91" s="15">
        <f t="shared" si="9"/>
        <v>40285.208333333336</v>
      </c>
      <c r="P91" t="b">
        <v>0</v>
      </c>
      <c r="Q91" t="b">
        <v>0</v>
      </c>
      <c r="R91" s="10" t="s">
        <v>33</v>
      </c>
      <c r="S91" t="str" cm="1">
        <f t="array" ref="S91:T91">_xlfn.TEXTSPLIT(R91,"/")</f>
        <v>theater</v>
      </c>
      <c r="T91" t="str">
        <v>plays</v>
      </c>
      <c r="U91" s="8" t="str">
        <f t="shared" si="10"/>
        <v>Apr</v>
      </c>
      <c r="V91">
        <f t="shared" si="11"/>
        <v>2010</v>
      </c>
    </row>
    <row r="92" spans="1:22" x14ac:dyDescent="0.25">
      <c r="A92">
        <v>90</v>
      </c>
      <c r="B92" t="s">
        <v>229</v>
      </c>
      <c r="C92" s="3" t="s">
        <v>230</v>
      </c>
      <c r="D92" s="19">
        <v>7800</v>
      </c>
      <c r="E92" s="19">
        <v>6132</v>
      </c>
      <c r="F92" s="5">
        <f t="shared" si="6"/>
        <v>78.615384615384613</v>
      </c>
      <c r="G92" s="20" t="s">
        <v>14</v>
      </c>
      <c r="H92" s="8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5">
        <f t="shared" si="8"/>
        <v>42425.25</v>
      </c>
      <c r="O92" s="15">
        <f t="shared" si="9"/>
        <v>42425.25</v>
      </c>
      <c r="P92" t="b">
        <v>0</v>
      </c>
      <c r="Q92" t="b">
        <v>1</v>
      </c>
      <c r="R92" s="10" t="s">
        <v>33</v>
      </c>
      <c r="S92" t="str" cm="1">
        <f t="array" ref="S92:T92">_xlfn.TEXTSPLIT(R92,"/")</f>
        <v>theater</v>
      </c>
      <c r="T92" t="str">
        <v>plays</v>
      </c>
      <c r="U92" s="8" t="str">
        <f t="shared" si="10"/>
        <v>Feb</v>
      </c>
      <c r="V92">
        <f t="shared" si="11"/>
        <v>2016</v>
      </c>
    </row>
    <row r="93" spans="1:22" x14ac:dyDescent="0.25">
      <c r="A93">
        <v>91</v>
      </c>
      <c r="B93" t="s">
        <v>231</v>
      </c>
      <c r="C93" s="3" t="s">
        <v>232</v>
      </c>
      <c r="D93" s="19">
        <v>154300</v>
      </c>
      <c r="E93" s="19">
        <v>74688</v>
      </c>
      <c r="F93" s="5">
        <f t="shared" si="6"/>
        <v>48.404406999351913</v>
      </c>
      <c r="G93" s="20" t="s">
        <v>14</v>
      </c>
      <c r="H93" s="8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5">
        <f t="shared" si="8"/>
        <v>42588.208333333328</v>
      </c>
      <c r="O93" s="15">
        <f t="shared" si="9"/>
        <v>42616.208333333328</v>
      </c>
      <c r="P93" t="b">
        <v>0</v>
      </c>
      <c r="Q93" t="b">
        <v>0</v>
      </c>
      <c r="R93" s="10" t="s">
        <v>206</v>
      </c>
      <c r="S93" t="str" cm="1">
        <f t="array" ref="S93:T93">_xlfn.TEXTSPLIT(R93,"/")</f>
        <v>publishing</v>
      </c>
      <c r="T93" t="str">
        <v>translations</v>
      </c>
      <c r="U93" s="8" t="str">
        <f t="shared" si="10"/>
        <v>Aug</v>
      </c>
      <c r="V93">
        <f t="shared" si="11"/>
        <v>2016</v>
      </c>
    </row>
    <row r="94" spans="1:22" ht="31.5" x14ac:dyDescent="0.25">
      <c r="A94">
        <v>92</v>
      </c>
      <c r="B94" t="s">
        <v>233</v>
      </c>
      <c r="C94" s="3" t="s">
        <v>234</v>
      </c>
      <c r="D94" s="19">
        <v>20000</v>
      </c>
      <c r="E94" s="19">
        <v>51775</v>
      </c>
      <c r="F94" s="5">
        <f t="shared" si="6"/>
        <v>258.875</v>
      </c>
      <c r="G94" s="20" t="s">
        <v>20</v>
      </c>
      <c r="H94" s="8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5">
        <f t="shared" si="8"/>
        <v>40352.208333333336</v>
      </c>
      <c r="O94" s="15">
        <f t="shared" si="9"/>
        <v>40353.208333333336</v>
      </c>
      <c r="P94" t="b">
        <v>0</v>
      </c>
      <c r="Q94" t="b">
        <v>1</v>
      </c>
      <c r="R94" s="10" t="s">
        <v>89</v>
      </c>
      <c r="S94" t="str" cm="1">
        <f t="array" ref="S94:T94">_xlfn.TEXTSPLIT(R94,"/")</f>
        <v>games</v>
      </c>
      <c r="T94" t="str">
        <v>video games</v>
      </c>
      <c r="U94" s="8" t="str">
        <f t="shared" si="10"/>
        <v>Jun</v>
      </c>
      <c r="V94">
        <f t="shared" si="11"/>
        <v>2010</v>
      </c>
    </row>
    <row r="95" spans="1:22" x14ac:dyDescent="0.25">
      <c r="A95">
        <v>93</v>
      </c>
      <c r="B95" t="s">
        <v>235</v>
      </c>
      <c r="C95" s="3" t="s">
        <v>236</v>
      </c>
      <c r="D95" s="19">
        <v>108800</v>
      </c>
      <c r="E95" s="19">
        <v>65877</v>
      </c>
      <c r="F95" s="5">
        <f t="shared" si="6"/>
        <v>60.548713235294116</v>
      </c>
      <c r="G95" s="20" t="s">
        <v>74</v>
      </c>
      <c r="H95" s="8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5">
        <f t="shared" si="8"/>
        <v>41202.208333333336</v>
      </c>
      <c r="O95" s="15">
        <f t="shared" si="9"/>
        <v>41206.208333333336</v>
      </c>
      <c r="P95" t="b">
        <v>0</v>
      </c>
      <c r="Q95" t="b">
        <v>1</v>
      </c>
      <c r="R95" s="10" t="s">
        <v>33</v>
      </c>
      <c r="S95" t="str" cm="1">
        <f t="array" ref="S95:T95">_xlfn.TEXTSPLIT(R95,"/")</f>
        <v>theater</v>
      </c>
      <c r="T95" t="str">
        <v>plays</v>
      </c>
      <c r="U95" s="8" t="str">
        <f t="shared" si="10"/>
        <v>Oct</v>
      </c>
      <c r="V95">
        <f t="shared" si="11"/>
        <v>2012</v>
      </c>
    </row>
    <row r="96" spans="1:22" x14ac:dyDescent="0.25">
      <c r="A96">
        <v>94</v>
      </c>
      <c r="B96" t="s">
        <v>237</v>
      </c>
      <c r="C96" s="3" t="s">
        <v>238</v>
      </c>
      <c r="D96" s="19">
        <v>2900</v>
      </c>
      <c r="E96" s="19">
        <v>8807</v>
      </c>
      <c r="F96" s="5">
        <f t="shared" si="6"/>
        <v>303.68965517241378</v>
      </c>
      <c r="G96" s="20" t="s">
        <v>20</v>
      </c>
      <c r="H96" s="8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5">
        <f t="shared" si="8"/>
        <v>43562.208333333328</v>
      </c>
      <c r="O96" s="15">
        <f t="shared" si="9"/>
        <v>43573.208333333328</v>
      </c>
      <c r="P96" t="b">
        <v>0</v>
      </c>
      <c r="Q96" t="b">
        <v>0</v>
      </c>
      <c r="R96" s="10" t="s">
        <v>28</v>
      </c>
      <c r="S96" t="str" cm="1">
        <f t="array" ref="S96:T96">_xlfn.TEXTSPLIT(R96,"/")</f>
        <v>technology</v>
      </c>
      <c r="T96" t="str">
        <v>web</v>
      </c>
      <c r="U96" s="8" t="str">
        <f t="shared" si="10"/>
        <v>Apr</v>
      </c>
      <c r="V96">
        <f t="shared" si="11"/>
        <v>2019</v>
      </c>
    </row>
    <row r="97" spans="1:22" ht="31.5" x14ac:dyDescent="0.25">
      <c r="A97">
        <v>95</v>
      </c>
      <c r="B97" t="s">
        <v>239</v>
      </c>
      <c r="C97" s="3" t="s">
        <v>240</v>
      </c>
      <c r="D97" s="19">
        <v>900</v>
      </c>
      <c r="E97" s="19">
        <v>1017</v>
      </c>
      <c r="F97" s="5">
        <f t="shared" si="6"/>
        <v>112.99999999999999</v>
      </c>
      <c r="G97" s="20" t="s">
        <v>20</v>
      </c>
      <c r="H97" s="8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5">
        <f t="shared" si="8"/>
        <v>43752.208333333328</v>
      </c>
      <c r="O97" s="15">
        <f t="shared" si="9"/>
        <v>43759.208333333328</v>
      </c>
      <c r="P97" t="b">
        <v>0</v>
      </c>
      <c r="Q97" t="b">
        <v>0</v>
      </c>
      <c r="R97" s="10" t="s">
        <v>42</v>
      </c>
      <c r="S97" t="str" cm="1">
        <f t="array" ref="S97:T97">_xlfn.TEXTSPLIT(R97,"/")</f>
        <v>film &amp; video</v>
      </c>
      <c r="T97" t="str">
        <v>documentary</v>
      </c>
      <c r="U97" s="8" t="str">
        <f t="shared" si="10"/>
        <v>Oct</v>
      </c>
      <c r="V97">
        <f t="shared" si="11"/>
        <v>2019</v>
      </c>
    </row>
    <row r="98" spans="1:22" x14ac:dyDescent="0.25">
      <c r="A98">
        <v>96</v>
      </c>
      <c r="B98" t="s">
        <v>241</v>
      </c>
      <c r="C98" s="3" t="s">
        <v>242</v>
      </c>
      <c r="D98" s="19">
        <v>69700</v>
      </c>
      <c r="E98" s="19">
        <v>151513</v>
      </c>
      <c r="F98" s="5">
        <f t="shared" si="6"/>
        <v>217.37876614060258</v>
      </c>
      <c r="G98" s="20" t="s">
        <v>20</v>
      </c>
      <c r="H98" s="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5">
        <f t="shared" si="8"/>
        <v>40612.25</v>
      </c>
      <c r="O98" s="15">
        <f t="shared" si="9"/>
        <v>40625.208333333336</v>
      </c>
      <c r="P98" t="b">
        <v>0</v>
      </c>
      <c r="Q98" t="b">
        <v>0</v>
      </c>
      <c r="R98" s="10" t="s">
        <v>33</v>
      </c>
      <c r="S98" t="str" cm="1">
        <f t="array" ref="S98:T98">_xlfn.TEXTSPLIT(R98,"/")</f>
        <v>theater</v>
      </c>
      <c r="T98" t="str">
        <v>plays</v>
      </c>
      <c r="U98" s="8" t="str">
        <f t="shared" si="10"/>
        <v>Mar</v>
      </c>
      <c r="V98">
        <f t="shared" si="11"/>
        <v>2011</v>
      </c>
    </row>
    <row r="99" spans="1:22" x14ac:dyDescent="0.25">
      <c r="A99">
        <v>97</v>
      </c>
      <c r="B99" t="s">
        <v>243</v>
      </c>
      <c r="C99" s="3" t="s">
        <v>244</v>
      </c>
      <c r="D99" s="19">
        <v>1300</v>
      </c>
      <c r="E99" s="19">
        <v>12047</v>
      </c>
      <c r="F99" s="5">
        <f t="shared" si="6"/>
        <v>926.69230769230762</v>
      </c>
      <c r="G99" s="20" t="s">
        <v>20</v>
      </c>
      <c r="H99" s="8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5">
        <f t="shared" si="8"/>
        <v>42180.208333333328</v>
      </c>
      <c r="O99" s="15">
        <f t="shared" si="9"/>
        <v>42234.208333333328</v>
      </c>
      <c r="P99" t="b">
        <v>0</v>
      </c>
      <c r="Q99" t="b">
        <v>0</v>
      </c>
      <c r="R99" s="10" t="s">
        <v>17</v>
      </c>
      <c r="S99" t="str" cm="1">
        <f t="array" ref="S99:T99">_xlfn.TEXTSPLIT(R99,"/")</f>
        <v>food</v>
      </c>
      <c r="T99" t="str">
        <v>food trucks</v>
      </c>
      <c r="U99" s="8" t="str">
        <f t="shared" si="10"/>
        <v>Jun</v>
      </c>
      <c r="V99">
        <f t="shared" si="11"/>
        <v>2015</v>
      </c>
    </row>
    <row r="100" spans="1:22" x14ac:dyDescent="0.25">
      <c r="A100">
        <v>98</v>
      </c>
      <c r="B100" t="s">
        <v>245</v>
      </c>
      <c r="C100" s="3" t="s">
        <v>246</v>
      </c>
      <c r="D100" s="19">
        <v>97800</v>
      </c>
      <c r="E100" s="19">
        <v>32951</v>
      </c>
      <c r="F100" s="5">
        <f t="shared" si="6"/>
        <v>33.692229038854805</v>
      </c>
      <c r="G100" s="20" t="s">
        <v>14</v>
      </c>
      <c r="H100" s="8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5">
        <f t="shared" si="8"/>
        <v>42212.208333333328</v>
      </c>
      <c r="O100" s="15">
        <f t="shared" si="9"/>
        <v>42216.208333333328</v>
      </c>
      <c r="P100" t="b">
        <v>0</v>
      </c>
      <c r="Q100" t="b">
        <v>0</v>
      </c>
      <c r="R100" s="10" t="s">
        <v>89</v>
      </c>
      <c r="S100" t="str" cm="1">
        <f t="array" ref="S100:T100">_xlfn.TEXTSPLIT(R100,"/")</f>
        <v>games</v>
      </c>
      <c r="T100" t="str">
        <v>video games</v>
      </c>
      <c r="U100" s="8" t="str">
        <f t="shared" si="10"/>
        <v>Jul</v>
      </c>
      <c r="V100">
        <f t="shared" si="11"/>
        <v>2015</v>
      </c>
    </row>
    <row r="101" spans="1:22" x14ac:dyDescent="0.25">
      <c r="A101">
        <v>99</v>
      </c>
      <c r="B101" t="s">
        <v>247</v>
      </c>
      <c r="C101" s="3" t="s">
        <v>248</v>
      </c>
      <c r="D101" s="19">
        <v>7600</v>
      </c>
      <c r="E101" s="19">
        <v>14951</v>
      </c>
      <c r="F101" s="5">
        <f t="shared" si="6"/>
        <v>196.7236842105263</v>
      </c>
      <c r="G101" s="20" t="s">
        <v>20</v>
      </c>
      <c r="H101" s="8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5">
        <f t="shared" si="8"/>
        <v>41968.25</v>
      </c>
      <c r="O101" s="15">
        <f t="shared" si="9"/>
        <v>41997.25</v>
      </c>
      <c r="P101" t="b">
        <v>0</v>
      </c>
      <c r="Q101" t="b">
        <v>0</v>
      </c>
      <c r="R101" s="10" t="s">
        <v>33</v>
      </c>
      <c r="S101" t="str" cm="1">
        <f t="array" ref="S101:T101">_xlfn.TEXTSPLIT(R101,"/")</f>
        <v>theater</v>
      </c>
      <c r="T101" t="str">
        <v>plays</v>
      </c>
      <c r="U101" s="8" t="str">
        <f t="shared" si="10"/>
        <v>Nov</v>
      </c>
      <c r="V101">
        <f t="shared" si="11"/>
        <v>2014</v>
      </c>
    </row>
    <row r="102" spans="1:22" x14ac:dyDescent="0.25">
      <c r="A102">
        <v>100</v>
      </c>
      <c r="B102" t="s">
        <v>249</v>
      </c>
      <c r="C102" s="3" t="s">
        <v>250</v>
      </c>
      <c r="D102" s="19">
        <v>100</v>
      </c>
      <c r="E102" s="19">
        <v>1</v>
      </c>
      <c r="F102" s="5">
        <f t="shared" si="6"/>
        <v>1</v>
      </c>
      <c r="G102" s="20" t="s">
        <v>14</v>
      </c>
      <c r="H102" s="8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5">
        <f t="shared" si="8"/>
        <v>40835.208333333336</v>
      </c>
      <c r="O102" s="15">
        <f t="shared" si="9"/>
        <v>40853.208333333336</v>
      </c>
      <c r="P102" t="b">
        <v>0</v>
      </c>
      <c r="Q102" t="b">
        <v>0</v>
      </c>
      <c r="R102" s="10" t="s">
        <v>33</v>
      </c>
      <c r="S102" t="str" cm="1">
        <f t="array" ref="S102:T102">_xlfn.TEXTSPLIT(R102,"/")</f>
        <v>theater</v>
      </c>
      <c r="T102" t="str">
        <v>plays</v>
      </c>
      <c r="U102" s="8" t="str">
        <f t="shared" si="10"/>
        <v>Oct</v>
      </c>
      <c r="V102">
        <f t="shared" si="11"/>
        <v>2011</v>
      </c>
    </row>
    <row r="103" spans="1:22" x14ac:dyDescent="0.25">
      <c r="A103">
        <v>101</v>
      </c>
      <c r="B103" t="s">
        <v>251</v>
      </c>
      <c r="C103" s="3" t="s">
        <v>252</v>
      </c>
      <c r="D103" s="19">
        <v>900</v>
      </c>
      <c r="E103" s="19">
        <v>9193</v>
      </c>
      <c r="F103" s="5">
        <f t="shared" si="6"/>
        <v>1021.4444444444445</v>
      </c>
      <c r="G103" s="20" t="s">
        <v>20</v>
      </c>
      <c r="H103" s="8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5">
        <f t="shared" si="8"/>
        <v>42056.25</v>
      </c>
      <c r="O103" s="15">
        <f t="shared" si="9"/>
        <v>42063.25</v>
      </c>
      <c r="P103" t="b">
        <v>0</v>
      </c>
      <c r="Q103" t="b">
        <v>1</v>
      </c>
      <c r="R103" s="10" t="s">
        <v>50</v>
      </c>
      <c r="S103" t="str" cm="1">
        <f t="array" ref="S103:T103">_xlfn.TEXTSPLIT(R103,"/")</f>
        <v>music</v>
      </c>
      <c r="T103" t="str">
        <v>electric music</v>
      </c>
      <c r="U103" s="8" t="str">
        <f t="shared" si="10"/>
        <v>Feb</v>
      </c>
      <c r="V103">
        <f t="shared" si="11"/>
        <v>2015</v>
      </c>
    </row>
    <row r="104" spans="1:22" x14ac:dyDescent="0.25">
      <c r="A104">
        <v>102</v>
      </c>
      <c r="B104" t="s">
        <v>253</v>
      </c>
      <c r="C104" s="3" t="s">
        <v>254</v>
      </c>
      <c r="D104" s="19">
        <v>3700</v>
      </c>
      <c r="E104" s="19">
        <v>10422</v>
      </c>
      <c r="F104" s="5">
        <f t="shared" si="6"/>
        <v>281.67567567567568</v>
      </c>
      <c r="G104" s="20" t="s">
        <v>20</v>
      </c>
      <c r="H104" s="8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5">
        <f t="shared" si="8"/>
        <v>43234.208333333328</v>
      </c>
      <c r="O104" s="15">
        <f t="shared" si="9"/>
        <v>43241.208333333328</v>
      </c>
      <c r="P104" t="b">
        <v>0</v>
      </c>
      <c r="Q104" t="b">
        <v>1</v>
      </c>
      <c r="R104" s="10" t="s">
        <v>65</v>
      </c>
      <c r="S104" t="str" cm="1">
        <f t="array" ref="S104:T104">_xlfn.TEXTSPLIT(R104,"/")</f>
        <v>technology</v>
      </c>
      <c r="T104" t="str">
        <v>wearables</v>
      </c>
      <c r="U104" s="8" t="str">
        <f t="shared" si="10"/>
        <v>May</v>
      </c>
      <c r="V104">
        <f t="shared" si="11"/>
        <v>2018</v>
      </c>
    </row>
    <row r="105" spans="1:22" x14ac:dyDescent="0.25">
      <c r="A105">
        <v>103</v>
      </c>
      <c r="B105" t="s">
        <v>255</v>
      </c>
      <c r="C105" s="3" t="s">
        <v>256</v>
      </c>
      <c r="D105" s="19">
        <v>10000</v>
      </c>
      <c r="E105" s="19">
        <v>2461</v>
      </c>
      <c r="F105" s="5">
        <f t="shared" si="6"/>
        <v>24.610000000000003</v>
      </c>
      <c r="G105" s="20" t="s">
        <v>14</v>
      </c>
      <c r="H105" s="8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5">
        <f t="shared" si="8"/>
        <v>40475.208333333336</v>
      </c>
      <c r="O105" s="15">
        <f t="shared" si="9"/>
        <v>40484.208333333336</v>
      </c>
      <c r="P105" t="b">
        <v>0</v>
      </c>
      <c r="Q105" t="b">
        <v>0</v>
      </c>
      <c r="R105" s="10" t="s">
        <v>50</v>
      </c>
      <c r="S105" t="str" cm="1">
        <f t="array" ref="S105:T105">_xlfn.TEXTSPLIT(R105,"/")</f>
        <v>music</v>
      </c>
      <c r="T105" t="str">
        <v>electric music</v>
      </c>
      <c r="U105" s="8" t="str">
        <f t="shared" si="10"/>
        <v>Oct</v>
      </c>
      <c r="V105">
        <f t="shared" si="11"/>
        <v>2010</v>
      </c>
    </row>
    <row r="106" spans="1:22" x14ac:dyDescent="0.25">
      <c r="A106">
        <v>104</v>
      </c>
      <c r="B106" t="s">
        <v>257</v>
      </c>
      <c r="C106" s="3" t="s">
        <v>258</v>
      </c>
      <c r="D106" s="19">
        <v>119200</v>
      </c>
      <c r="E106" s="19">
        <v>170623</v>
      </c>
      <c r="F106" s="5">
        <f t="shared" si="6"/>
        <v>143.14010067114094</v>
      </c>
      <c r="G106" s="20" t="s">
        <v>20</v>
      </c>
      <c r="H106" s="8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5">
        <f t="shared" si="8"/>
        <v>42878.208333333328</v>
      </c>
      <c r="O106" s="15">
        <f t="shared" si="9"/>
        <v>42879.208333333328</v>
      </c>
      <c r="P106" t="b">
        <v>0</v>
      </c>
      <c r="Q106" t="b">
        <v>0</v>
      </c>
      <c r="R106" s="10" t="s">
        <v>60</v>
      </c>
      <c r="S106" t="str" cm="1">
        <f t="array" ref="S106:T106">_xlfn.TEXTSPLIT(R106,"/")</f>
        <v>music</v>
      </c>
      <c r="T106" t="str">
        <v>indie rock</v>
      </c>
      <c r="U106" s="8" t="str">
        <f t="shared" si="10"/>
        <v>May</v>
      </c>
      <c r="V106">
        <f t="shared" si="11"/>
        <v>2017</v>
      </c>
    </row>
    <row r="107" spans="1:22" x14ac:dyDescent="0.25">
      <c r="A107">
        <v>105</v>
      </c>
      <c r="B107" t="s">
        <v>259</v>
      </c>
      <c r="C107" s="3" t="s">
        <v>260</v>
      </c>
      <c r="D107" s="19">
        <v>6800</v>
      </c>
      <c r="E107" s="19">
        <v>9829</v>
      </c>
      <c r="F107" s="5">
        <f t="shared" si="6"/>
        <v>144.54411764705884</v>
      </c>
      <c r="G107" s="20" t="s">
        <v>20</v>
      </c>
      <c r="H107" s="8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5">
        <f t="shared" si="8"/>
        <v>41366.208333333336</v>
      </c>
      <c r="O107" s="15">
        <f t="shared" si="9"/>
        <v>41384.208333333336</v>
      </c>
      <c r="P107" t="b">
        <v>0</v>
      </c>
      <c r="Q107" t="b">
        <v>0</v>
      </c>
      <c r="R107" s="10" t="s">
        <v>28</v>
      </c>
      <c r="S107" t="str" cm="1">
        <f t="array" ref="S107:T107">_xlfn.TEXTSPLIT(R107,"/")</f>
        <v>technology</v>
      </c>
      <c r="T107" t="str">
        <v>web</v>
      </c>
      <c r="U107" s="8" t="str">
        <f t="shared" si="10"/>
        <v>Apr</v>
      </c>
      <c r="V107">
        <f t="shared" si="11"/>
        <v>2013</v>
      </c>
    </row>
    <row r="108" spans="1:22" x14ac:dyDescent="0.25">
      <c r="A108">
        <v>106</v>
      </c>
      <c r="B108" t="s">
        <v>261</v>
      </c>
      <c r="C108" s="3" t="s">
        <v>262</v>
      </c>
      <c r="D108" s="19">
        <v>3900</v>
      </c>
      <c r="E108" s="19">
        <v>14006</v>
      </c>
      <c r="F108" s="5">
        <f t="shared" si="6"/>
        <v>359.12820512820514</v>
      </c>
      <c r="G108" s="20" t="s">
        <v>20</v>
      </c>
      <c r="H108" s="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5">
        <f t="shared" si="8"/>
        <v>43716.208333333328</v>
      </c>
      <c r="O108" s="15">
        <f t="shared" si="9"/>
        <v>43721.208333333328</v>
      </c>
      <c r="P108" t="b">
        <v>0</v>
      </c>
      <c r="Q108" t="b">
        <v>0</v>
      </c>
      <c r="R108" s="10" t="s">
        <v>33</v>
      </c>
      <c r="S108" t="str" cm="1">
        <f t="array" ref="S108:T108">_xlfn.TEXTSPLIT(R108,"/")</f>
        <v>theater</v>
      </c>
      <c r="T108" t="str">
        <v>plays</v>
      </c>
      <c r="U108" s="8" t="str">
        <f t="shared" si="10"/>
        <v>Sep</v>
      </c>
      <c r="V108">
        <f t="shared" si="11"/>
        <v>2019</v>
      </c>
    </row>
    <row r="109" spans="1:22" ht="31.5" x14ac:dyDescent="0.25">
      <c r="A109">
        <v>107</v>
      </c>
      <c r="B109" t="s">
        <v>263</v>
      </c>
      <c r="C109" s="3" t="s">
        <v>264</v>
      </c>
      <c r="D109" s="19">
        <v>3500</v>
      </c>
      <c r="E109" s="19">
        <v>6527</v>
      </c>
      <c r="F109" s="5">
        <f t="shared" si="6"/>
        <v>186.48571428571427</v>
      </c>
      <c r="G109" s="20" t="s">
        <v>20</v>
      </c>
      <c r="H109" s="8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5">
        <f t="shared" si="8"/>
        <v>43213.208333333328</v>
      </c>
      <c r="O109" s="15">
        <f t="shared" si="9"/>
        <v>43230.208333333328</v>
      </c>
      <c r="P109" t="b">
        <v>0</v>
      </c>
      <c r="Q109" t="b">
        <v>1</v>
      </c>
      <c r="R109" s="10" t="s">
        <v>33</v>
      </c>
      <c r="S109" t="str" cm="1">
        <f t="array" ref="S109:T109">_xlfn.TEXTSPLIT(R109,"/")</f>
        <v>theater</v>
      </c>
      <c r="T109" t="str">
        <v>plays</v>
      </c>
      <c r="U109" s="8" t="str">
        <f t="shared" si="10"/>
        <v>Apr</v>
      </c>
      <c r="V109">
        <f t="shared" si="11"/>
        <v>2018</v>
      </c>
    </row>
    <row r="110" spans="1:22" ht="31.5" x14ac:dyDescent="0.25">
      <c r="A110">
        <v>108</v>
      </c>
      <c r="B110" t="s">
        <v>265</v>
      </c>
      <c r="C110" s="3" t="s">
        <v>266</v>
      </c>
      <c r="D110" s="19">
        <v>1500</v>
      </c>
      <c r="E110" s="19">
        <v>8929</v>
      </c>
      <c r="F110" s="5">
        <f t="shared" si="6"/>
        <v>595.26666666666665</v>
      </c>
      <c r="G110" s="20" t="s">
        <v>20</v>
      </c>
      <c r="H110" s="8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5">
        <f t="shared" si="8"/>
        <v>41005.208333333336</v>
      </c>
      <c r="O110" s="15">
        <f t="shared" si="9"/>
        <v>41042.208333333336</v>
      </c>
      <c r="P110" t="b">
        <v>0</v>
      </c>
      <c r="Q110" t="b">
        <v>0</v>
      </c>
      <c r="R110" s="10" t="s">
        <v>42</v>
      </c>
      <c r="S110" t="str" cm="1">
        <f t="array" ref="S110:T110">_xlfn.TEXTSPLIT(R110,"/")</f>
        <v>film &amp; video</v>
      </c>
      <c r="T110" t="str">
        <v>documentary</v>
      </c>
      <c r="U110" s="8" t="str">
        <f t="shared" si="10"/>
        <v>Apr</v>
      </c>
      <c r="V110">
        <f t="shared" si="11"/>
        <v>2012</v>
      </c>
    </row>
    <row r="111" spans="1:22" x14ac:dyDescent="0.25">
      <c r="A111">
        <v>109</v>
      </c>
      <c r="B111" t="s">
        <v>267</v>
      </c>
      <c r="C111" s="3" t="s">
        <v>268</v>
      </c>
      <c r="D111" s="19">
        <v>5200</v>
      </c>
      <c r="E111" s="19">
        <v>3079</v>
      </c>
      <c r="F111" s="5">
        <f t="shared" si="6"/>
        <v>59.21153846153846</v>
      </c>
      <c r="G111" s="20" t="s">
        <v>14</v>
      </c>
      <c r="H111" s="8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5">
        <f t="shared" si="8"/>
        <v>41651.25</v>
      </c>
      <c r="O111" s="15">
        <f t="shared" si="9"/>
        <v>41653.25</v>
      </c>
      <c r="P111" t="b">
        <v>0</v>
      </c>
      <c r="Q111" t="b">
        <v>0</v>
      </c>
      <c r="R111" s="10" t="s">
        <v>269</v>
      </c>
      <c r="S111" t="str" cm="1">
        <f t="array" ref="S111:T111">_xlfn.TEXTSPLIT(R111,"/")</f>
        <v>film &amp; video</v>
      </c>
      <c r="T111" t="str">
        <v>television</v>
      </c>
      <c r="U111" s="8" t="str">
        <f t="shared" si="10"/>
        <v>Jan</v>
      </c>
      <c r="V111">
        <f t="shared" si="11"/>
        <v>2014</v>
      </c>
    </row>
    <row r="112" spans="1:22" ht="31.5" x14ac:dyDescent="0.25">
      <c r="A112">
        <v>110</v>
      </c>
      <c r="B112" t="s">
        <v>270</v>
      </c>
      <c r="C112" s="3" t="s">
        <v>271</v>
      </c>
      <c r="D112" s="19">
        <v>142400</v>
      </c>
      <c r="E112" s="19">
        <v>21307</v>
      </c>
      <c r="F112" s="5">
        <f t="shared" si="6"/>
        <v>14.962780898876405</v>
      </c>
      <c r="G112" s="20" t="s">
        <v>14</v>
      </c>
      <c r="H112" s="8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5">
        <f t="shared" si="8"/>
        <v>43354.208333333328</v>
      </c>
      <c r="O112" s="15">
        <f t="shared" si="9"/>
        <v>43373.208333333328</v>
      </c>
      <c r="P112" t="b">
        <v>0</v>
      </c>
      <c r="Q112" t="b">
        <v>0</v>
      </c>
      <c r="R112" s="10" t="s">
        <v>17</v>
      </c>
      <c r="S112" t="str" cm="1">
        <f t="array" ref="S112:T112">_xlfn.TEXTSPLIT(R112,"/")</f>
        <v>food</v>
      </c>
      <c r="T112" t="str">
        <v>food trucks</v>
      </c>
      <c r="U112" s="8" t="str">
        <f t="shared" si="10"/>
        <v>Sep</v>
      </c>
      <c r="V112">
        <f t="shared" si="11"/>
        <v>2018</v>
      </c>
    </row>
    <row r="113" spans="1:22" x14ac:dyDescent="0.25">
      <c r="A113">
        <v>111</v>
      </c>
      <c r="B113" t="s">
        <v>272</v>
      </c>
      <c r="C113" s="3" t="s">
        <v>273</v>
      </c>
      <c r="D113" s="19">
        <v>61400</v>
      </c>
      <c r="E113" s="19">
        <v>73653</v>
      </c>
      <c r="F113" s="5">
        <f t="shared" si="6"/>
        <v>119.95602605863192</v>
      </c>
      <c r="G113" s="20" t="s">
        <v>20</v>
      </c>
      <c r="H113" s="8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5">
        <f t="shared" si="8"/>
        <v>41174.208333333336</v>
      </c>
      <c r="O113" s="15">
        <f t="shared" si="9"/>
        <v>41180.208333333336</v>
      </c>
      <c r="P113" t="b">
        <v>0</v>
      </c>
      <c r="Q113" t="b">
        <v>0</v>
      </c>
      <c r="R113" s="10" t="s">
        <v>133</v>
      </c>
      <c r="S113" t="str" cm="1">
        <f t="array" ref="S113:T113">_xlfn.TEXTSPLIT(R113,"/")</f>
        <v>publishing</v>
      </c>
      <c r="T113" t="str">
        <v>radio &amp; podcasts</v>
      </c>
      <c r="U113" s="8" t="str">
        <f t="shared" si="10"/>
        <v>Sep</v>
      </c>
      <c r="V113">
        <f t="shared" si="11"/>
        <v>2012</v>
      </c>
    </row>
    <row r="114" spans="1:22" x14ac:dyDescent="0.25">
      <c r="A114">
        <v>112</v>
      </c>
      <c r="B114" t="s">
        <v>274</v>
      </c>
      <c r="C114" s="3" t="s">
        <v>275</v>
      </c>
      <c r="D114" s="19">
        <v>4700</v>
      </c>
      <c r="E114" s="19">
        <v>12635</v>
      </c>
      <c r="F114" s="5">
        <f t="shared" si="6"/>
        <v>268.82978723404256</v>
      </c>
      <c r="G114" s="20" t="s">
        <v>20</v>
      </c>
      <c r="H114" s="8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5">
        <f t="shared" si="8"/>
        <v>41875.208333333336</v>
      </c>
      <c r="O114" s="15">
        <f t="shared" si="9"/>
        <v>41890.208333333336</v>
      </c>
      <c r="P114" t="b">
        <v>0</v>
      </c>
      <c r="Q114" t="b">
        <v>0</v>
      </c>
      <c r="R114" s="10" t="s">
        <v>28</v>
      </c>
      <c r="S114" t="str" cm="1">
        <f t="array" ref="S114:T114">_xlfn.TEXTSPLIT(R114,"/")</f>
        <v>technology</v>
      </c>
      <c r="T114" t="str">
        <v>web</v>
      </c>
      <c r="U114" s="8" t="str">
        <f t="shared" si="10"/>
        <v>Aug</v>
      </c>
      <c r="V114">
        <f t="shared" si="11"/>
        <v>2014</v>
      </c>
    </row>
    <row r="115" spans="1:22" x14ac:dyDescent="0.25">
      <c r="A115">
        <v>113</v>
      </c>
      <c r="B115" t="s">
        <v>276</v>
      </c>
      <c r="C115" s="3" t="s">
        <v>277</v>
      </c>
      <c r="D115" s="19">
        <v>3300</v>
      </c>
      <c r="E115" s="19">
        <v>12437</v>
      </c>
      <c r="F115" s="5">
        <f t="shared" si="6"/>
        <v>376.87878787878788</v>
      </c>
      <c r="G115" s="20" t="s">
        <v>20</v>
      </c>
      <c r="H115" s="8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5">
        <f t="shared" si="8"/>
        <v>42990.208333333328</v>
      </c>
      <c r="O115" s="15">
        <f t="shared" si="9"/>
        <v>42997.208333333328</v>
      </c>
      <c r="P115" t="b">
        <v>0</v>
      </c>
      <c r="Q115" t="b">
        <v>0</v>
      </c>
      <c r="R115" s="10" t="s">
        <v>17</v>
      </c>
      <c r="S115" t="str" cm="1">
        <f t="array" ref="S115:T115">_xlfn.TEXTSPLIT(R115,"/")</f>
        <v>food</v>
      </c>
      <c r="T115" t="str">
        <v>food trucks</v>
      </c>
      <c r="U115" s="8" t="str">
        <f t="shared" si="10"/>
        <v>Sep</v>
      </c>
      <c r="V115">
        <f t="shared" si="11"/>
        <v>2017</v>
      </c>
    </row>
    <row r="116" spans="1:22" x14ac:dyDescent="0.25">
      <c r="A116">
        <v>114</v>
      </c>
      <c r="B116" t="s">
        <v>278</v>
      </c>
      <c r="C116" s="3" t="s">
        <v>279</v>
      </c>
      <c r="D116" s="19">
        <v>1900</v>
      </c>
      <c r="E116" s="19">
        <v>13816</v>
      </c>
      <c r="F116" s="5">
        <f t="shared" si="6"/>
        <v>727.15789473684208</v>
      </c>
      <c r="G116" s="20" t="s">
        <v>20</v>
      </c>
      <c r="H116" s="8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5">
        <f t="shared" si="8"/>
        <v>43564.208333333328</v>
      </c>
      <c r="O116" s="15">
        <f t="shared" si="9"/>
        <v>43565.208333333328</v>
      </c>
      <c r="P116" t="b">
        <v>0</v>
      </c>
      <c r="Q116" t="b">
        <v>1</v>
      </c>
      <c r="R116" s="10" t="s">
        <v>65</v>
      </c>
      <c r="S116" t="str" cm="1">
        <f t="array" ref="S116:T116">_xlfn.TEXTSPLIT(R116,"/")</f>
        <v>technology</v>
      </c>
      <c r="T116" t="str">
        <v>wearables</v>
      </c>
      <c r="U116" s="8" t="str">
        <f t="shared" si="10"/>
        <v>Apr</v>
      </c>
      <c r="V116">
        <f t="shared" si="11"/>
        <v>2019</v>
      </c>
    </row>
    <row r="117" spans="1:22" x14ac:dyDescent="0.25">
      <c r="A117">
        <v>115</v>
      </c>
      <c r="B117" t="s">
        <v>280</v>
      </c>
      <c r="C117" s="3" t="s">
        <v>281</v>
      </c>
      <c r="D117" s="19">
        <v>166700</v>
      </c>
      <c r="E117" s="19">
        <v>145382</v>
      </c>
      <c r="F117" s="5">
        <f t="shared" si="6"/>
        <v>87.211757648470297</v>
      </c>
      <c r="G117" s="20" t="s">
        <v>14</v>
      </c>
      <c r="H117" s="8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5">
        <f t="shared" si="8"/>
        <v>43056.25</v>
      </c>
      <c r="O117" s="15">
        <f t="shared" si="9"/>
        <v>43091.25</v>
      </c>
      <c r="P117" t="b">
        <v>0</v>
      </c>
      <c r="Q117" t="b">
        <v>0</v>
      </c>
      <c r="R117" s="10" t="s">
        <v>119</v>
      </c>
      <c r="S117" t="str" cm="1">
        <f t="array" ref="S117:T117">_xlfn.TEXTSPLIT(R117,"/")</f>
        <v>publishing</v>
      </c>
      <c r="T117" t="str">
        <v>fiction</v>
      </c>
      <c r="U117" s="8" t="str">
        <f t="shared" si="10"/>
        <v>Nov</v>
      </c>
      <c r="V117">
        <f t="shared" si="11"/>
        <v>2017</v>
      </c>
    </row>
    <row r="118" spans="1:22" ht="31.5" x14ac:dyDescent="0.25">
      <c r="A118">
        <v>116</v>
      </c>
      <c r="B118" t="s">
        <v>282</v>
      </c>
      <c r="C118" s="3" t="s">
        <v>283</v>
      </c>
      <c r="D118" s="19">
        <v>7200</v>
      </c>
      <c r="E118" s="19">
        <v>6336</v>
      </c>
      <c r="F118" s="5">
        <f t="shared" si="6"/>
        <v>88</v>
      </c>
      <c r="G118" s="20" t="s">
        <v>14</v>
      </c>
      <c r="H118" s="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5">
        <f t="shared" si="8"/>
        <v>42265.208333333328</v>
      </c>
      <c r="O118" s="15">
        <f t="shared" si="9"/>
        <v>42266.208333333328</v>
      </c>
      <c r="P118" t="b">
        <v>0</v>
      </c>
      <c r="Q118" t="b">
        <v>0</v>
      </c>
      <c r="R118" s="10" t="s">
        <v>33</v>
      </c>
      <c r="S118" t="str" cm="1">
        <f t="array" ref="S118:T118">_xlfn.TEXTSPLIT(R118,"/")</f>
        <v>theater</v>
      </c>
      <c r="T118" t="str">
        <v>plays</v>
      </c>
      <c r="U118" s="8" t="str">
        <f t="shared" si="10"/>
        <v>Sep</v>
      </c>
      <c r="V118">
        <f t="shared" si="11"/>
        <v>2015</v>
      </c>
    </row>
    <row r="119" spans="1:22" x14ac:dyDescent="0.25">
      <c r="A119">
        <v>117</v>
      </c>
      <c r="B119" t="s">
        <v>284</v>
      </c>
      <c r="C119" s="3" t="s">
        <v>285</v>
      </c>
      <c r="D119" s="19">
        <v>4900</v>
      </c>
      <c r="E119" s="19">
        <v>8523</v>
      </c>
      <c r="F119" s="5">
        <f t="shared" si="6"/>
        <v>173.9387755102041</v>
      </c>
      <c r="G119" s="20" t="s">
        <v>20</v>
      </c>
      <c r="H119" s="8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5">
        <f t="shared" si="8"/>
        <v>40808.208333333336</v>
      </c>
      <c r="O119" s="15">
        <f t="shared" si="9"/>
        <v>40814.208333333336</v>
      </c>
      <c r="P119" t="b">
        <v>0</v>
      </c>
      <c r="Q119" t="b">
        <v>0</v>
      </c>
      <c r="R119" s="10" t="s">
        <v>269</v>
      </c>
      <c r="S119" t="str" cm="1">
        <f t="array" ref="S119:T119">_xlfn.TEXTSPLIT(R119,"/")</f>
        <v>film &amp; video</v>
      </c>
      <c r="T119" t="str">
        <v>television</v>
      </c>
      <c r="U119" s="8" t="str">
        <f t="shared" si="10"/>
        <v>Sep</v>
      </c>
      <c r="V119">
        <f t="shared" si="11"/>
        <v>2011</v>
      </c>
    </row>
    <row r="120" spans="1:22" x14ac:dyDescent="0.25">
      <c r="A120">
        <v>118</v>
      </c>
      <c r="B120" t="s">
        <v>286</v>
      </c>
      <c r="C120" s="3" t="s">
        <v>287</v>
      </c>
      <c r="D120" s="19">
        <v>5400</v>
      </c>
      <c r="E120" s="19">
        <v>6351</v>
      </c>
      <c r="F120" s="5">
        <f t="shared" si="6"/>
        <v>117.61111111111111</v>
      </c>
      <c r="G120" s="20" t="s">
        <v>20</v>
      </c>
      <c r="H120" s="8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5">
        <f t="shared" si="8"/>
        <v>41665.25</v>
      </c>
      <c r="O120" s="15">
        <f t="shared" si="9"/>
        <v>41671.25</v>
      </c>
      <c r="P120" t="b">
        <v>0</v>
      </c>
      <c r="Q120" t="b">
        <v>0</v>
      </c>
      <c r="R120" s="10" t="s">
        <v>122</v>
      </c>
      <c r="S120" t="str" cm="1">
        <f t="array" ref="S120:T120">_xlfn.TEXTSPLIT(R120,"/")</f>
        <v>photography</v>
      </c>
      <c r="T120" t="str">
        <v>photography books</v>
      </c>
      <c r="U120" s="8" t="str">
        <f t="shared" si="10"/>
        <v>Jan</v>
      </c>
      <c r="V120">
        <f t="shared" si="11"/>
        <v>2014</v>
      </c>
    </row>
    <row r="121" spans="1:22" ht="31.5" x14ac:dyDescent="0.25">
      <c r="A121">
        <v>119</v>
      </c>
      <c r="B121" t="s">
        <v>288</v>
      </c>
      <c r="C121" s="3" t="s">
        <v>289</v>
      </c>
      <c r="D121" s="19">
        <v>5000</v>
      </c>
      <c r="E121" s="19">
        <v>10748</v>
      </c>
      <c r="F121" s="5">
        <f t="shared" si="6"/>
        <v>214.96</v>
      </c>
      <c r="G121" s="20" t="s">
        <v>20</v>
      </c>
      <c r="H121" s="8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5">
        <f t="shared" si="8"/>
        <v>41806.208333333336</v>
      </c>
      <c r="O121" s="15">
        <f t="shared" si="9"/>
        <v>41823.208333333336</v>
      </c>
      <c r="P121" t="b">
        <v>0</v>
      </c>
      <c r="Q121" t="b">
        <v>1</v>
      </c>
      <c r="R121" s="10" t="s">
        <v>42</v>
      </c>
      <c r="S121" t="str" cm="1">
        <f t="array" ref="S121:T121">_xlfn.TEXTSPLIT(R121,"/")</f>
        <v>film &amp; video</v>
      </c>
      <c r="T121" t="str">
        <v>documentary</v>
      </c>
      <c r="U121" s="8" t="str">
        <f t="shared" si="10"/>
        <v>Jun</v>
      </c>
      <c r="V121">
        <f t="shared" si="11"/>
        <v>2014</v>
      </c>
    </row>
    <row r="122" spans="1:22" x14ac:dyDescent="0.25">
      <c r="A122">
        <v>120</v>
      </c>
      <c r="B122" t="s">
        <v>290</v>
      </c>
      <c r="C122" s="3" t="s">
        <v>291</v>
      </c>
      <c r="D122" s="19">
        <v>75100</v>
      </c>
      <c r="E122" s="19">
        <v>112272</v>
      </c>
      <c r="F122" s="5">
        <f t="shared" si="6"/>
        <v>149.49667110519306</v>
      </c>
      <c r="G122" s="20" t="s">
        <v>20</v>
      </c>
      <c r="H122" s="8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5">
        <f t="shared" si="8"/>
        <v>42111.208333333328</v>
      </c>
      <c r="O122" s="15">
        <f t="shared" si="9"/>
        <v>42115.208333333328</v>
      </c>
      <c r="P122" t="b">
        <v>0</v>
      </c>
      <c r="Q122" t="b">
        <v>1</v>
      </c>
      <c r="R122" s="10" t="s">
        <v>292</v>
      </c>
      <c r="S122" t="str" cm="1">
        <f t="array" ref="S122:T122">_xlfn.TEXTSPLIT(R122,"/")</f>
        <v>games</v>
      </c>
      <c r="T122" t="str">
        <v>mobile games</v>
      </c>
      <c r="U122" s="8" t="str">
        <f t="shared" si="10"/>
        <v>Apr</v>
      </c>
      <c r="V122">
        <f t="shared" si="11"/>
        <v>2015</v>
      </c>
    </row>
    <row r="123" spans="1:22" x14ac:dyDescent="0.25">
      <c r="A123">
        <v>121</v>
      </c>
      <c r="B123" t="s">
        <v>293</v>
      </c>
      <c r="C123" s="3" t="s">
        <v>294</v>
      </c>
      <c r="D123" s="19">
        <v>45300</v>
      </c>
      <c r="E123" s="19">
        <v>99361</v>
      </c>
      <c r="F123" s="5">
        <f t="shared" si="6"/>
        <v>219.33995584988963</v>
      </c>
      <c r="G123" s="20" t="s">
        <v>20</v>
      </c>
      <c r="H123" s="8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5">
        <f t="shared" si="8"/>
        <v>41917.208333333336</v>
      </c>
      <c r="O123" s="15">
        <f t="shared" si="9"/>
        <v>41930.208333333336</v>
      </c>
      <c r="P123" t="b">
        <v>0</v>
      </c>
      <c r="Q123" t="b">
        <v>0</v>
      </c>
      <c r="R123" s="10" t="s">
        <v>89</v>
      </c>
      <c r="S123" t="str" cm="1">
        <f t="array" ref="S123:T123">_xlfn.TEXTSPLIT(R123,"/")</f>
        <v>games</v>
      </c>
      <c r="T123" t="str">
        <v>video games</v>
      </c>
      <c r="U123" s="8" t="str">
        <f t="shared" si="10"/>
        <v>Oct</v>
      </c>
      <c r="V123">
        <f t="shared" si="11"/>
        <v>2014</v>
      </c>
    </row>
    <row r="124" spans="1:22" x14ac:dyDescent="0.25">
      <c r="A124">
        <v>122</v>
      </c>
      <c r="B124" t="s">
        <v>295</v>
      </c>
      <c r="C124" s="3" t="s">
        <v>296</v>
      </c>
      <c r="D124" s="19">
        <v>136800</v>
      </c>
      <c r="E124" s="19">
        <v>88055</v>
      </c>
      <c r="F124" s="5">
        <f t="shared" si="6"/>
        <v>64.367690058479525</v>
      </c>
      <c r="G124" s="20" t="s">
        <v>14</v>
      </c>
      <c r="H124" s="8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5">
        <f t="shared" si="8"/>
        <v>41970.25</v>
      </c>
      <c r="O124" s="15">
        <f t="shared" si="9"/>
        <v>41997.25</v>
      </c>
      <c r="P124" t="b">
        <v>0</v>
      </c>
      <c r="Q124" t="b">
        <v>0</v>
      </c>
      <c r="R124" s="10" t="s">
        <v>119</v>
      </c>
      <c r="S124" t="str" cm="1">
        <f t="array" ref="S124:T124">_xlfn.TEXTSPLIT(R124,"/")</f>
        <v>publishing</v>
      </c>
      <c r="T124" t="str">
        <v>fiction</v>
      </c>
      <c r="U124" s="8" t="str">
        <f t="shared" si="10"/>
        <v>Nov</v>
      </c>
      <c r="V124">
        <f t="shared" si="11"/>
        <v>2014</v>
      </c>
    </row>
    <row r="125" spans="1:22" x14ac:dyDescent="0.25">
      <c r="A125">
        <v>123</v>
      </c>
      <c r="B125" t="s">
        <v>297</v>
      </c>
      <c r="C125" s="3" t="s">
        <v>298</v>
      </c>
      <c r="D125" s="19">
        <v>177700</v>
      </c>
      <c r="E125" s="19">
        <v>33092</v>
      </c>
      <c r="F125" s="5">
        <f t="shared" si="6"/>
        <v>18.622397298818232</v>
      </c>
      <c r="G125" s="20" t="s">
        <v>14</v>
      </c>
      <c r="H125" s="8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5">
        <f t="shared" si="8"/>
        <v>42332.25</v>
      </c>
      <c r="O125" s="15">
        <f t="shared" si="9"/>
        <v>42335.25</v>
      </c>
      <c r="P125" t="b">
        <v>1</v>
      </c>
      <c r="Q125" t="b">
        <v>0</v>
      </c>
      <c r="R125" s="10" t="s">
        <v>33</v>
      </c>
      <c r="S125" t="str" cm="1">
        <f t="array" ref="S125:T125">_xlfn.TEXTSPLIT(R125,"/")</f>
        <v>theater</v>
      </c>
      <c r="T125" t="str">
        <v>plays</v>
      </c>
      <c r="U125" s="8" t="str">
        <f t="shared" si="10"/>
        <v>Nov</v>
      </c>
      <c r="V125">
        <f t="shared" si="11"/>
        <v>2015</v>
      </c>
    </row>
    <row r="126" spans="1:22" x14ac:dyDescent="0.25">
      <c r="A126">
        <v>124</v>
      </c>
      <c r="B126" t="s">
        <v>299</v>
      </c>
      <c r="C126" s="3" t="s">
        <v>300</v>
      </c>
      <c r="D126" s="19">
        <v>2600</v>
      </c>
      <c r="E126" s="19">
        <v>9562</v>
      </c>
      <c r="F126" s="5">
        <f t="shared" si="6"/>
        <v>367.76923076923077</v>
      </c>
      <c r="G126" s="20" t="s">
        <v>20</v>
      </c>
      <c r="H126" s="8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5">
        <f t="shared" si="8"/>
        <v>43598.208333333328</v>
      </c>
      <c r="O126" s="15">
        <f t="shared" si="9"/>
        <v>43651.208333333328</v>
      </c>
      <c r="P126" t="b">
        <v>0</v>
      </c>
      <c r="Q126" t="b">
        <v>0</v>
      </c>
      <c r="R126" s="10" t="s">
        <v>122</v>
      </c>
      <c r="S126" t="str" cm="1">
        <f t="array" ref="S126:T126">_xlfn.TEXTSPLIT(R126,"/")</f>
        <v>photography</v>
      </c>
      <c r="T126" t="str">
        <v>photography books</v>
      </c>
      <c r="U126" s="8" t="str">
        <f t="shared" si="10"/>
        <v>May</v>
      </c>
      <c r="V126">
        <f t="shared" si="11"/>
        <v>2019</v>
      </c>
    </row>
    <row r="127" spans="1:22" x14ac:dyDescent="0.25">
      <c r="A127">
        <v>125</v>
      </c>
      <c r="B127" t="s">
        <v>301</v>
      </c>
      <c r="C127" s="3" t="s">
        <v>302</v>
      </c>
      <c r="D127" s="19">
        <v>5300</v>
      </c>
      <c r="E127" s="19">
        <v>8475</v>
      </c>
      <c r="F127" s="5">
        <f t="shared" si="6"/>
        <v>159.90566037735849</v>
      </c>
      <c r="G127" s="20" t="s">
        <v>20</v>
      </c>
      <c r="H127" s="8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5">
        <f t="shared" si="8"/>
        <v>43362.208333333328</v>
      </c>
      <c r="O127" s="15">
        <f t="shared" si="9"/>
        <v>43366.208333333328</v>
      </c>
      <c r="P127" t="b">
        <v>0</v>
      </c>
      <c r="Q127" t="b">
        <v>0</v>
      </c>
      <c r="R127" s="10" t="s">
        <v>33</v>
      </c>
      <c r="S127" t="str" cm="1">
        <f t="array" ref="S127:T127">_xlfn.TEXTSPLIT(R127,"/")</f>
        <v>theater</v>
      </c>
      <c r="T127" t="str">
        <v>plays</v>
      </c>
      <c r="U127" s="8" t="str">
        <f t="shared" si="10"/>
        <v>Sep</v>
      </c>
      <c r="V127">
        <f t="shared" si="11"/>
        <v>2018</v>
      </c>
    </row>
    <row r="128" spans="1:22" x14ac:dyDescent="0.25">
      <c r="A128">
        <v>126</v>
      </c>
      <c r="B128" t="s">
        <v>303</v>
      </c>
      <c r="C128" s="3" t="s">
        <v>304</v>
      </c>
      <c r="D128" s="19">
        <v>180200</v>
      </c>
      <c r="E128" s="19">
        <v>69617</v>
      </c>
      <c r="F128" s="5">
        <f t="shared" si="6"/>
        <v>38.633185349611544</v>
      </c>
      <c r="G128" s="20" t="s">
        <v>14</v>
      </c>
      <c r="H128" s="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5">
        <f t="shared" si="8"/>
        <v>42596.208333333328</v>
      </c>
      <c r="O128" s="15">
        <f t="shared" si="9"/>
        <v>42624.208333333328</v>
      </c>
      <c r="P128" t="b">
        <v>0</v>
      </c>
      <c r="Q128" t="b">
        <v>1</v>
      </c>
      <c r="R128" s="10" t="s">
        <v>33</v>
      </c>
      <c r="S128" t="str" cm="1">
        <f t="array" ref="S128:T128">_xlfn.TEXTSPLIT(R128,"/")</f>
        <v>theater</v>
      </c>
      <c r="T128" t="str">
        <v>plays</v>
      </c>
      <c r="U128" s="8" t="str">
        <f t="shared" si="10"/>
        <v>Aug</v>
      </c>
      <c r="V128">
        <f t="shared" si="11"/>
        <v>2016</v>
      </c>
    </row>
    <row r="129" spans="1:22" x14ac:dyDescent="0.25">
      <c r="A129">
        <v>127</v>
      </c>
      <c r="B129" t="s">
        <v>305</v>
      </c>
      <c r="C129" s="3" t="s">
        <v>306</v>
      </c>
      <c r="D129" s="19">
        <v>103200</v>
      </c>
      <c r="E129" s="19">
        <v>53067</v>
      </c>
      <c r="F129" s="5">
        <f t="shared" si="6"/>
        <v>51.42151162790698</v>
      </c>
      <c r="G129" s="20" t="s">
        <v>14</v>
      </c>
      <c r="H129" s="8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5">
        <f t="shared" si="8"/>
        <v>40310.208333333336</v>
      </c>
      <c r="O129" s="15">
        <f t="shared" si="9"/>
        <v>40313.208333333336</v>
      </c>
      <c r="P129" t="b">
        <v>0</v>
      </c>
      <c r="Q129" t="b">
        <v>0</v>
      </c>
      <c r="R129" s="10" t="s">
        <v>33</v>
      </c>
      <c r="S129" t="str" cm="1">
        <f t="array" ref="S129:T129">_xlfn.TEXTSPLIT(R129,"/")</f>
        <v>theater</v>
      </c>
      <c r="T129" t="str">
        <v>plays</v>
      </c>
      <c r="U129" s="8" t="str">
        <f t="shared" si="10"/>
        <v>May</v>
      </c>
      <c r="V129">
        <f t="shared" si="11"/>
        <v>2010</v>
      </c>
    </row>
    <row r="130" spans="1:22" x14ac:dyDescent="0.25">
      <c r="A130">
        <v>128</v>
      </c>
      <c r="B130" t="s">
        <v>307</v>
      </c>
      <c r="C130" s="3" t="s">
        <v>308</v>
      </c>
      <c r="D130" s="19">
        <v>70600</v>
      </c>
      <c r="E130" s="19">
        <v>42596</v>
      </c>
      <c r="F130" s="5">
        <f t="shared" si="6"/>
        <v>60.334277620396605</v>
      </c>
      <c r="G130" s="20" t="s">
        <v>74</v>
      </c>
      <c r="H130" s="8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5">
        <f t="shared" si="8"/>
        <v>40417.208333333336</v>
      </c>
      <c r="O130" s="15">
        <f t="shared" si="9"/>
        <v>40430.208333333336</v>
      </c>
      <c r="P130" t="b">
        <v>0</v>
      </c>
      <c r="Q130" t="b">
        <v>0</v>
      </c>
      <c r="R130" s="10" t="s">
        <v>23</v>
      </c>
      <c r="S130" t="str" cm="1">
        <f t="array" ref="S130:T130">_xlfn.TEXTSPLIT(R130,"/")</f>
        <v>music</v>
      </c>
      <c r="T130" t="str">
        <v>rock</v>
      </c>
      <c r="U130" s="8" t="str">
        <f t="shared" si="10"/>
        <v>Aug</v>
      </c>
      <c r="V130">
        <f t="shared" si="11"/>
        <v>2010</v>
      </c>
    </row>
    <row r="131" spans="1:22" x14ac:dyDescent="0.25">
      <c r="A131">
        <v>129</v>
      </c>
      <c r="B131" t="s">
        <v>309</v>
      </c>
      <c r="C131" s="3" t="s">
        <v>310</v>
      </c>
      <c r="D131" s="19">
        <v>148500</v>
      </c>
      <c r="E131" s="19">
        <v>4756</v>
      </c>
      <c r="F131" s="5">
        <f t="shared" ref="F131:F194" si="12">E131/D131*100</f>
        <v>3.202693602693603</v>
      </c>
      <c r="G131" s="20" t="s">
        <v>74</v>
      </c>
      <c r="H131" s="8">
        <v>55</v>
      </c>
      <c r="I131" s="9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5">
        <f t="shared" ref="N131:N194" si="14">(((L131/60)/60)/24)+DATE(1970,1,1)</f>
        <v>42038.25</v>
      </c>
      <c r="O131" s="15">
        <f t="shared" ref="O131:O194" si="15">(((M131/60)/60)/24)+DATE(1970,1,1)</f>
        <v>42063.25</v>
      </c>
      <c r="P131" t="b">
        <v>0</v>
      </c>
      <c r="Q131" t="b">
        <v>0</v>
      </c>
      <c r="R131" s="10" t="s">
        <v>17</v>
      </c>
      <c r="S131" t="str" cm="1">
        <f t="array" ref="S131:T131">_xlfn.TEXTSPLIT(R131,"/")</f>
        <v>food</v>
      </c>
      <c r="T131" t="str">
        <v>food trucks</v>
      </c>
      <c r="U131" s="8" t="str">
        <f t="shared" ref="U131:U194" si="16">TEXT(N131,"mmm")</f>
        <v>Feb</v>
      </c>
      <c r="V131">
        <f t="shared" ref="V131:V194" si="17">YEAR(N131)</f>
        <v>2015</v>
      </c>
    </row>
    <row r="132" spans="1:22" x14ac:dyDescent="0.25">
      <c r="A132">
        <v>130</v>
      </c>
      <c r="B132" t="s">
        <v>311</v>
      </c>
      <c r="C132" s="3" t="s">
        <v>312</v>
      </c>
      <c r="D132" s="19">
        <v>9600</v>
      </c>
      <c r="E132" s="19">
        <v>14925</v>
      </c>
      <c r="F132" s="5">
        <f t="shared" si="12"/>
        <v>155.46875</v>
      </c>
      <c r="G132" s="20" t="s">
        <v>20</v>
      </c>
      <c r="H132" s="8">
        <v>533</v>
      </c>
      <c r="I132" s="9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5">
        <f t="shared" si="14"/>
        <v>40842.208333333336</v>
      </c>
      <c r="O132" s="15">
        <f t="shared" si="15"/>
        <v>40858.25</v>
      </c>
      <c r="P132" t="b">
        <v>0</v>
      </c>
      <c r="Q132" t="b">
        <v>0</v>
      </c>
      <c r="R132" s="10" t="s">
        <v>53</v>
      </c>
      <c r="S132" t="str" cm="1">
        <f t="array" ref="S132:T132">_xlfn.TEXTSPLIT(R132,"/")</f>
        <v>film &amp; video</v>
      </c>
      <c r="T132" t="str">
        <v>drama</v>
      </c>
      <c r="U132" s="8" t="str">
        <f t="shared" si="16"/>
        <v>Oct</v>
      </c>
      <c r="V132">
        <f t="shared" si="17"/>
        <v>2011</v>
      </c>
    </row>
    <row r="133" spans="1:22" ht="31.5" x14ac:dyDescent="0.25">
      <c r="A133">
        <v>131</v>
      </c>
      <c r="B133" t="s">
        <v>313</v>
      </c>
      <c r="C133" s="3" t="s">
        <v>314</v>
      </c>
      <c r="D133" s="19">
        <v>164700</v>
      </c>
      <c r="E133" s="19">
        <v>166116</v>
      </c>
      <c r="F133" s="5">
        <f t="shared" si="12"/>
        <v>100.85974499089254</v>
      </c>
      <c r="G133" s="20" t="s">
        <v>20</v>
      </c>
      <c r="H133" s="8">
        <v>2443</v>
      </c>
      <c r="I133" s="9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5">
        <f t="shared" si="14"/>
        <v>41607.25</v>
      </c>
      <c r="O133" s="15">
        <f t="shared" si="15"/>
        <v>41620.25</v>
      </c>
      <c r="P133" t="b">
        <v>0</v>
      </c>
      <c r="Q133" t="b">
        <v>0</v>
      </c>
      <c r="R133" s="10" t="s">
        <v>28</v>
      </c>
      <c r="S133" t="str" cm="1">
        <f t="array" ref="S133:T133">_xlfn.TEXTSPLIT(R133,"/")</f>
        <v>technology</v>
      </c>
      <c r="T133" t="str">
        <v>web</v>
      </c>
      <c r="U133" s="8" t="str">
        <f t="shared" si="16"/>
        <v>Nov</v>
      </c>
      <c r="V133">
        <f t="shared" si="17"/>
        <v>2013</v>
      </c>
    </row>
    <row r="134" spans="1:22" x14ac:dyDescent="0.25">
      <c r="A134">
        <v>132</v>
      </c>
      <c r="B134" t="s">
        <v>315</v>
      </c>
      <c r="C134" s="3" t="s">
        <v>316</v>
      </c>
      <c r="D134" s="19">
        <v>3300</v>
      </c>
      <c r="E134" s="19">
        <v>3834</v>
      </c>
      <c r="F134" s="5">
        <f t="shared" si="12"/>
        <v>116.18181818181819</v>
      </c>
      <c r="G134" s="20" t="s">
        <v>20</v>
      </c>
      <c r="H134" s="8">
        <v>89</v>
      </c>
      <c r="I134" s="9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5">
        <f t="shared" si="14"/>
        <v>43112.25</v>
      </c>
      <c r="O134" s="15">
        <f t="shared" si="15"/>
        <v>43128.25</v>
      </c>
      <c r="P134" t="b">
        <v>0</v>
      </c>
      <c r="Q134" t="b">
        <v>1</v>
      </c>
      <c r="R134" s="10" t="s">
        <v>33</v>
      </c>
      <c r="S134" t="str" cm="1">
        <f t="array" ref="S134:T134">_xlfn.TEXTSPLIT(R134,"/")</f>
        <v>theater</v>
      </c>
      <c r="T134" t="str">
        <v>plays</v>
      </c>
      <c r="U134" s="8" t="str">
        <f t="shared" si="16"/>
        <v>Jan</v>
      </c>
      <c r="V134">
        <f t="shared" si="17"/>
        <v>2018</v>
      </c>
    </row>
    <row r="135" spans="1:22" x14ac:dyDescent="0.25">
      <c r="A135">
        <v>133</v>
      </c>
      <c r="B135" t="s">
        <v>317</v>
      </c>
      <c r="C135" s="3" t="s">
        <v>318</v>
      </c>
      <c r="D135" s="19">
        <v>4500</v>
      </c>
      <c r="E135" s="19">
        <v>13985</v>
      </c>
      <c r="F135" s="5">
        <f t="shared" si="12"/>
        <v>310.77777777777777</v>
      </c>
      <c r="G135" s="20" t="s">
        <v>20</v>
      </c>
      <c r="H135" s="8">
        <v>159</v>
      </c>
      <c r="I135" s="9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5">
        <f t="shared" si="14"/>
        <v>40767.208333333336</v>
      </c>
      <c r="O135" s="15">
        <f t="shared" si="15"/>
        <v>40789.208333333336</v>
      </c>
      <c r="P135" t="b">
        <v>0</v>
      </c>
      <c r="Q135" t="b">
        <v>0</v>
      </c>
      <c r="R135" s="10" t="s">
        <v>319</v>
      </c>
      <c r="S135" t="str" cm="1">
        <f t="array" ref="S135:T135">_xlfn.TEXTSPLIT(R135,"/")</f>
        <v>music</v>
      </c>
      <c r="T135" t="str">
        <v>world music</v>
      </c>
      <c r="U135" s="8" t="str">
        <f t="shared" si="16"/>
        <v>Aug</v>
      </c>
      <c r="V135">
        <f t="shared" si="17"/>
        <v>2011</v>
      </c>
    </row>
    <row r="136" spans="1:22" x14ac:dyDescent="0.25">
      <c r="A136">
        <v>134</v>
      </c>
      <c r="B136" t="s">
        <v>320</v>
      </c>
      <c r="C136" s="3" t="s">
        <v>321</v>
      </c>
      <c r="D136" s="19">
        <v>99500</v>
      </c>
      <c r="E136" s="19">
        <v>89288</v>
      </c>
      <c r="F136" s="5">
        <f t="shared" si="12"/>
        <v>89.73668341708543</v>
      </c>
      <c r="G136" s="20" t="s">
        <v>14</v>
      </c>
      <c r="H136" s="8">
        <v>940</v>
      </c>
      <c r="I136" s="9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5">
        <f t="shared" si="14"/>
        <v>40713.208333333336</v>
      </c>
      <c r="O136" s="15">
        <f t="shared" si="15"/>
        <v>40762.208333333336</v>
      </c>
      <c r="P136" t="b">
        <v>0</v>
      </c>
      <c r="Q136" t="b">
        <v>1</v>
      </c>
      <c r="R136" s="10" t="s">
        <v>42</v>
      </c>
      <c r="S136" t="str" cm="1">
        <f t="array" ref="S136:T136">_xlfn.TEXTSPLIT(R136,"/")</f>
        <v>film &amp; video</v>
      </c>
      <c r="T136" t="str">
        <v>documentary</v>
      </c>
      <c r="U136" s="8" t="str">
        <f t="shared" si="16"/>
        <v>Jun</v>
      </c>
      <c r="V136">
        <f t="shared" si="17"/>
        <v>2011</v>
      </c>
    </row>
    <row r="137" spans="1:22" x14ac:dyDescent="0.25">
      <c r="A137">
        <v>135</v>
      </c>
      <c r="B137" t="s">
        <v>322</v>
      </c>
      <c r="C137" s="3" t="s">
        <v>323</v>
      </c>
      <c r="D137" s="19">
        <v>7700</v>
      </c>
      <c r="E137" s="19">
        <v>5488</v>
      </c>
      <c r="F137" s="5">
        <f t="shared" si="12"/>
        <v>71.27272727272728</v>
      </c>
      <c r="G137" s="20" t="s">
        <v>14</v>
      </c>
      <c r="H137" s="8">
        <v>117</v>
      </c>
      <c r="I137" s="9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5">
        <f t="shared" si="14"/>
        <v>41340.25</v>
      </c>
      <c r="O137" s="15">
        <f t="shared" si="15"/>
        <v>41345.208333333336</v>
      </c>
      <c r="P137" t="b">
        <v>0</v>
      </c>
      <c r="Q137" t="b">
        <v>1</v>
      </c>
      <c r="R137" s="10" t="s">
        <v>33</v>
      </c>
      <c r="S137" t="str" cm="1">
        <f t="array" ref="S137:T137">_xlfn.TEXTSPLIT(R137,"/")</f>
        <v>theater</v>
      </c>
      <c r="T137" t="str">
        <v>plays</v>
      </c>
      <c r="U137" s="8" t="str">
        <f t="shared" si="16"/>
        <v>Mar</v>
      </c>
      <c r="V137">
        <f t="shared" si="17"/>
        <v>2013</v>
      </c>
    </row>
    <row r="138" spans="1:22" x14ac:dyDescent="0.25">
      <c r="A138">
        <v>136</v>
      </c>
      <c r="B138" t="s">
        <v>324</v>
      </c>
      <c r="C138" s="3" t="s">
        <v>325</v>
      </c>
      <c r="D138" s="19">
        <v>82800</v>
      </c>
      <c r="E138" s="19">
        <v>2721</v>
      </c>
      <c r="F138" s="5">
        <f t="shared" si="12"/>
        <v>3.2862318840579712</v>
      </c>
      <c r="G138" s="20" t="s">
        <v>74</v>
      </c>
      <c r="H138" s="8">
        <v>58</v>
      </c>
      <c r="I138" s="9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5">
        <f t="shared" si="14"/>
        <v>41797.208333333336</v>
      </c>
      <c r="O138" s="15">
        <f t="shared" si="15"/>
        <v>41809.208333333336</v>
      </c>
      <c r="P138" t="b">
        <v>0</v>
      </c>
      <c r="Q138" t="b">
        <v>1</v>
      </c>
      <c r="R138" s="10" t="s">
        <v>53</v>
      </c>
      <c r="S138" t="str" cm="1">
        <f t="array" ref="S138:T138">_xlfn.TEXTSPLIT(R138,"/")</f>
        <v>film &amp; video</v>
      </c>
      <c r="T138" t="str">
        <v>drama</v>
      </c>
      <c r="U138" s="8" t="str">
        <f t="shared" si="16"/>
        <v>Jun</v>
      </c>
      <c r="V138">
        <f t="shared" si="17"/>
        <v>2014</v>
      </c>
    </row>
    <row r="139" spans="1:22" x14ac:dyDescent="0.25">
      <c r="A139">
        <v>137</v>
      </c>
      <c r="B139" t="s">
        <v>326</v>
      </c>
      <c r="C139" s="3" t="s">
        <v>327</v>
      </c>
      <c r="D139" s="19">
        <v>1800</v>
      </c>
      <c r="E139" s="19">
        <v>4712</v>
      </c>
      <c r="F139" s="5">
        <f t="shared" si="12"/>
        <v>261.77777777777777</v>
      </c>
      <c r="G139" s="20" t="s">
        <v>20</v>
      </c>
      <c r="H139" s="8">
        <v>50</v>
      </c>
      <c r="I139" s="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5">
        <f t="shared" si="14"/>
        <v>40457.208333333336</v>
      </c>
      <c r="O139" s="15">
        <f t="shared" si="15"/>
        <v>40463.208333333336</v>
      </c>
      <c r="P139" t="b">
        <v>0</v>
      </c>
      <c r="Q139" t="b">
        <v>0</v>
      </c>
      <c r="R139" s="10" t="s">
        <v>68</v>
      </c>
      <c r="S139" t="str" cm="1">
        <f t="array" ref="S139:T139">_xlfn.TEXTSPLIT(R139,"/")</f>
        <v>publishing</v>
      </c>
      <c r="T139" t="str">
        <v>nonfiction</v>
      </c>
      <c r="U139" s="8" t="str">
        <f t="shared" si="16"/>
        <v>Oct</v>
      </c>
      <c r="V139">
        <f t="shared" si="17"/>
        <v>2010</v>
      </c>
    </row>
    <row r="140" spans="1:22" ht="31.5" x14ac:dyDescent="0.25">
      <c r="A140">
        <v>138</v>
      </c>
      <c r="B140" t="s">
        <v>328</v>
      </c>
      <c r="C140" s="3" t="s">
        <v>329</v>
      </c>
      <c r="D140" s="19">
        <v>9600</v>
      </c>
      <c r="E140" s="19">
        <v>9216</v>
      </c>
      <c r="F140" s="5">
        <f t="shared" si="12"/>
        <v>96</v>
      </c>
      <c r="G140" s="20" t="s">
        <v>14</v>
      </c>
      <c r="H140" s="8">
        <v>115</v>
      </c>
      <c r="I140" s="9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5">
        <f t="shared" si="14"/>
        <v>41180.208333333336</v>
      </c>
      <c r="O140" s="15">
        <f t="shared" si="15"/>
        <v>41186.208333333336</v>
      </c>
      <c r="P140" t="b">
        <v>0</v>
      </c>
      <c r="Q140" t="b">
        <v>0</v>
      </c>
      <c r="R140" s="10" t="s">
        <v>292</v>
      </c>
      <c r="S140" t="str" cm="1">
        <f t="array" ref="S140:T140">_xlfn.TEXTSPLIT(R140,"/")</f>
        <v>games</v>
      </c>
      <c r="T140" t="str">
        <v>mobile games</v>
      </c>
      <c r="U140" s="8" t="str">
        <f t="shared" si="16"/>
        <v>Sep</v>
      </c>
      <c r="V140">
        <f t="shared" si="17"/>
        <v>2012</v>
      </c>
    </row>
    <row r="141" spans="1:22" x14ac:dyDescent="0.25">
      <c r="A141">
        <v>139</v>
      </c>
      <c r="B141" t="s">
        <v>330</v>
      </c>
      <c r="C141" s="3" t="s">
        <v>331</v>
      </c>
      <c r="D141" s="19">
        <v>92100</v>
      </c>
      <c r="E141" s="19">
        <v>19246</v>
      </c>
      <c r="F141" s="5">
        <f t="shared" si="12"/>
        <v>20.896851248642779</v>
      </c>
      <c r="G141" s="20" t="s">
        <v>14</v>
      </c>
      <c r="H141" s="8">
        <v>326</v>
      </c>
      <c r="I141" s="9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5">
        <f t="shared" si="14"/>
        <v>42115.208333333328</v>
      </c>
      <c r="O141" s="15">
        <f t="shared" si="15"/>
        <v>42131.208333333328</v>
      </c>
      <c r="P141" t="b">
        <v>0</v>
      </c>
      <c r="Q141" t="b">
        <v>1</v>
      </c>
      <c r="R141" s="10" t="s">
        <v>65</v>
      </c>
      <c r="S141" t="str" cm="1">
        <f t="array" ref="S141:T141">_xlfn.TEXTSPLIT(R141,"/")</f>
        <v>technology</v>
      </c>
      <c r="T141" t="str">
        <v>wearables</v>
      </c>
      <c r="U141" s="8" t="str">
        <f t="shared" si="16"/>
        <v>Apr</v>
      </c>
      <c r="V141">
        <f t="shared" si="17"/>
        <v>2015</v>
      </c>
    </row>
    <row r="142" spans="1:22" ht="31.5" x14ac:dyDescent="0.25">
      <c r="A142">
        <v>140</v>
      </c>
      <c r="B142" t="s">
        <v>332</v>
      </c>
      <c r="C142" s="3" t="s">
        <v>333</v>
      </c>
      <c r="D142" s="19">
        <v>5500</v>
      </c>
      <c r="E142" s="19">
        <v>12274</v>
      </c>
      <c r="F142" s="5">
        <f t="shared" si="12"/>
        <v>223.16363636363636</v>
      </c>
      <c r="G142" s="20" t="s">
        <v>20</v>
      </c>
      <c r="H142" s="8">
        <v>186</v>
      </c>
      <c r="I142" s="9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5">
        <f t="shared" si="14"/>
        <v>43156.25</v>
      </c>
      <c r="O142" s="15">
        <f t="shared" si="15"/>
        <v>43161.25</v>
      </c>
      <c r="P142" t="b">
        <v>0</v>
      </c>
      <c r="Q142" t="b">
        <v>0</v>
      </c>
      <c r="R142" s="10" t="s">
        <v>42</v>
      </c>
      <c r="S142" t="str" cm="1">
        <f t="array" ref="S142:T142">_xlfn.TEXTSPLIT(R142,"/")</f>
        <v>film &amp; video</v>
      </c>
      <c r="T142" t="str">
        <v>documentary</v>
      </c>
      <c r="U142" s="8" t="str">
        <f t="shared" si="16"/>
        <v>Feb</v>
      </c>
      <c r="V142">
        <f t="shared" si="17"/>
        <v>2018</v>
      </c>
    </row>
    <row r="143" spans="1:22" x14ac:dyDescent="0.25">
      <c r="A143">
        <v>141</v>
      </c>
      <c r="B143" t="s">
        <v>334</v>
      </c>
      <c r="C143" s="3" t="s">
        <v>335</v>
      </c>
      <c r="D143" s="19">
        <v>64300</v>
      </c>
      <c r="E143" s="19">
        <v>65323</v>
      </c>
      <c r="F143" s="5">
        <f t="shared" si="12"/>
        <v>101.59097978227061</v>
      </c>
      <c r="G143" s="20" t="s">
        <v>20</v>
      </c>
      <c r="H143" s="8">
        <v>1071</v>
      </c>
      <c r="I143" s="9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5">
        <f t="shared" si="14"/>
        <v>42167.208333333328</v>
      </c>
      <c r="O143" s="15">
        <f t="shared" si="15"/>
        <v>42173.208333333328</v>
      </c>
      <c r="P143" t="b">
        <v>0</v>
      </c>
      <c r="Q143" t="b">
        <v>0</v>
      </c>
      <c r="R143" s="10" t="s">
        <v>28</v>
      </c>
      <c r="S143" t="str" cm="1">
        <f t="array" ref="S143:T143">_xlfn.TEXTSPLIT(R143,"/")</f>
        <v>technology</v>
      </c>
      <c r="T143" t="str">
        <v>web</v>
      </c>
      <c r="U143" s="8" t="str">
        <f t="shared" si="16"/>
        <v>Jun</v>
      </c>
      <c r="V143">
        <f t="shared" si="17"/>
        <v>2015</v>
      </c>
    </row>
    <row r="144" spans="1:22" x14ac:dyDescent="0.25">
      <c r="A144">
        <v>142</v>
      </c>
      <c r="B144" t="s">
        <v>336</v>
      </c>
      <c r="C144" s="3" t="s">
        <v>337</v>
      </c>
      <c r="D144" s="19">
        <v>5000</v>
      </c>
      <c r="E144" s="19">
        <v>11502</v>
      </c>
      <c r="F144" s="5">
        <f t="shared" si="12"/>
        <v>230.03999999999996</v>
      </c>
      <c r="G144" s="20" t="s">
        <v>20</v>
      </c>
      <c r="H144" s="8">
        <v>117</v>
      </c>
      <c r="I144" s="9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5">
        <f t="shared" si="14"/>
        <v>41005.208333333336</v>
      </c>
      <c r="O144" s="15">
        <f t="shared" si="15"/>
        <v>41046.208333333336</v>
      </c>
      <c r="P144" t="b">
        <v>0</v>
      </c>
      <c r="Q144" t="b">
        <v>0</v>
      </c>
      <c r="R144" s="10" t="s">
        <v>28</v>
      </c>
      <c r="S144" t="str" cm="1">
        <f t="array" ref="S144:T144">_xlfn.TEXTSPLIT(R144,"/")</f>
        <v>technology</v>
      </c>
      <c r="T144" t="str">
        <v>web</v>
      </c>
      <c r="U144" s="8" t="str">
        <f t="shared" si="16"/>
        <v>Apr</v>
      </c>
      <c r="V144">
        <f t="shared" si="17"/>
        <v>2012</v>
      </c>
    </row>
    <row r="145" spans="1:22" x14ac:dyDescent="0.25">
      <c r="A145">
        <v>143</v>
      </c>
      <c r="B145" t="s">
        <v>338</v>
      </c>
      <c r="C145" s="3" t="s">
        <v>339</v>
      </c>
      <c r="D145" s="19">
        <v>5400</v>
      </c>
      <c r="E145" s="19">
        <v>7322</v>
      </c>
      <c r="F145" s="5">
        <f t="shared" si="12"/>
        <v>135.59259259259261</v>
      </c>
      <c r="G145" s="20" t="s">
        <v>20</v>
      </c>
      <c r="H145" s="8">
        <v>70</v>
      </c>
      <c r="I145" s="9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5">
        <f t="shared" si="14"/>
        <v>40357.208333333336</v>
      </c>
      <c r="O145" s="15">
        <f t="shared" si="15"/>
        <v>40377.208333333336</v>
      </c>
      <c r="P145" t="b">
        <v>0</v>
      </c>
      <c r="Q145" t="b">
        <v>0</v>
      </c>
      <c r="R145" s="10" t="s">
        <v>60</v>
      </c>
      <c r="S145" t="str" cm="1">
        <f t="array" ref="S145:T145">_xlfn.TEXTSPLIT(R145,"/")</f>
        <v>music</v>
      </c>
      <c r="T145" t="str">
        <v>indie rock</v>
      </c>
      <c r="U145" s="8" t="str">
        <f t="shared" si="16"/>
        <v>Jun</v>
      </c>
      <c r="V145">
        <f t="shared" si="17"/>
        <v>2010</v>
      </c>
    </row>
    <row r="146" spans="1:22" x14ac:dyDescent="0.25">
      <c r="A146">
        <v>144</v>
      </c>
      <c r="B146" t="s">
        <v>340</v>
      </c>
      <c r="C146" s="3" t="s">
        <v>341</v>
      </c>
      <c r="D146" s="19">
        <v>9000</v>
      </c>
      <c r="E146" s="19">
        <v>11619</v>
      </c>
      <c r="F146" s="5">
        <f t="shared" si="12"/>
        <v>129.1</v>
      </c>
      <c r="G146" s="20" t="s">
        <v>20</v>
      </c>
      <c r="H146" s="8">
        <v>135</v>
      </c>
      <c r="I146" s="9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5">
        <f t="shared" si="14"/>
        <v>43633.208333333328</v>
      </c>
      <c r="O146" s="15">
        <f t="shared" si="15"/>
        <v>43641.208333333328</v>
      </c>
      <c r="P146" t="b">
        <v>0</v>
      </c>
      <c r="Q146" t="b">
        <v>0</v>
      </c>
      <c r="R146" s="10" t="s">
        <v>33</v>
      </c>
      <c r="S146" t="str" cm="1">
        <f t="array" ref="S146:T146">_xlfn.TEXTSPLIT(R146,"/")</f>
        <v>theater</v>
      </c>
      <c r="T146" t="str">
        <v>plays</v>
      </c>
      <c r="U146" s="8" t="str">
        <f t="shared" si="16"/>
        <v>Jun</v>
      </c>
      <c r="V146">
        <f t="shared" si="17"/>
        <v>2019</v>
      </c>
    </row>
    <row r="147" spans="1:22" x14ac:dyDescent="0.25">
      <c r="A147">
        <v>145</v>
      </c>
      <c r="B147" t="s">
        <v>342</v>
      </c>
      <c r="C147" s="3" t="s">
        <v>343</v>
      </c>
      <c r="D147" s="19">
        <v>25000</v>
      </c>
      <c r="E147" s="19">
        <v>59128</v>
      </c>
      <c r="F147" s="5">
        <f t="shared" si="12"/>
        <v>236.512</v>
      </c>
      <c r="G147" s="20" t="s">
        <v>20</v>
      </c>
      <c r="H147" s="8">
        <v>768</v>
      </c>
      <c r="I147" s="9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5">
        <f t="shared" si="14"/>
        <v>41889.208333333336</v>
      </c>
      <c r="O147" s="15">
        <f t="shared" si="15"/>
        <v>41894.208333333336</v>
      </c>
      <c r="P147" t="b">
        <v>0</v>
      </c>
      <c r="Q147" t="b">
        <v>0</v>
      </c>
      <c r="R147" s="10" t="s">
        <v>65</v>
      </c>
      <c r="S147" t="str" cm="1">
        <f t="array" ref="S147:T147">_xlfn.TEXTSPLIT(R147,"/")</f>
        <v>technology</v>
      </c>
      <c r="T147" t="str">
        <v>wearables</v>
      </c>
      <c r="U147" s="8" t="str">
        <f t="shared" si="16"/>
        <v>Sep</v>
      </c>
      <c r="V147">
        <f t="shared" si="17"/>
        <v>2014</v>
      </c>
    </row>
    <row r="148" spans="1:22" ht="31.5" x14ac:dyDescent="0.25">
      <c r="A148">
        <v>146</v>
      </c>
      <c r="B148" t="s">
        <v>344</v>
      </c>
      <c r="C148" s="3" t="s">
        <v>345</v>
      </c>
      <c r="D148" s="19">
        <v>8800</v>
      </c>
      <c r="E148" s="19">
        <v>1518</v>
      </c>
      <c r="F148" s="5">
        <f t="shared" si="12"/>
        <v>17.25</v>
      </c>
      <c r="G148" s="20" t="s">
        <v>74</v>
      </c>
      <c r="H148" s="8">
        <v>51</v>
      </c>
      <c r="I148" s="9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5">
        <f t="shared" si="14"/>
        <v>40855.25</v>
      </c>
      <c r="O148" s="15">
        <f t="shared" si="15"/>
        <v>40875.25</v>
      </c>
      <c r="P148" t="b">
        <v>0</v>
      </c>
      <c r="Q148" t="b">
        <v>0</v>
      </c>
      <c r="R148" s="10" t="s">
        <v>33</v>
      </c>
      <c r="S148" t="str" cm="1">
        <f t="array" ref="S148:T148">_xlfn.TEXTSPLIT(R148,"/")</f>
        <v>theater</v>
      </c>
      <c r="T148" t="str">
        <v>plays</v>
      </c>
      <c r="U148" s="8" t="str">
        <f t="shared" si="16"/>
        <v>Nov</v>
      </c>
      <c r="V148">
        <f t="shared" si="17"/>
        <v>2011</v>
      </c>
    </row>
    <row r="149" spans="1:22" x14ac:dyDescent="0.25">
      <c r="A149">
        <v>147</v>
      </c>
      <c r="B149" t="s">
        <v>346</v>
      </c>
      <c r="C149" s="3" t="s">
        <v>347</v>
      </c>
      <c r="D149" s="19">
        <v>8300</v>
      </c>
      <c r="E149" s="19">
        <v>9337</v>
      </c>
      <c r="F149" s="5">
        <f t="shared" si="12"/>
        <v>112.49397590361446</v>
      </c>
      <c r="G149" s="20" t="s">
        <v>20</v>
      </c>
      <c r="H149" s="8">
        <v>199</v>
      </c>
      <c r="I149" s="9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5">
        <f t="shared" si="14"/>
        <v>42534.208333333328</v>
      </c>
      <c r="O149" s="15">
        <f t="shared" si="15"/>
        <v>42540.208333333328</v>
      </c>
      <c r="P149" t="b">
        <v>0</v>
      </c>
      <c r="Q149" t="b">
        <v>1</v>
      </c>
      <c r="R149" s="10" t="s">
        <v>33</v>
      </c>
      <c r="S149" t="str" cm="1">
        <f t="array" ref="S149:T149">_xlfn.TEXTSPLIT(R149,"/")</f>
        <v>theater</v>
      </c>
      <c r="T149" t="str">
        <v>plays</v>
      </c>
      <c r="U149" s="8" t="str">
        <f t="shared" si="16"/>
        <v>Jun</v>
      </c>
      <c r="V149">
        <f t="shared" si="17"/>
        <v>2016</v>
      </c>
    </row>
    <row r="150" spans="1:22" x14ac:dyDescent="0.25">
      <c r="A150">
        <v>148</v>
      </c>
      <c r="B150" t="s">
        <v>348</v>
      </c>
      <c r="C150" s="3" t="s">
        <v>349</v>
      </c>
      <c r="D150" s="19">
        <v>9300</v>
      </c>
      <c r="E150" s="19">
        <v>11255</v>
      </c>
      <c r="F150" s="5">
        <f t="shared" si="12"/>
        <v>121.02150537634408</v>
      </c>
      <c r="G150" s="20" t="s">
        <v>20</v>
      </c>
      <c r="H150" s="8">
        <v>107</v>
      </c>
      <c r="I150" s="9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5">
        <f t="shared" si="14"/>
        <v>42941.208333333328</v>
      </c>
      <c r="O150" s="15">
        <f t="shared" si="15"/>
        <v>42950.208333333328</v>
      </c>
      <c r="P150" t="b">
        <v>0</v>
      </c>
      <c r="Q150" t="b">
        <v>0</v>
      </c>
      <c r="R150" s="10" t="s">
        <v>65</v>
      </c>
      <c r="S150" t="str" cm="1">
        <f t="array" ref="S150:T150">_xlfn.TEXTSPLIT(R150,"/")</f>
        <v>technology</v>
      </c>
      <c r="T150" t="str">
        <v>wearables</v>
      </c>
      <c r="U150" s="8" t="str">
        <f t="shared" si="16"/>
        <v>Jul</v>
      </c>
      <c r="V150">
        <f t="shared" si="17"/>
        <v>2017</v>
      </c>
    </row>
    <row r="151" spans="1:22" x14ac:dyDescent="0.25">
      <c r="A151">
        <v>149</v>
      </c>
      <c r="B151" t="s">
        <v>350</v>
      </c>
      <c r="C151" s="3" t="s">
        <v>351</v>
      </c>
      <c r="D151" s="19">
        <v>6200</v>
      </c>
      <c r="E151" s="19">
        <v>13632</v>
      </c>
      <c r="F151" s="5">
        <f t="shared" si="12"/>
        <v>219.87096774193549</v>
      </c>
      <c r="G151" s="20" t="s">
        <v>20</v>
      </c>
      <c r="H151" s="8">
        <v>195</v>
      </c>
      <c r="I151" s="9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5">
        <f t="shared" si="14"/>
        <v>41275.25</v>
      </c>
      <c r="O151" s="15">
        <f t="shared" si="15"/>
        <v>41327.25</v>
      </c>
      <c r="P151" t="b">
        <v>0</v>
      </c>
      <c r="Q151" t="b">
        <v>0</v>
      </c>
      <c r="R151" s="10" t="s">
        <v>60</v>
      </c>
      <c r="S151" t="str" cm="1">
        <f t="array" ref="S151:T151">_xlfn.TEXTSPLIT(R151,"/")</f>
        <v>music</v>
      </c>
      <c r="T151" t="str">
        <v>indie rock</v>
      </c>
      <c r="U151" s="8" t="str">
        <f t="shared" si="16"/>
        <v>Jan</v>
      </c>
      <c r="V151">
        <f t="shared" si="17"/>
        <v>2013</v>
      </c>
    </row>
    <row r="152" spans="1:22" x14ac:dyDescent="0.25">
      <c r="A152">
        <v>150</v>
      </c>
      <c r="B152" t="s">
        <v>352</v>
      </c>
      <c r="C152" s="3" t="s">
        <v>353</v>
      </c>
      <c r="D152" s="19">
        <v>100</v>
      </c>
      <c r="E152" s="19">
        <v>1</v>
      </c>
      <c r="F152" s="5">
        <f t="shared" si="12"/>
        <v>1</v>
      </c>
      <c r="G152" s="20" t="s">
        <v>14</v>
      </c>
      <c r="H152" s="8">
        <v>1</v>
      </c>
      <c r="I152" s="9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5">
        <f t="shared" si="14"/>
        <v>43450.25</v>
      </c>
      <c r="O152" s="15">
        <f t="shared" si="15"/>
        <v>43451.25</v>
      </c>
      <c r="P152" t="b">
        <v>0</v>
      </c>
      <c r="Q152" t="b">
        <v>0</v>
      </c>
      <c r="R152" s="10" t="s">
        <v>23</v>
      </c>
      <c r="S152" t="str" cm="1">
        <f t="array" ref="S152:T152">_xlfn.TEXTSPLIT(R152,"/")</f>
        <v>music</v>
      </c>
      <c r="T152" t="str">
        <v>rock</v>
      </c>
      <c r="U152" s="8" t="str">
        <f t="shared" si="16"/>
        <v>Dec</v>
      </c>
      <c r="V152">
        <f t="shared" si="17"/>
        <v>2018</v>
      </c>
    </row>
    <row r="153" spans="1:22" x14ac:dyDescent="0.25">
      <c r="A153">
        <v>151</v>
      </c>
      <c r="B153" t="s">
        <v>354</v>
      </c>
      <c r="C153" s="3" t="s">
        <v>355</v>
      </c>
      <c r="D153" s="19">
        <v>137200</v>
      </c>
      <c r="E153" s="19">
        <v>88037</v>
      </c>
      <c r="F153" s="5">
        <f t="shared" si="12"/>
        <v>64.166909620991248</v>
      </c>
      <c r="G153" s="20" t="s">
        <v>14</v>
      </c>
      <c r="H153" s="8">
        <v>1467</v>
      </c>
      <c r="I153" s="9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5">
        <f t="shared" si="14"/>
        <v>41799.208333333336</v>
      </c>
      <c r="O153" s="15">
        <f t="shared" si="15"/>
        <v>41850.208333333336</v>
      </c>
      <c r="P153" t="b">
        <v>0</v>
      </c>
      <c r="Q153" t="b">
        <v>0</v>
      </c>
      <c r="R153" s="10" t="s">
        <v>50</v>
      </c>
      <c r="S153" t="str" cm="1">
        <f t="array" ref="S153:T153">_xlfn.TEXTSPLIT(R153,"/")</f>
        <v>music</v>
      </c>
      <c r="T153" t="str">
        <v>electric music</v>
      </c>
      <c r="U153" s="8" t="str">
        <f t="shared" si="16"/>
        <v>Jun</v>
      </c>
      <c r="V153">
        <f t="shared" si="17"/>
        <v>2014</v>
      </c>
    </row>
    <row r="154" spans="1:22" x14ac:dyDescent="0.25">
      <c r="A154">
        <v>152</v>
      </c>
      <c r="B154" t="s">
        <v>356</v>
      </c>
      <c r="C154" s="3" t="s">
        <v>357</v>
      </c>
      <c r="D154" s="19">
        <v>41500</v>
      </c>
      <c r="E154" s="19">
        <v>175573</v>
      </c>
      <c r="F154" s="5">
        <f t="shared" si="12"/>
        <v>423.06746987951806</v>
      </c>
      <c r="G154" s="20" t="s">
        <v>20</v>
      </c>
      <c r="H154" s="8">
        <v>3376</v>
      </c>
      <c r="I154" s="9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5">
        <f t="shared" si="14"/>
        <v>42783.25</v>
      </c>
      <c r="O154" s="15">
        <f t="shared" si="15"/>
        <v>42790.25</v>
      </c>
      <c r="P154" t="b">
        <v>0</v>
      </c>
      <c r="Q154" t="b">
        <v>0</v>
      </c>
      <c r="R154" s="10" t="s">
        <v>60</v>
      </c>
      <c r="S154" t="str" cm="1">
        <f t="array" ref="S154:T154">_xlfn.TEXTSPLIT(R154,"/")</f>
        <v>music</v>
      </c>
      <c r="T154" t="str">
        <v>indie rock</v>
      </c>
      <c r="U154" s="8" t="str">
        <f t="shared" si="16"/>
        <v>Feb</v>
      </c>
      <c r="V154">
        <f t="shared" si="17"/>
        <v>2017</v>
      </c>
    </row>
    <row r="155" spans="1:22" x14ac:dyDescent="0.25">
      <c r="A155">
        <v>153</v>
      </c>
      <c r="B155" t="s">
        <v>358</v>
      </c>
      <c r="C155" s="3" t="s">
        <v>359</v>
      </c>
      <c r="D155" s="19">
        <v>189400</v>
      </c>
      <c r="E155" s="19">
        <v>176112</v>
      </c>
      <c r="F155" s="5">
        <f t="shared" si="12"/>
        <v>92.984160506863773</v>
      </c>
      <c r="G155" s="20" t="s">
        <v>14</v>
      </c>
      <c r="H155" s="8">
        <v>5681</v>
      </c>
      <c r="I155" s="9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5">
        <f t="shared" si="14"/>
        <v>41201.208333333336</v>
      </c>
      <c r="O155" s="15">
        <f t="shared" si="15"/>
        <v>41207.208333333336</v>
      </c>
      <c r="P155" t="b">
        <v>0</v>
      </c>
      <c r="Q155" t="b">
        <v>0</v>
      </c>
      <c r="R155" s="10" t="s">
        <v>33</v>
      </c>
      <c r="S155" t="str" cm="1">
        <f t="array" ref="S155:T155">_xlfn.TEXTSPLIT(R155,"/")</f>
        <v>theater</v>
      </c>
      <c r="T155" t="str">
        <v>plays</v>
      </c>
      <c r="U155" s="8" t="str">
        <f t="shared" si="16"/>
        <v>Oct</v>
      </c>
      <c r="V155">
        <f t="shared" si="17"/>
        <v>2012</v>
      </c>
    </row>
    <row r="156" spans="1:22" x14ac:dyDescent="0.25">
      <c r="A156">
        <v>154</v>
      </c>
      <c r="B156" t="s">
        <v>360</v>
      </c>
      <c r="C156" s="3" t="s">
        <v>361</v>
      </c>
      <c r="D156" s="19">
        <v>171300</v>
      </c>
      <c r="E156" s="19">
        <v>100650</v>
      </c>
      <c r="F156" s="5">
        <f t="shared" si="12"/>
        <v>58.756567425569173</v>
      </c>
      <c r="G156" s="20" t="s">
        <v>14</v>
      </c>
      <c r="H156" s="8">
        <v>1059</v>
      </c>
      <c r="I156" s="9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5">
        <f t="shared" si="14"/>
        <v>42502.208333333328</v>
      </c>
      <c r="O156" s="15">
        <f t="shared" si="15"/>
        <v>42525.208333333328</v>
      </c>
      <c r="P156" t="b">
        <v>0</v>
      </c>
      <c r="Q156" t="b">
        <v>1</v>
      </c>
      <c r="R156" s="10" t="s">
        <v>60</v>
      </c>
      <c r="S156" t="str" cm="1">
        <f t="array" ref="S156:T156">_xlfn.TEXTSPLIT(R156,"/")</f>
        <v>music</v>
      </c>
      <c r="T156" t="str">
        <v>indie rock</v>
      </c>
      <c r="U156" s="8" t="str">
        <f t="shared" si="16"/>
        <v>May</v>
      </c>
      <c r="V156">
        <f t="shared" si="17"/>
        <v>2016</v>
      </c>
    </row>
    <row r="157" spans="1:22" x14ac:dyDescent="0.25">
      <c r="A157">
        <v>155</v>
      </c>
      <c r="B157" t="s">
        <v>362</v>
      </c>
      <c r="C157" s="3" t="s">
        <v>363</v>
      </c>
      <c r="D157" s="19">
        <v>139500</v>
      </c>
      <c r="E157" s="19">
        <v>90706</v>
      </c>
      <c r="F157" s="5">
        <f t="shared" si="12"/>
        <v>65.022222222222226</v>
      </c>
      <c r="G157" s="20" t="s">
        <v>14</v>
      </c>
      <c r="H157" s="8">
        <v>1194</v>
      </c>
      <c r="I157" s="9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5">
        <f t="shared" si="14"/>
        <v>40262.208333333336</v>
      </c>
      <c r="O157" s="15">
        <f t="shared" si="15"/>
        <v>40277.208333333336</v>
      </c>
      <c r="P157" t="b">
        <v>0</v>
      </c>
      <c r="Q157" t="b">
        <v>0</v>
      </c>
      <c r="R157" s="10" t="s">
        <v>33</v>
      </c>
      <c r="S157" t="str" cm="1">
        <f t="array" ref="S157:T157">_xlfn.TEXTSPLIT(R157,"/")</f>
        <v>theater</v>
      </c>
      <c r="T157" t="str">
        <v>plays</v>
      </c>
      <c r="U157" s="8" t="str">
        <f t="shared" si="16"/>
        <v>Mar</v>
      </c>
      <c r="V157">
        <f t="shared" si="17"/>
        <v>2010</v>
      </c>
    </row>
    <row r="158" spans="1:22" x14ac:dyDescent="0.25">
      <c r="A158">
        <v>156</v>
      </c>
      <c r="B158" t="s">
        <v>364</v>
      </c>
      <c r="C158" s="3" t="s">
        <v>365</v>
      </c>
      <c r="D158" s="19">
        <v>36400</v>
      </c>
      <c r="E158" s="19">
        <v>26914</v>
      </c>
      <c r="F158" s="5">
        <f t="shared" si="12"/>
        <v>73.939560439560438</v>
      </c>
      <c r="G158" s="20" t="s">
        <v>74</v>
      </c>
      <c r="H158" s="8">
        <v>379</v>
      </c>
      <c r="I158" s="9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5">
        <f t="shared" si="14"/>
        <v>43743.208333333328</v>
      </c>
      <c r="O158" s="15">
        <f t="shared" si="15"/>
        <v>43767.208333333328</v>
      </c>
      <c r="P158" t="b">
        <v>0</v>
      </c>
      <c r="Q158" t="b">
        <v>0</v>
      </c>
      <c r="R158" s="10" t="s">
        <v>23</v>
      </c>
      <c r="S158" t="str" cm="1">
        <f t="array" ref="S158:T158">_xlfn.TEXTSPLIT(R158,"/")</f>
        <v>music</v>
      </c>
      <c r="T158" t="str">
        <v>rock</v>
      </c>
      <c r="U158" s="8" t="str">
        <f t="shared" si="16"/>
        <v>Oct</v>
      </c>
      <c r="V158">
        <f t="shared" si="17"/>
        <v>2019</v>
      </c>
    </row>
    <row r="159" spans="1:22" x14ac:dyDescent="0.25">
      <c r="A159">
        <v>157</v>
      </c>
      <c r="B159" t="s">
        <v>366</v>
      </c>
      <c r="C159" s="3" t="s">
        <v>367</v>
      </c>
      <c r="D159" s="19">
        <v>4200</v>
      </c>
      <c r="E159" s="19">
        <v>2212</v>
      </c>
      <c r="F159" s="5">
        <f t="shared" si="12"/>
        <v>52.666666666666664</v>
      </c>
      <c r="G159" s="20" t="s">
        <v>14</v>
      </c>
      <c r="H159" s="8">
        <v>30</v>
      </c>
      <c r="I159" s="9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5">
        <f t="shared" si="14"/>
        <v>41638.25</v>
      </c>
      <c r="O159" s="15">
        <f t="shared" si="15"/>
        <v>41650.25</v>
      </c>
      <c r="P159" t="b">
        <v>0</v>
      </c>
      <c r="Q159" t="b">
        <v>0</v>
      </c>
      <c r="R159" s="10" t="s">
        <v>122</v>
      </c>
      <c r="S159" t="str" cm="1">
        <f t="array" ref="S159:T159">_xlfn.TEXTSPLIT(R159,"/")</f>
        <v>photography</v>
      </c>
      <c r="T159" t="str">
        <v>photography books</v>
      </c>
      <c r="U159" s="8" t="str">
        <f t="shared" si="16"/>
        <v>Dec</v>
      </c>
      <c r="V159">
        <f t="shared" si="17"/>
        <v>2013</v>
      </c>
    </row>
    <row r="160" spans="1:22" x14ac:dyDescent="0.25">
      <c r="A160">
        <v>158</v>
      </c>
      <c r="B160" t="s">
        <v>368</v>
      </c>
      <c r="C160" s="3" t="s">
        <v>369</v>
      </c>
      <c r="D160" s="19">
        <v>2100</v>
      </c>
      <c r="E160" s="19">
        <v>4640</v>
      </c>
      <c r="F160" s="5">
        <f t="shared" si="12"/>
        <v>220.95238095238096</v>
      </c>
      <c r="G160" s="20" t="s">
        <v>20</v>
      </c>
      <c r="H160" s="8">
        <v>41</v>
      </c>
      <c r="I160" s="9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5">
        <f t="shared" si="14"/>
        <v>42346.25</v>
      </c>
      <c r="O160" s="15">
        <f t="shared" si="15"/>
        <v>42347.25</v>
      </c>
      <c r="P160" t="b">
        <v>0</v>
      </c>
      <c r="Q160" t="b">
        <v>0</v>
      </c>
      <c r="R160" s="10" t="s">
        <v>23</v>
      </c>
      <c r="S160" t="str" cm="1">
        <f t="array" ref="S160:T160">_xlfn.TEXTSPLIT(R160,"/")</f>
        <v>music</v>
      </c>
      <c r="T160" t="str">
        <v>rock</v>
      </c>
      <c r="U160" s="8" t="str">
        <f t="shared" si="16"/>
        <v>Dec</v>
      </c>
      <c r="V160">
        <f t="shared" si="17"/>
        <v>2015</v>
      </c>
    </row>
    <row r="161" spans="1:22" x14ac:dyDescent="0.25">
      <c r="A161">
        <v>159</v>
      </c>
      <c r="B161" t="s">
        <v>370</v>
      </c>
      <c r="C161" s="3" t="s">
        <v>371</v>
      </c>
      <c r="D161" s="19">
        <v>191200</v>
      </c>
      <c r="E161" s="19">
        <v>191222</v>
      </c>
      <c r="F161" s="5">
        <f t="shared" si="12"/>
        <v>100.01150627615063</v>
      </c>
      <c r="G161" s="20" t="s">
        <v>20</v>
      </c>
      <c r="H161" s="8">
        <v>1821</v>
      </c>
      <c r="I161" s="9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5">
        <f t="shared" si="14"/>
        <v>43551.208333333328</v>
      </c>
      <c r="O161" s="15">
        <f t="shared" si="15"/>
        <v>43569.208333333328</v>
      </c>
      <c r="P161" t="b">
        <v>0</v>
      </c>
      <c r="Q161" t="b">
        <v>1</v>
      </c>
      <c r="R161" s="10" t="s">
        <v>33</v>
      </c>
      <c r="S161" t="str" cm="1">
        <f t="array" ref="S161:T161">_xlfn.TEXTSPLIT(R161,"/")</f>
        <v>theater</v>
      </c>
      <c r="T161" t="str">
        <v>plays</v>
      </c>
      <c r="U161" s="8" t="str">
        <f t="shared" si="16"/>
        <v>Mar</v>
      </c>
      <c r="V161">
        <f t="shared" si="17"/>
        <v>2019</v>
      </c>
    </row>
    <row r="162" spans="1:22" x14ac:dyDescent="0.25">
      <c r="A162">
        <v>160</v>
      </c>
      <c r="B162" t="s">
        <v>372</v>
      </c>
      <c r="C162" s="3" t="s">
        <v>373</v>
      </c>
      <c r="D162" s="19">
        <v>8000</v>
      </c>
      <c r="E162" s="19">
        <v>12985</v>
      </c>
      <c r="F162" s="5">
        <f t="shared" si="12"/>
        <v>162.3125</v>
      </c>
      <c r="G162" s="20" t="s">
        <v>20</v>
      </c>
      <c r="H162" s="8">
        <v>164</v>
      </c>
      <c r="I162" s="9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5">
        <f t="shared" si="14"/>
        <v>43582.208333333328</v>
      </c>
      <c r="O162" s="15">
        <f t="shared" si="15"/>
        <v>43598.208333333328</v>
      </c>
      <c r="P162" t="b">
        <v>0</v>
      </c>
      <c r="Q162" t="b">
        <v>0</v>
      </c>
      <c r="R162" s="10" t="s">
        <v>65</v>
      </c>
      <c r="S162" t="str" cm="1">
        <f t="array" ref="S162:T162">_xlfn.TEXTSPLIT(R162,"/")</f>
        <v>technology</v>
      </c>
      <c r="T162" t="str">
        <v>wearables</v>
      </c>
      <c r="U162" s="8" t="str">
        <f t="shared" si="16"/>
        <v>Apr</v>
      </c>
      <c r="V162">
        <f t="shared" si="17"/>
        <v>2019</v>
      </c>
    </row>
    <row r="163" spans="1:22" ht="31.5" x14ac:dyDescent="0.25">
      <c r="A163">
        <v>161</v>
      </c>
      <c r="B163" t="s">
        <v>374</v>
      </c>
      <c r="C163" s="3" t="s">
        <v>375</v>
      </c>
      <c r="D163" s="19">
        <v>5500</v>
      </c>
      <c r="E163" s="19">
        <v>4300</v>
      </c>
      <c r="F163" s="5">
        <f t="shared" si="12"/>
        <v>78.181818181818187</v>
      </c>
      <c r="G163" s="20" t="s">
        <v>14</v>
      </c>
      <c r="H163" s="8">
        <v>75</v>
      </c>
      <c r="I163" s="9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5">
        <f t="shared" si="14"/>
        <v>42270.208333333328</v>
      </c>
      <c r="O163" s="15">
        <f t="shared" si="15"/>
        <v>42276.208333333328</v>
      </c>
      <c r="P163" t="b">
        <v>0</v>
      </c>
      <c r="Q163" t="b">
        <v>1</v>
      </c>
      <c r="R163" s="10" t="s">
        <v>28</v>
      </c>
      <c r="S163" t="str" cm="1">
        <f t="array" ref="S163:T163">_xlfn.TEXTSPLIT(R163,"/")</f>
        <v>technology</v>
      </c>
      <c r="T163" t="str">
        <v>web</v>
      </c>
      <c r="U163" s="8" t="str">
        <f t="shared" si="16"/>
        <v>Sep</v>
      </c>
      <c r="V163">
        <f t="shared" si="17"/>
        <v>2015</v>
      </c>
    </row>
    <row r="164" spans="1:22" ht="31.5" x14ac:dyDescent="0.25">
      <c r="A164">
        <v>162</v>
      </c>
      <c r="B164" t="s">
        <v>376</v>
      </c>
      <c r="C164" s="3" t="s">
        <v>377</v>
      </c>
      <c r="D164" s="19">
        <v>6100</v>
      </c>
      <c r="E164" s="19">
        <v>9134</v>
      </c>
      <c r="F164" s="5">
        <f t="shared" si="12"/>
        <v>149.73770491803279</v>
      </c>
      <c r="G164" s="20" t="s">
        <v>20</v>
      </c>
      <c r="H164" s="8">
        <v>157</v>
      </c>
      <c r="I164" s="9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5">
        <f t="shared" si="14"/>
        <v>43442.25</v>
      </c>
      <c r="O164" s="15">
        <f t="shared" si="15"/>
        <v>43472.25</v>
      </c>
      <c r="P164" t="b">
        <v>0</v>
      </c>
      <c r="Q164" t="b">
        <v>0</v>
      </c>
      <c r="R164" s="10" t="s">
        <v>23</v>
      </c>
      <c r="S164" t="str" cm="1">
        <f t="array" ref="S164:T164">_xlfn.TEXTSPLIT(R164,"/")</f>
        <v>music</v>
      </c>
      <c r="T164" t="str">
        <v>rock</v>
      </c>
      <c r="U164" s="8" t="str">
        <f t="shared" si="16"/>
        <v>Dec</v>
      </c>
      <c r="V164">
        <f t="shared" si="17"/>
        <v>2018</v>
      </c>
    </row>
    <row r="165" spans="1:22" x14ac:dyDescent="0.25">
      <c r="A165">
        <v>163</v>
      </c>
      <c r="B165" t="s">
        <v>378</v>
      </c>
      <c r="C165" s="3" t="s">
        <v>379</v>
      </c>
      <c r="D165" s="19">
        <v>3500</v>
      </c>
      <c r="E165" s="19">
        <v>8864</v>
      </c>
      <c r="F165" s="5">
        <f t="shared" si="12"/>
        <v>253.25714285714284</v>
      </c>
      <c r="G165" s="20" t="s">
        <v>20</v>
      </c>
      <c r="H165" s="8">
        <v>246</v>
      </c>
      <c r="I165" s="9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5">
        <f t="shared" si="14"/>
        <v>43028.208333333328</v>
      </c>
      <c r="O165" s="15">
        <f t="shared" si="15"/>
        <v>43077.25</v>
      </c>
      <c r="P165" t="b">
        <v>0</v>
      </c>
      <c r="Q165" t="b">
        <v>1</v>
      </c>
      <c r="R165" s="10" t="s">
        <v>122</v>
      </c>
      <c r="S165" t="str" cm="1">
        <f t="array" ref="S165:T165">_xlfn.TEXTSPLIT(R165,"/")</f>
        <v>photography</v>
      </c>
      <c r="T165" t="str">
        <v>photography books</v>
      </c>
      <c r="U165" s="8" t="str">
        <f t="shared" si="16"/>
        <v>Oct</v>
      </c>
      <c r="V165">
        <f t="shared" si="17"/>
        <v>2017</v>
      </c>
    </row>
    <row r="166" spans="1:22" x14ac:dyDescent="0.25">
      <c r="A166">
        <v>164</v>
      </c>
      <c r="B166" t="s">
        <v>380</v>
      </c>
      <c r="C166" s="3" t="s">
        <v>381</v>
      </c>
      <c r="D166" s="19">
        <v>150500</v>
      </c>
      <c r="E166" s="19">
        <v>150755</v>
      </c>
      <c r="F166" s="5">
        <f t="shared" si="12"/>
        <v>100.16943521594683</v>
      </c>
      <c r="G166" s="20" t="s">
        <v>20</v>
      </c>
      <c r="H166" s="8">
        <v>1396</v>
      </c>
      <c r="I166" s="9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5">
        <f t="shared" si="14"/>
        <v>43016.208333333328</v>
      </c>
      <c r="O166" s="15">
        <f t="shared" si="15"/>
        <v>43017.208333333328</v>
      </c>
      <c r="P166" t="b">
        <v>0</v>
      </c>
      <c r="Q166" t="b">
        <v>0</v>
      </c>
      <c r="R166" s="10" t="s">
        <v>33</v>
      </c>
      <c r="S166" t="str" cm="1">
        <f t="array" ref="S166:T166">_xlfn.TEXTSPLIT(R166,"/")</f>
        <v>theater</v>
      </c>
      <c r="T166" t="str">
        <v>plays</v>
      </c>
      <c r="U166" s="8" t="str">
        <f t="shared" si="16"/>
        <v>Oct</v>
      </c>
      <c r="V166">
        <f t="shared" si="17"/>
        <v>2017</v>
      </c>
    </row>
    <row r="167" spans="1:22" x14ac:dyDescent="0.25">
      <c r="A167">
        <v>165</v>
      </c>
      <c r="B167" t="s">
        <v>382</v>
      </c>
      <c r="C167" s="3" t="s">
        <v>383</v>
      </c>
      <c r="D167" s="19">
        <v>90400</v>
      </c>
      <c r="E167" s="19">
        <v>110279</v>
      </c>
      <c r="F167" s="5">
        <f t="shared" si="12"/>
        <v>121.99004424778761</v>
      </c>
      <c r="G167" s="20" t="s">
        <v>20</v>
      </c>
      <c r="H167" s="8">
        <v>2506</v>
      </c>
      <c r="I167" s="9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5">
        <f t="shared" si="14"/>
        <v>42948.208333333328</v>
      </c>
      <c r="O167" s="15">
        <f t="shared" si="15"/>
        <v>42980.208333333328</v>
      </c>
      <c r="P167" t="b">
        <v>0</v>
      </c>
      <c r="Q167" t="b">
        <v>0</v>
      </c>
      <c r="R167" s="10" t="s">
        <v>28</v>
      </c>
      <c r="S167" t="str" cm="1">
        <f t="array" ref="S167:T167">_xlfn.TEXTSPLIT(R167,"/")</f>
        <v>technology</v>
      </c>
      <c r="T167" t="str">
        <v>web</v>
      </c>
      <c r="U167" s="8" t="str">
        <f t="shared" si="16"/>
        <v>Aug</v>
      </c>
      <c r="V167">
        <f t="shared" si="17"/>
        <v>2017</v>
      </c>
    </row>
    <row r="168" spans="1:22" x14ac:dyDescent="0.25">
      <c r="A168">
        <v>166</v>
      </c>
      <c r="B168" t="s">
        <v>384</v>
      </c>
      <c r="C168" s="3" t="s">
        <v>385</v>
      </c>
      <c r="D168" s="19">
        <v>9800</v>
      </c>
      <c r="E168" s="19">
        <v>13439</v>
      </c>
      <c r="F168" s="5">
        <f t="shared" si="12"/>
        <v>137.13265306122449</v>
      </c>
      <c r="G168" s="20" t="s">
        <v>20</v>
      </c>
      <c r="H168" s="8">
        <v>244</v>
      </c>
      <c r="I168" s="9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5">
        <f t="shared" si="14"/>
        <v>40534.25</v>
      </c>
      <c r="O168" s="15">
        <f t="shared" si="15"/>
        <v>40538.25</v>
      </c>
      <c r="P168" t="b">
        <v>0</v>
      </c>
      <c r="Q168" t="b">
        <v>0</v>
      </c>
      <c r="R168" s="10" t="s">
        <v>122</v>
      </c>
      <c r="S168" t="str" cm="1">
        <f t="array" ref="S168:T168">_xlfn.TEXTSPLIT(R168,"/")</f>
        <v>photography</v>
      </c>
      <c r="T168" t="str">
        <v>photography books</v>
      </c>
      <c r="U168" s="8" t="str">
        <f t="shared" si="16"/>
        <v>Dec</v>
      </c>
      <c r="V168">
        <f t="shared" si="17"/>
        <v>2010</v>
      </c>
    </row>
    <row r="169" spans="1:22" x14ac:dyDescent="0.25">
      <c r="A169">
        <v>167</v>
      </c>
      <c r="B169" t="s">
        <v>386</v>
      </c>
      <c r="C169" s="3" t="s">
        <v>387</v>
      </c>
      <c r="D169" s="19">
        <v>2600</v>
      </c>
      <c r="E169" s="19">
        <v>10804</v>
      </c>
      <c r="F169" s="5">
        <f t="shared" si="12"/>
        <v>415.53846153846149</v>
      </c>
      <c r="G169" s="20" t="s">
        <v>20</v>
      </c>
      <c r="H169" s="8">
        <v>146</v>
      </c>
      <c r="I169" s="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5">
        <f t="shared" si="14"/>
        <v>41435.208333333336</v>
      </c>
      <c r="O169" s="15">
        <f t="shared" si="15"/>
        <v>41445.208333333336</v>
      </c>
      <c r="P169" t="b">
        <v>0</v>
      </c>
      <c r="Q169" t="b">
        <v>0</v>
      </c>
      <c r="R169" s="10" t="s">
        <v>33</v>
      </c>
      <c r="S169" t="str" cm="1">
        <f t="array" ref="S169:T169">_xlfn.TEXTSPLIT(R169,"/")</f>
        <v>theater</v>
      </c>
      <c r="T169" t="str">
        <v>plays</v>
      </c>
      <c r="U169" s="8" t="str">
        <f t="shared" si="16"/>
        <v>Jun</v>
      </c>
      <c r="V169">
        <f t="shared" si="17"/>
        <v>2013</v>
      </c>
    </row>
    <row r="170" spans="1:22" x14ac:dyDescent="0.25">
      <c r="A170">
        <v>168</v>
      </c>
      <c r="B170" t="s">
        <v>388</v>
      </c>
      <c r="C170" s="3" t="s">
        <v>389</v>
      </c>
      <c r="D170" s="19">
        <v>128100</v>
      </c>
      <c r="E170" s="19">
        <v>40107</v>
      </c>
      <c r="F170" s="5">
        <f t="shared" si="12"/>
        <v>31.30913348946136</v>
      </c>
      <c r="G170" s="20" t="s">
        <v>14</v>
      </c>
      <c r="H170" s="8">
        <v>955</v>
      </c>
      <c r="I170" s="9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5">
        <f t="shared" si="14"/>
        <v>43518.25</v>
      </c>
      <c r="O170" s="15">
        <f t="shared" si="15"/>
        <v>43541.208333333328</v>
      </c>
      <c r="P170" t="b">
        <v>0</v>
      </c>
      <c r="Q170" t="b">
        <v>1</v>
      </c>
      <c r="R170" s="10" t="s">
        <v>60</v>
      </c>
      <c r="S170" t="str" cm="1">
        <f t="array" ref="S170:T170">_xlfn.TEXTSPLIT(R170,"/")</f>
        <v>music</v>
      </c>
      <c r="T170" t="str">
        <v>indie rock</v>
      </c>
      <c r="U170" s="8" t="str">
        <f t="shared" si="16"/>
        <v>Feb</v>
      </c>
      <c r="V170">
        <f t="shared" si="17"/>
        <v>2019</v>
      </c>
    </row>
    <row r="171" spans="1:22" x14ac:dyDescent="0.25">
      <c r="A171">
        <v>169</v>
      </c>
      <c r="B171" t="s">
        <v>390</v>
      </c>
      <c r="C171" s="3" t="s">
        <v>391</v>
      </c>
      <c r="D171" s="19">
        <v>23300</v>
      </c>
      <c r="E171" s="19">
        <v>98811</v>
      </c>
      <c r="F171" s="5">
        <f t="shared" si="12"/>
        <v>424.08154506437768</v>
      </c>
      <c r="G171" s="20" t="s">
        <v>20</v>
      </c>
      <c r="H171" s="8">
        <v>1267</v>
      </c>
      <c r="I171" s="9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5">
        <f t="shared" si="14"/>
        <v>41077.208333333336</v>
      </c>
      <c r="O171" s="15">
        <f t="shared" si="15"/>
        <v>41105.208333333336</v>
      </c>
      <c r="P171" t="b">
        <v>0</v>
      </c>
      <c r="Q171" t="b">
        <v>1</v>
      </c>
      <c r="R171" s="10" t="s">
        <v>100</v>
      </c>
      <c r="S171" t="str" cm="1">
        <f t="array" ref="S171:T171">_xlfn.TEXTSPLIT(R171,"/")</f>
        <v>film &amp; video</v>
      </c>
      <c r="T171" t="str">
        <v>shorts</v>
      </c>
      <c r="U171" s="8" t="str">
        <f t="shared" si="16"/>
        <v>Jun</v>
      </c>
      <c r="V171">
        <f t="shared" si="17"/>
        <v>2012</v>
      </c>
    </row>
    <row r="172" spans="1:22" x14ac:dyDescent="0.25">
      <c r="A172">
        <v>170</v>
      </c>
      <c r="B172" t="s">
        <v>392</v>
      </c>
      <c r="C172" s="3" t="s">
        <v>393</v>
      </c>
      <c r="D172" s="19">
        <v>188100</v>
      </c>
      <c r="E172" s="19">
        <v>5528</v>
      </c>
      <c r="F172" s="5">
        <f t="shared" si="12"/>
        <v>2.93886230728336</v>
      </c>
      <c r="G172" s="20" t="s">
        <v>14</v>
      </c>
      <c r="H172" s="8">
        <v>67</v>
      </c>
      <c r="I172" s="9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5">
        <f t="shared" si="14"/>
        <v>42950.208333333328</v>
      </c>
      <c r="O172" s="15">
        <f t="shared" si="15"/>
        <v>42957.208333333328</v>
      </c>
      <c r="P172" t="b">
        <v>0</v>
      </c>
      <c r="Q172" t="b">
        <v>0</v>
      </c>
      <c r="R172" s="10" t="s">
        <v>60</v>
      </c>
      <c r="S172" t="str" cm="1">
        <f t="array" ref="S172:T172">_xlfn.TEXTSPLIT(R172,"/")</f>
        <v>music</v>
      </c>
      <c r="T172" t="str">
        <v>indie rock</v>
      </c>
      <c r="U172" s="8" t="str">
        <f t="shared" si="16"/>
        <v>Aug</v>
      </c>
      <c r="V172">
        <f t="shared" si="17"/>
        <v>2017</v>
      </c>
    </row>
    <row r="173" spans="1:22" ht="31.5" x14ac:dyDescent="0.25">
      <c r="A173">
        <v>171</v>
      </c>
      <c r="B173" t="s">
        <v>394</v>
      </c>
      <c r="C173" s="3" t="s">
        <v>395</v>
      </c>
      <c r="D173" s="19">
        <v>4900</v>
      </c>
      <c r="E173" s="19">
        <v>521</v>
      </c>
      <c r="F173" s="5">
        <f t="shared" si="12"/>
        <v>10.63265306122449</v>
      </c>
      <c r="G173" s="20" t="s">
        <v>14</v>
      </c>
      <c r="H173" s="8">
        <v>5</v>
      </c>
      <c r="I173" s="9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5">
        <f t="shared" si="14"/>
        <v>41718.208333333336</v>
      </c>
      <c r="O173" s="15">
        <f t="shared" si="15"/>
        <v>41740.208333333336</v>
      </c>
      <c r="P173" t="b">
        <v>0</v>
      </c>
      <c r="Q173" t="b">
        <v>0</v>
      </c>
      <c r="R173" s="10" t="s">
        <v>206</v>
      </c>
      <c r="S173" t="str" cm="1">
        <f t="array" ref="S173:T173">_xlfn.TEXTSPLIT(R173,"/")</f>
        <v>publishing</v>
      </c>
      <c r="T173" t="str">
        <v>translations</v>
      </c>
      <c r="U173" s="8" t="str">
        <f t="shared" si="16"/>
        <v>Mar</v>
      </c>
      <c r="V173">
        <f t="shared" si="17"/>
        <v>2014</v>
      </c>
    </row>
    <row r="174" spans="1:22" x14ac:dyDescent="0.25">
      <c r="A174">
        <v>172</v>
      </c>
      <c r="B174" t="s">
        <v>396</v>
      </c>
      <c r="C174" s="3" t="s">
        <v>397</v>
      </c>
      <c r="D174" s="19">
        <v>800</v>
      </c>
      <c r="E174" s="19">
        <v>663</v>
      </c>
      <c r="F174" s="5">
        <f t="shared" si="12"/>
        <v>82.875</v>
      </c>
      <c r="G174" s="20" t="s">
        <v>14</v>
      </c>
      <c r="H174" s="8">
        <v>26</v>
      </c>
      <c r="I174" s="9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5">
        <f t="shared" si="14"/>
        <v>41839.208333333336</v>
      </c>
      <c r="O174" s="15">
        <f t="shared" si="15"/>
        <v>41854.208333333336</v>
      </c>
      <c r="P174" t="b">
        <v>0</v>
      </c>
      <c r="Q174" t="b">
        <v>1</v>
      </c>
      <c r="R174" s="10" t="s">
        <v>42</v>
      </c>
      <c r="S174" t="str" cm="1">
        <f t="array" ref="S174:T174">_xlfn.TEXTSPLIT(R174,"/")</f>
        <v>film &amp; video</v>
      </c>
      <c r="T174" t="str">
        <v>documentary</v>
      </c>
      <c r="U174" s="8" t="str">
        <f t="shared" si="16"/>
        <v>Jul</v>
      </c>
      <c r="V174">
        <f t="shared" si="17"/>
        <v>2014</v>
      </c>
    </row>
    <row r="175" spans="1:22" x14ac:dyDescent="0.25">
      <c r="A175">
        <v>173</v>
      </c>
      <c r="B175" t="s">
        <v>398</v>
      </c>
      <c r="C175" s="3" t="s">
        <v>399</v>
      </c>
      <c r="D175" s="19">
        <v>96700</v>
      </c>
      <c r="E175" s="19">
        <v>157635</v>
      </c>
      <c r="F175" s="5">
        <f t="shared" si="12"/>
        <v>163.01447776628748</v>
      </c>
      <c r="G175" s="20" t="s">
        <v>20</v>
      </c>
      <c r="H175" s="8">
        <v>1561</v>
      </c>
      <c r="I175" s="9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5">
        <f t="shared" si="14"/>
        <v>41412.208333333336</v>
      </c>
      <c r="O175" s="15">
        <f t="shared" si="15"/>
        <v>41418.208333333336</v>
      </c>
      <c r="P175" t="b">
        <v>0</v>
      </c>
      <c r="Q175" t="b">
        <v>0</v>
      </c>
      <c r="R175" s="10" t="s">
        <v>33</v>
      </c>
      <c r="S175" t="str" cm="1">
        <f t="array" ref="S175:T175">_xlfn.TEXTSPLIT(R175,"/")</f>
        <v>theater</v>
      </c>
      <c r="T175" t="str">
        <v>plays</v>
      </c>
      <c r="U175" s="8" t="str">
        <f t="shared" si="16"/>
        <v>May</v>
      </c>
      <c r="V175">
        <f t="shared" si="17"/>
        <v>2013</v>
      </c>
    </row>
    <row r="176" spans="1:22" x14ac:dyDescent="0.25">
      <c r="A176">
        <v>174</v>
      </c>
      <c r="B176" t="s">
        <v>400</v>
      </c>
      <c r="C176" s="3" t="s">
        <v>401</v>
      </c>
      <c r="D176" s="19">
        <v>600</v>
      </c>
      <c r="E176" s="19">
        <v>5368</v>
      </c>
      <c r="F176" s="5">
        <f t="shared" si="12"/>
        <v>894.66666666666674</v>
      </c>
      <c r="G176" s="20" t="s">
        <v>20</v>
      </c>
      <c r="H176" s="8">
        <v>48</v>
      </c>
      <c r="I176" s="9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5">
        <f t="shared" si="14"/>
        <v>42282.208333333328</v>
      </c>
      <c r="O176" s="15">
        <f t="shared" si="15"/>
        <v>42283.208333333328</v>
      </c>
      <c r="P176" t="b">
        <v>0</v>
      </c>
      <c r="Q176" t="b">
        <v>1</v>
      </c>
      <c r="R176" s="10" t="s">
        <v>65</v>
      </c>
      <c r="S176" t="str" cm="1">
        <f t="array" ref="S176:T176">_xlfn.TEXTSPLIT(R176,"/")</f>
        <v>technology</v>
      </c>
      <c r="T176" t="str">
        <v>wearables</v>
      </c>
      <c r="U176" s="8" t="str">
        <f t="shared" si="16"/>
        <v>Oct</v>
      </c>
      <c r="V176">
        <f t="shared" si="17"/>
        <v>2015</v>
      </c>
    </row>
    <row r="177" spans="1:22" x14ac:dyDescent="0.25">
      <c r="A177">
        <v>175</v>
      </c>
      <c r="B177" t="s">
        <v>402</v>
      </c>
      <c r="C177" s="3" t="s">
        <v>403</v>
      </c>
      <c r="D177" s="19">
        <v>181200</v>
      </c>
      <c r="E177" s="19">
        <v>47459</v>
      </c>
      <c r="F177" s="5">
        <f t="shared" si="12"/>
        <v>26.191501103752756</v>
      </c>
      <c r="G177" s="20" t="s">
        <v>14</v>
      </c>
      <c r="H177" s="8">
        <v>1130</v>
      </c>
      <c r="I177" s="9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5">
        <f t="shared" si="14"/>
        <v>42613.208333333328</v>
      </c>
      <c r="O177" s="15">
        <f t="shared" si="15"/>
        <v>42632.208333333328</v>
      </c>
      <c r="P177" t="b">
        <v>0</v>
      </c>
      <c r="Q177" t="b">
        <v>0</v>
      </c>
      <c r="R177" s="10" t="s">
        <v>33</v>
      </c>
      <c r="S177" t="str" cm="1">
        <f t="array" ref="S177:T177">_xlfn.TEXTSPLIT(R177,"/")</f>
        <v>theater</v>
      </c>
      <c r="T177" t="str">
        <v>plays</v>
      </c>
      <c r="U177" s="8" t="str">
        <f t="shared" si="16"/>
        <v>Aug</v>
      </c>
      <c r="V177">
        <f t="shared" si="17"/>
        <v>2016</v>
      </c>
    </row>
    <row r="178" spans="1:22" ht="31.5" x14ac:dyDescent="0.25">
      <c r="A178">
        <v>176</v>
      </c>
      <c r="B178" t="s">
        <v>404</v>
      </c>
      <c r="C178" s="3" t="s">
        <v>405</v>
      </c>
      <c r="D178" s="19">
        <v>115000</v>
      </c>
      <c r="E178" s="19">
        <v>86060</v>
      </c>
      <c r="F178" s="5">
        <f t="shared" si="12"/>
        <v>74.834782608695647</v>
      </c>
      <c r="G178" s="20" t="s">
        <v>14</v>
      </c>
      <c r="H178" s="8">
        <v>782</v>
      </c>
      <c r="I178" s="9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5">
        <f t="shared" si="14"/>
        <v>42616.208333333328</v>
      </c>
      <c r="O178" s="15">
        <f t="shared" si="15"/>
        <v>42625.208333333328</v>
      </c>
      <c r="P178" t="b">
        <v>0</v>
      </c>
      <c r="Q178" t="b">
        <v>0</v>
      </c>
      <c r="R178" s="10" t="s">
        <v>33</v>
      </c>
      <c r="S178" t="str" cm="1">
        <f t="array" ref="S178:T178">_xlfn.TEXTSPLIT(R178,"/")</f>
        <v>theater</v>
      </c>
      <c r="T178" t="str">
        <v>plays</v>
      </c>
      <c r="U178" s="8" t="str">
        <f t="shared" si="16"/>
        <v>Sep</v>
      </c>
      <c r="V178">
        <f t="shared" si="17"/>
        <v>2016</v>
      </c>
    </row>
    <row r="179" spans="1:22" x14ac:dyDescent="0.25">
      <c r="A179">
        <v>177</v>
      </c>
      <c r="B179" t="s">
        <v>406</v>
      </c>
      <c r="C179" s="3" t="s">
        <v>407</v>
      </c>
      <c r="D179" s="19">
        <v>38800</v>
      </c>
      <c r="E179" s="19">
        <v>161593</v>
      </c>
      <c r="F179" s="5">
        <f t="shared" si="12"/>
        <v>416.47680412371136</v>
      </c>
      <c r="G179" s="20" t="s">
        <v>20</v>
      </c>
      <c r="H179" s="8">
        <v>2739</v>
      </c>
      <c r="I179" s="9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5">
        <f t="shared" si="14"/>
        <v>40497.25</v>
      </c>
      <c r="O179" s="15">
        <f t="shared" si="15"/>
        <v>40522.25</v>
      </c>
      <c r="P179" t="b">
        <v>0</v>
      </c>
      <c r="Q179" t="b">
        <v>0</v>
      </c>
      <c r="R179" s="10" t="s">
        <v>33</v>
      </c>
      <c r="S179" t="str" cm="1">
        <f t="array" ref="S179:T179">_xlfn.TEXTSPLIT(R179,"/")</f>
        <v>theater</v>
      </c>
      <c r="T179" t="str">
        <v>plays</v>
      </c>
      <c r="U179" s="8" t="str">
        <f t="shared" si="16"/>
        <v>Nov</v>
      </c>
      <c r="V179">
        <f t="shared" si="17"/>
        <v>2010</v>
      </c>
    </row>
    <row r="180" spans="1:22" x14ac:dyDescent="0.25">
      <c r="A180">
        <v>178</v>
      </c>
      <c r="B180" t="s">
        <v>408</v>
      </c>
      <c r="C180" s="3" t="s">
        <v>409</v>
      </c>
      <c r="D180" s="19">
        <v>7200</v>
      </c>
      <c r="E180" s="19">
        <v>6927</v>
      </c>
      <c r="F180" s="5">
        <f t="shared" si="12"/>
        <v>96.208333333333329</v>
      </c>
      <c r="G180" s="20" t="s">
        <v>14</v>
      </c>
      <c r="H180" s="8">
        <v>210</v>
      </c>
      <c r="I180" s="9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5">
        <f t="shared" si="14"/>
        <v>42999.208333333328</v>
      </c>
      <c r="O180" s="15">
        <f t="shared" si="15"/>
        <v>43008.208333333328</v>
      </c>
      <c r="P180" t="b">
        <v>0</v>
      </c>
      <c r="Q180" t="b">
        <v>0</v>
      </c>
      <c r="R180" s="10" t="s">
        <v>17</v>
      </c>
      <c r="S180" t="str" cm="1">
        <f t="array" ref="S180:T180">_xlfn.TEXTSPLIT(R180,"/")</f>
        <v>food</v>
      </c>
      <c r="T180" t="str">
        <v>food trucks</v>
      </c>
      <c r="U180" s="8" t="str">
        <f t="shared" si="16"/>
        <v>Sep</v>
      </c>
      <c r="V180">
        <f t="shared" si="17"/>
        <v>2017</v>
      </c>
    </row>
    <row r="181" spans="1:22" ht="31.5" x14ac:dyDescent="0.25">
      <c r="A181">
        <v>179</v>
      </c>
      <c r="B181" t="s">
        <v>410</v>
      </c>
      <c r="C181" s="3" t="s">
        <v>411</v>
      </c>
      <c r="D181" s="19">
        <v>44500</v>
      </c>
      <c r="E181" s="19">
        <v>159185</v>
      </c>
      <c r="F181" s="5">
        <f t="shared" si="12"/>
        <v>357.71910112359546</v>
      </c>
      <c r="G181" s="20" t="s">
        <v>20</v>
      </c>
      <c r="H181" s="8">
        <v>3537</v>
      </c>
      <c r="I181" s="9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5">
        <f t="shared" si="14"/>
        <v>41350.208333333336</v>
      </c>
      <c r="O181" s="15">
        <f t="shared" si="15"/>
        <v>41351.208333333336</v>
      </c>
      <c r="P181" t="b">
        <v>0</v>
      </c>
      <c r="Q181" t="b">
        <v>1</v>
      </c>
      <c r="R181" s="10" t="s">
        <v>33</v>
      </c>
      <c r="S181" t="str" cm="1">
        <f t="array" ref="S181:T181">_xlfn.TEXTSPLIT(R181,"/")</f>
        <v>theater</v>
      </c>
      <c r="T181" t="str">
        <v>plays</v>
      </c>
      <c r="U181" s="8" t="str">
        <f t="shared" si="16"/>
        <v>Mar</v>
      </c>
      <c r="V181">
        <f t="shared" si="17"/>
        <v>2013</v>
      </c>
    </row>
    <row r="182" spans="1:22" x14ac:dyDescent="0.25">
      <c r="A182">
        <v>180</v>
      </c>
      <c r="B182" t="s">
        <v>412</v>
      </c>
      <c r="C182" s="3" t="s">
        <v>413</v>
      </c>
      <c r="D182" s="19">
        <v>56000</v>
      </c>
      <c r="E182" s="19">
        <v>172736</v>
      </c>
      <c r="F182" s="5">
        <f t="shared" si="12"/>
        <v>308.45714285714286</v>
      </c>
      <c r="G182" s="20" t="s">
        <v>20</v>
      </c>
      <c r="H182" s="8">
        <v>2107</v>
      </c>
      <c r="I182" s="9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5">
        <f t="shared" si="14"/>
        <v>40259.208333333336</v>
      </c>
      <c r="O182" s="15">
        <f t="shared" si="15"/>
        <v>40264.208333333336</v>
      </c>
      <c r="P182" t="b">
        <v>0</v>
      </c>
      <c r="Q182" t="b">
        <v>0</v>
      </c>
      <c r="R182" s="10" t="s">
        <v>65</v>
      </c>
      <c r="S182" t="str" cm="1">
        <f t="array" ref="S182:T182">_xlfn.TEXTSPLIT(R182,"/")</f>
        <v>technology</v>
      </c>
      <c r="T182" t="str">
        <v>wearables</v>
      </c>
      <c r="U182" s="8" t="str">
        <f t="shared" si="16"/>
        <v>Mar</v>
      </c>
      <c r="V182">
        <f t="shared" si="17"/>
        <v>2010</v>
      </c>
    </row>
    <row r="183" spans="1:22" x14ac:dyDescent="0.25">
      <c r="A183">
        <v>181</v>
      </c>
      <c r="B183" t="s">
        <v>414</v>
      </c>
      <c r="C183" s="3" t="s">
        <v>415</v>
      </c>
      <c r="D183" s="19">
        <v>8600</v>
      </c>
      <c r="E183" s="19">
        <v>5315</v>
      </c>
      <c r="F183" s="5">
        <f t="shared" si="12"/>
        <v>61.802325581395344</v>
      </c>
      <c r="G183" s="20" t="s">
        <v>14</v>
      </c>
      <c r="H183" s="8">
        <v>136</v>
      </c>
      <c r="I183" s="9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5">
        <f t="shared" si="14"/>
        <v>43012.208333333328</v>
      </c>
      <c r="O183" s="15">
        <f t="shared" si="15"/>
        <v>43030.208333333328</v>
      </c>
      <c r="P183" t="b">
        <v>0</v>
      </c>
      <c r="Q183" t="b">
        <v>0</v>
      </c>
      <c r="R183" s="10" t="s">
        <v>28</v>
      </c>
      <c r="S183" t="str" cm="1">
        <f t="array" ref="S183:T183">_xlfn.TEXTSPLIT(R183,"/")</f>
        <v>technology</v>
      </c>
      <c r="T183" t="str">
        <v>web</v>
      </c>
      <c r="U183" s="8" t="str">
        <f t="shared" si="16"/>
        <v>Oct</v>
      </c>
      <c r="V183">
        <f t="shared" si="17"/>
        <v>2017</v>
      </c>
    </row>
    <row r="184" spans="1:22" ht="31.5" x14ac:dyDescent="0.25">
      <c r="A184">
        <v>182</v>
      </c>
      <c r="B184" t="s">
        <v>416</v>
      </c>
      <c r="C184" s="3" t="s">
        <v>417</v>
      </c>
      <c r="D184" s="19">
        <v>27100</v>
      </c>
      <c r="E184" s="19">
        <v>195750</v>
      </c>
      <c r="F184" s="5">
        <f t="shared" si="12"/>
        <v>722.32472324723244</v>
      </c>
      <c r="G184" s="20" t="s">
        <v>20</v>
      </c>
      <c r="H184" s="8">
        <v>3318</v>
      </c>
      <c r="I184" s="9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5">
        <f t="shared" si="14"/>
        <v>43631.208333333328</v>
      </c>
      <c r="O184" s="15">
        <f t="shared" si="15"/>
        <v>43647.208333333328</v>
      </c>
      <c r="P184" t="b">
        <v>0</v>
      </c>
      <c r="Q184" t="b">
        <v>0</v>
      </c>
      <c r="R184" s="10" t="s">
        <v>33</v>
      </c>
      <c r="S184" t="str" cm="1">
        <f t="array" ref="S184:T184">_xlfn.TEXTSPLIT(R184,"/")</f>
        <v>theater</v>
      </c>
      <c r="T184" t="str">
        <v>plays</v>
      </c>
      <c r="U184" s="8" t="str">
        <f t="shared" si="16"/>
        <v>Jun</v>
      </c>
      <c r="V184">
        <f t="shared" si="17"/>
        <v>2019</v>
      </c>
    </row>
    <row r="185" spans="1:22" ht="31.5" x14ac:dyDescent="0.25">
      <c r="A185">
        <v>183</v>
      </c>
      <c r="B185" t="s">
        <v>418</v>
      </c>
      <c r="C185" s="3" t="s">
        <v>419</v>
      </c>
      <c r="D185" s="19">
        <v>5100</v>
      </c>
      <c r="E185" s="19">
        <v>3525</v>
      </c>
      <c r="F185" s="5">
        <f t="shared" si="12"/>
        <v>69.117647058823522</v>
      </c>
      <c r="G185" s="20" t="s">
        <v>14</v>
      </c>
      <c r="H185" s="8">
        <v>86</v>
      </c>
      <c r="I185" s="9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5">
        <f t="shared" si="14"/>
        <v>40430.208333333336</v>
      </c>
      <c r="O185" s="15">
        <f t="shared" si="15"/>
        <v>40443.208333333336</v>
      </c>
      <c r="P185" t="b">
        <v>0</v>
      </c>
      <c r="Q185" t="b">
        <v>0</v>
      </c>
      <c r="R185" s="10" t="s">
        <v>23</v>
      </c>
      <c r="S185" t="str" cm="1">
        <f t="array" ref="S185:T185">_xlfn.TEXTSPLIT(R185,"/")</f>
        <v>music</v>
      </c>
      <c r="T185" t="str">
        <v>rock</v>
      </c>
      <c r="U185" s="8" t="str">
        <f t="shared" si="16"/>
        <v>Sep</v>
      </c>
      <c r="V185">
        <f t="shared" si="17"/>
        <v>2010</v>
      </c>
    </row>
    <row r="186" spans="1:22" x14ac:dyDescent="0.25">
      <c r="A186">
        <v>184</v>
      </c>
      <c r="B186" t="s">
        <v>420</v>
      </c>
      <c r="C186" s="3" t="s">
        <v>421</v>
      </c>
      <c r="D186" s="19">
        <v>3600</v>
      </c>
      <c r="E186" s="19">
        <v>10550</v>
      </c>
      <c r="F186" s="5">
        <f t="shared" si="12"/>
        <v>293.05555555555554</v>
      </c>
      <c r="G186" s="20" t="s">
        <v>20</v>
      </c>
      <c r="H186" s="8">
        <v>340</v>
      </c>
      <c r="I186" s="9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5">
        <f t="shared" si="14"/>
        <v>43588.208333333328</v>
      </c>
      <c r="O186" s="15">
        <f t="shared" si="15"/>
        <v>43589.208333333328</v>
      </c>
      <c r="P186" t="b">
        <v>0</v>
      </c>
      <c r="Q186" t="b">
        <v>0</v>
      </c>
      <c r="R186" s="10" t="s">
        <v>33</v>
      </c>
      <c r="S186" t="str" cm="1">
        <f t="array" ref="S186:T186">_xlfn.TEXTSPLIT(R186,"/")</f>
        <v>theater</v>
      </c>
      <c r="T186" t="str">
        <v>plays</v>
      </c>
      <c r="U186" s="8" t="str">
        <f t="shared" si="16"/>
        <v>May</v>
      </c>
      <c r="V186">
        <f t="shared" si="17"/>
        <v>2019</v>
      </c>
    </row>
    <row r="187" spans="1:22" x14ac:dyDescent="0.25">
      <c r="A187">
        <v>185</v>
      </c>
      <c r="B187" t="s">
        <v>422</v>
      </c>
      <c r="C187" s="3" t="s">
        <v>423</v>
      </c>
      <c r="D187" s="19">
        <v>1000</v>
      </c>
      <c r="E187" s="19">
        <v>718</v>
      </c>
      <c r="F187" s="5">
        <f t="shared" si="12"/>
        <v>71.8</v>
      </c>
      <c r="G187" s="20" t="s">
        <v>14</v>
      </c>
      <c r="H187" s="8">
        <v>19</v>
      </c>
      <c r="I187" s="9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5">
        <f t="shared" si="14"/>
        <v>43233.208333333328</v>
      </c>
      <c r="O187" s="15">
        <f t="shared" si="15"/>
        <v>43244.208333333328</v>
      </c>
      <c r="P187" t="b">
        <v>0</v>
      </c>
      <c r="Q187" t="b">
        <v>0</v>
      </c>
      <c r="R187" s="10" t="s">
        <v>269</v>
      </c>
      <c r="S187" t="str" cm="1">
        <f t="array" ref="S187:T187">_xlfn.TEXTSPLIT(R187,"/")</f>
        <v>film &amp; video</v>
      </c>
      <c r="T187" t="str">
        <v>television</v>
      </c>
      <c r="U187" s="8" t="str">
        <f t="shared" si="16"/>
        <v>May</v>
      </c>
      <c r="V187">
        <f t="shared" si="17"/>
        <v>2018</v>
      </c>
    </row>
    <row r="188" spans="1:22" x14ac:dyDescent="0.25">
      <c r="A188">
        <v>186</v>
      </c>
      <c r="B188" t="s">
        <v>424</v>
      </c>
      <c r="C188" s="3" t="s">
        <v>425</v>
      </c>
      <c r="D188" s="19">
        <v>88800</v>
      </c>
      <c r="E188" s="19">
        <v>28358</v>
      </c>
      <c r="F188" s="5">
        <f t="shared" si="12"/>
        <v>31.934684684684683</v>
      </c>
      <c r="G188" s="20" t="s">
        <v>14</v>
      </c>
      <c r="H188" s="8">
        <v>886</v>
      </c>
      <c r="I188" s="9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5">
        <f t="shared" si="14"/>
        <v>41782.208333333336</v>
      </c>
      <c r="O188" s="15">
        <f t="shared" si="15"/>
        <v>41797.208333333336</v>
      </c>
      <c r="P188" t="b">
        <v>0</v>
      </c>
      <c r="Q188" t="b">
        <v>0</v>
      </c>
      <c r="R188" s="10" t="s">
        <v>33</v>
      </c>
      <c r="S188" t="str" cm="1">
        <f t="array" ref="S188:T188">_xlfn.TEXTSPLIT(R188,"/")</f>
        <v>theater</v>
      </c>
      <c r="T188" t="str">
        <v>plays</v>
      </c>
      <c r="U188" s="8" t="str">
        <f t="shared" si="16"/>
        <v>May</v>
      </c>
      <c r="V188">
        <f t="shared" si="17"/>
        <v>2014</v>
      </c>
    </row>
    <row r="189" spans="1:22" x14ac:dyDescent="0.25">
      <c r="A189">
        <v>187</v>
      </c>
      <c r="B189" t="s">
        <v>426</v>
      </c>
      <c r="C189" s="3" t="s">
        <v>427</v>
      </c>
      <c r="D189" s="19">
        <v>60200</v>
      </c>
      <c r="E189" s="19">
        <v>138384</v>
      </c>
      <c r="F189" s="5">
        <f t="shared" si="12"/>
        <v>229.87375415282392</v>
      </c>
      <c r="G189" s="20" t="s">
        <v>20</v>
      </c>
      <c r="H189" s="8">
        <v>1442</v>
      </c>
      <c r="I189" s="9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5">
        <f t="shared" si="14"/>
        <v>41328.25</v>
      </c>
      <c r="O189" s="15">
        <f t="shared" si="15"/>
        <v>41356.208333333336</v>
      </c>
      <c r="P189" t="b">
        <v>0</v>
      </c>
      <c r="Q189" t="b">
        <v>1</v>
      </c>
      <c r="R189" s="10" t="s">
        <v>100</v>
      </c>
      <c r="S189" t="str" cm="1">
        <f t="array" ref="S189:T189">_xlfn.TEXTSPLIT(R189,"/")</f>
        <v>film &amp; video</v>
      </c>
      <c r="T189" t="str">
        <v>shorts</v>
      </c>
      <c r="U189" s="8" t="str">
        <f t="shared" si="16"/>
        <v>Feb</v>
      </c>
      <c r="V189">
        <f t="shared" si="17"/>
        <v>2013</v>
      </c>
    </row>
    <row r="190" spans="1:22" x14ac:dyDescent="0.25">
      <c r="A190">
        <v>188</v>
      </c>
      <c r="B190" t="s">
        <v>428</v>
      </c>
      <c r="C190" s="3" t="s">
        <v>429</v>
      </c>
      <c r="D190" s="19">
        <v>8200</v>
      </c>
      <c r="E190" s="19">
        <v>2625</v>
      </c>
      <c r="F190" s="5">
        <f t="shared" si="12"/>
        <v>32.012195121951223</v>
      </c>
      <c r="G190" s="20" t="s">
        <v>14</v>
      </c>
      <c r="H190" s="8">
        <v>35</v>
      </c>
      <c r="I190" s="9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5">
        <f t="shared" si="14"/>
        <v>41975.25</v>
      </c>
      <c r="O190" s="15">
        <f t="shared" si="15"/>
        <v>41976.25</v>
      </c>
      <c r="P190" t="b">
        <v>0</v>
      </c>
      <c r="Q190" t="b">
        <v>0</v>
      </c>
      <c r="R190" s="10" t="s">
        <v>33</v>
      </c>
      <c r="S190" t="str" cm="1">
        <f t="array" ref="S190:T190">_xlfn.TEXTSPLIT(R190,"/")</f>
        <v>theater</v>
      </c>
      <c r="T190" t="str">
        <v>plays</v>
      </c>
      <c r="U190" s="8" t="str">
        <f t="shared" si="16"/>
        <v>Dec</v>
      </c>
      <c r="V190">
        <f t="shared" si="17"/>
        <v>2014</v>
      </c>
    </row>
    <row r="191" spans="1:22" x14ac:dyDescent="0.25">
      <c r="A191">
        <v>189</v>
      </c>
      <c r="B191" t="s">
        <v>430</v>
      </c>
      <c r="C191" s="3" t="s">
        <v>431</v>
      </c>
      <c r="D191" s="19">
        <v>191300</v>
      </c>
      <c r="E191" s="19">
        <v>45004</v>
      </c>
      <c r="F191" s="5">
        <f t="shared" si="12"/>
        <v>23.525352848928385</v>
      </c>
      <c r="G191" s="20" t="s">
        <v>74</v>
      </c>
      <c r="H191" s="8">
        <v>441</v>
      </c>
      <c r="I191" s="9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5">
        <f t="shared" si="14"/>
        <v>42433.25</v>
      </c>
      <c r="O191" s="15">
        <f t="shared" si="15"/>
        <v>42433.25</v>
      </c>
      <c r="P191" t="b">
        <v>0</v>
      </c>
      <c r="Q191" t="b">
        <v>0</v>
      </c>
      <c r="R191" s="10" t="s">
        <v>33</v>
      </c>
      <c r="S191" t="str" cm="1">
        <f t="array" ref="S191:T191">_xlfn.TEXTSPLIT(R191,"/")</f>
        <v>theater</v>
      </c>
      <c r="T191" t="str">
        <v>plays</v>
      </c>
      <c r="U191" s="8" t="str">
        <f t="shared" si="16"/>
        <v>Mar</v>
      </c>
      <c r="V191">
        <f t="shared" si="17"/>
        <v>2016</v>
      </c>
    </row>
    <row r="192" spans="1:22" x14ac:dyDescent="0.25">
      <c r="A192">
        <v>190</v>
      </c>
      <c r="B192" t="s">
        <v>432</v>
      </c>
      <c r="C192" s="3" t="s">
        <v>433</v>
      </c>
      <c r="D192" s="19">
        <v>3700</v>
      </c>
      <c r="E192" s="19">
        <v>2538</v>
      </c>
      <c r="F192" s="5">
        <f t="shared" si="12"/>
        <v>68.594594594594597</v>
      </c>
      <c r="G192" s="20" t="s">
        <v>14</v>
      </c>
      <c r="H192" s="8">
        <v>24</v>
      </c>
      <c r="I192" s="9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5">
        <f t="shared" si="14"/>
        <v>41429.208333333336</v>
      </c>
      <c r="O192" s="15">
        <f t="shared" si="15"/>
        <v>41430.208333333336</v>
      </c>
      <c r="P192" t="b">
        <v>0</v>
      </c>
      <c r="Q192" t="b">
        <v>1</v>
      </c>
      <c r="R192" s="10" t="s">
        <v>33</v>
      </c>
      <c r="S192" t="str" cm="1">
        <f t="array" ref="S192:T192">_xlfn.TEXTSPLIT(R192,"/")</f>
        <v>theater</v>
      </c>
      <c r="T192" t="str">
        <v>plays</v>
      </c>
      <c r="U192" s="8" t="str">
        <f t="shared" si="16"/>
        <v>Jun</v>
      </c>
      <c r="V192">
        <f t="shared" si="17"/>
        <v>2013</v>
      </c>
    </row>
    <row r="193" spans="1:22" x14ac:dyDescent="0.25">
      <c r="A193">
        <v>191</v>
      </c>
      <c r="B193" t="s">
        <v>434</v>
      </c>
      <c r="C193" s="3" t="s">
        <v>435</v>
      </c>
      <c r="D193" s="19">
        <v>8400</v>
      </c>
      <c r="E193" s="19">
        <v>3188</v>
      </c>
      <c r="F193" s="5">
        <f t="shared" si="12"/>
        <v>37.952380952380956</v>
      </c>
      <c r="G193" s="20" t="s">
        <v>14</v>
      </c>
      <c r="H193" s="8">
        <v>86</v>
      </c>
      <c r="I193" s="9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5">
        <f t="shared" si="14"/>
        <v>43536.208333333328</v>
      </c>
      <c r="O193" s="15">
        <f t="shared" si="15"/>
        <v>43539.208333333328</v>
      </c>
      <c r="P193" t="b">
        <v>0</v>
      </c>
      <c r="Q193" t="b">
        <v>0</v>
      </c>
      <c r="R193" s="10" t="s">
        <v>33</v>
      </c>
      <c r="S193" t="str" cm="1">
        <f t="array" ref="S193:T193">_xlfn.TEXTSPLIT(R193,"/")</f>
        <v>theater</v>
      </c>
      <c r="T193" t="str">
        <v>plays</v>
      </c>
      <c r="U193" s="8" t="str">
        <f t="shared" si="16"/>
        <v>Mar</v>
      </c>
      <c r="V193">
        <f t="shared" si="17"/>
        <v>2019</v>
      </c>
    </row>
    <row r="194" spans="1:22" x14ac:dyDescent="0.25">
      <c r="A194">
        <v>192</v>
      </c>
      <c r="B194" t="s">
        <v>436</v>
      </c>
      <c r="C194" s="3" t="s">
        <v>437</v>
      </c>
      <c r="D194" s="19">
        <v>42600</v>
      </c>
      <c r="E194" s="19">
        <v>8517</v>
      </c>
      <c r="F194" s="5">
        <f t="shared" si="12"/>
        <v>19.992957746478872</v>
      </c>
      <c r="G194" s="20" t="s">
        <v>14</v>
      </c>
      <c r="H194" s="8">
        <v>243</v>
      </c>
      <c r="I194" s="9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5">
        <f t="shared" si="14"/>
        <v>41817.208333333336</v>
      </c>
      <c r="O194" s="15">
        <f t="shared" si="15"/>
        <v>41821.208333333336</v>
      </c>
      <c r="P194" t="b">
        <v>0</v>
      </c>
      <c r="Q194" t="b">
        <v>0</v>
      </c>
      <c r="R194" s="10" t="s">
        <v>23</v>
      </c>
      <c r="S194" t="str" cm="1">
        <f t="array" ref="S194:T194">_xlfn.TEXTSPLIT(R194,"/")</f>
        <v>music</v>
      </c>
      <c r="T194" t="str">
        <v>rock</v>
      </c>
      <c r="U194" s="8" t="str">
        <f t="shared" si="16"/>
        <v>Jun</v>
      </c>
      <c r="V194">
        <f t="shared" si="17"/>
        <v>2014</v>
      </c>
    </row>
    <row r="195" spans="1:22" x14ac:dyDescent="0.25">
      <c r="A195">
        <v>193</v>
      </c>
      <c r="B195" t="s">
        <v>438</v>
      </c>
      <c r="C195" s="3" t="s">
        <v>439</v>
      </c>
      <c r="D195" s="19">
        <v>6600</v>
      </c>
      <c r="E195" s="19">
        <v>3012</v>
      </c>
      <c r="F195" s="5">
        <f t="shared" ref="F195:F258" si="18">E195/D195*100</f>
        <v>45.636363636363633</v>
      </c>
      <c r="G195" s="20" t="s">
        <v>14</v>
      </c>
      <c r="H195" s="8">
        <v>65</v>
      </c>
      <c r="I195" s="9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5">
        <f t="shared" ref="N195:N258" si="20">(((L195/60)/60)/24)+DATE(1970,1,1)</f>
        <v>43198.208333333328</v>
      </c>
      <c r="O195" s="15">
        <f t="shared" ref="O195:O258" si="21">(((M195/60)/60)/24)+DATE(1970,1,1)</f>
        <v>43202.208333333328</v>
      </c>
      <c r="P195" t="b">
        <v>1</v>
      </c>
      <c r="Q195" t="b">
        <v>0</v>
      </c>
      <c r="R195" s="10" t="s">
        <v>60</v>
      </c>
      <c r="S195" t="str" cm="1">
        <f t="array" ref="S195:T195">_xlfn.TEXTSPLIT(R195,"/")</f>
        <v>music</v>
      </c>
      <c r="T195" t="str">
        <v>indie rock</v>
      </c>
      <c r="U195" s="8" t="str">
        <f t="shared" ref="U195:U258" si="22">TEXT(N195,"mmm")</f>
        <v>Apr</v>
      </c>
      <c r="V195">
        <f t="shared" ref="V195:V258" si="23">YEAR(N195)</f>
        <v>2018</v>
      </c>
    </row>
    <row r="196" spans="1:22" x14ac:dyDescent="0.25">
      <c r="A196">
        <v>194</v>
      </c>
      <c r="B196" t="s">
        <v>440</v>
      </c>
      <c r="C196" s="3" t="s">
        <v>441</v>
      </c>
      <c r="D196" s="19">
        <v>7100</v>
      </c>
      <c r="E196" s="19">
        <v>8716</v>
      </c>
      <c r="F196" s="5">
        <f t="shared" si="18"/>
        <v>122.7605633802817</v>
      </c>
      <c r="G196" s="20" t="s">
        <v>20</v>
      </c>
      <c r="H196" s="8">
        <v>126</v>
      </c>
      <c r="I196" s="9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5">
        <f t="shared" si="20"/>
        <v>42261.208333333328</v>
      </c>
      <c r="O196" s="15">
        <f t="shared" si="21"/>
        <v>42277.208333333328</v>
      </c>
      <c r="P196" t="b">
        <v>0</v>
      </c>
      <c r="Q196" t="b">
        <v>0</v>
      </c>
      <c r="R196" s="10" t="s">
        <v>148</v>
      </c>
      <c r="S196" t="str" cm="1">
        <f t="array" ref="S196:T196">_xlfn.TEXTSPLIT(R196,"/")</f>
        <v>music</v>
      </c>
      <c r="T196" t="str">
        <v>metal</v>
      </c>
      <c r="U196" s="8" t="str">
        <f t="shared" si="22"/>
        <v>Sep</v>
      </c>
      <c r="V196">
        <f t="shared" si="23"/>
        <v>2015</v>
      </c>
    </row>
    <row r="197" spans="1:22" x14ac:dyDescent="0.25">
      <c r="A197">
        <v>195</v>
      </c>
      <c r="B197" t="s">
        <v>442</v>
      </c>
      <c r="C197" s="3" t="s">
        <v>443</v>
      </c>
      <c r="D197" s="19">
        <v>15800</v>
      </c>
      <c r="E197" s="19">
        <v>57157</v>
      </c>
      <c r="F197" s="5">
        <f t="shared" si="18"/>
        <v>361.75316455696202</v>
      </c>
      <c r="G197" s="20" t="s">
        <v>20</v>
      </c>
      <c r="H197" s="8">
        <v>524</v>
      </c>
      <c r="I197" s="9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5">
        <f t="shared" si="20"/>
        <v>43310.208333333328</v>
      </c>
      <c r="O197" s="15">
        <f t="shared" si="21"/>
        <v>43317.208333333328</v>
      </c>
      <c r="P197" t="b">
        <v>0</v>
      </c>
      <c r="Q197" t="b">
        <v>0</v>
      </c>
      <c r="R197" s="10" t="s">
        <v>50</v>
      </c>
      <c r="S197" t="str" cm="1">
        <f t="array" ref="S197:T197">_xlfn.TEXTSPLIT(R197,"/")</f>
        <v>music</v>
      </c>
      <c r="T197" t="str">
        <v>electric music</v>
      </c>
      <c r="U197" s="8" t="str">
        <f t="shared" si="22"/>
        <v>Jul</v>
      </c>
      <c r="V197">
        <f t="shared" si="23"/>
        <v>2018</v>
      </c>
    </row>
    <row r="198" spans="1:22" x14ac:dyDescent="0.25">
      <c r="A198">
        <v>196</v>
      </c>
      <c r="B198" t="s">
        <v>444</v>
      </c>
      <c r="C198" s="3" t="s">
        <v>445</v>
      </c>
      <c r="D198" s="19">
        <v>8200</v>
      </c>
      <c r="E198" s="19">
        <v>5178</v>
      </c>
      <c r="F198" s="5">
        <f t="shared" si="18"/>
        <v>63.146341463414636</v>
      </c>
      <c r="G198" s="20" t="s">
        <v>14</v>
      </c>
      <c r="H198" s="8">
        <v>100</v>
      </c>
      <c r="I198" s="9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5">
        <f t="shared" si="20"/>
        <v>42616.208333333328</v>
      </c>
      <c r="O198" s="15">
        <f t="shared" si="21"/>
        <v>42635.208333333328</v>
      </c>
      <c r="P198" t="b">
        <v>0</v>
      </c>
      <c r="Q198" t="b">
        <v>0</v>
      </c>
      <c r="R198" s="10" t="s">
        <v>65</v>
      </c>
      <c r="S198" t="str" cm="1">
        <f t="array" ref="S198:T198">_xlfn.TEXTSPLIT(R198,"/")</f>
        <v>technology</v>
      </c>
      <c r="T198" t="str">
        <v>wearables</v>
      </c>
      <c r="U198" s="8" t="str">
        <f t="shared" si="22"/>
        <v>Sep</v>
      </c>
      <c r="V198">
        <f t="shared" si="23"/>
        <v>2016</v>
      </c>
    </row>
    <row r="199" spans="1:22" x14ac:dyDescent="0.25">
      <c r="A199">
        <v>197</v>
      </c>
      <c r="B199" t="s">
        <v>446</v>
      </c>
      <c r="C199" s="3" t="s">
        <v>447</v>
      </c>
      <c r="D199" s="19">
        <v>54700</v>
      </c>
      <c r="E199" s="19">
        <v>163118</v>
      </c>
      <c r="F199" s="5">
        <f t="shared" si="18"/>
        <v>298.20475319926874</v>
      </c>
      <c r="G199" s="20" t="s">
        <v>20</v>
      </c>
      <c r="H199" s="8">
        <v>1989</v>
      </c>
      <c r="I199" s="9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5">
        <f t="shared" si="20"/>
        <v>42909.208333333328</v>
      </c>
      <c r="O199" s="15">
        <f t="shared" si="21"/>
        <v>42923.208333333328</v>
      </c>
      <c r="P199" t="b">
        <v>0</v>
      </c>
      <c r="Q199" t="b">
        <v>0</v>
      </c>
      <c r="R199" s="10" t="s">
        <v>53</v>
      </c>
      <c r="S199" t="str" cm="1">
        <f t="array" ref="S199:T199">_xlfn.TEXTSPLIT(R199,"/")</f>
        <v>film &amp; video</v>
      </c>
      <c r="T199" t="str">
        <v>drama</v>
      </c>
      <c r="U199" s="8" t="str">
        <f t="shared" si="22"/>
        <v>Jun</v>
      </c>
      <c r="V199">
        <f t="shared" si="23"/>
        <v>2017</v>
      </c>
    </row>
    <row r="200" spans="1:22" x14ac:dyDescent="0.25">
      <c r="A200">
        <v>198</v>
      </c>
      <c r="B200" t="s">
        <v>448</v>
      </c>
      <c r="C200" s="3" t="s">
        <v>449</v>
      </c>
      <c r="D200" s="19">
        <v>63200</v>
      </c>
      <c r="E200" s="19">
        <v>6041</v>
      </c>
      <c r="F200" s="5">
        <f t="shared" si="18"/>
        <v>9.5585443037974684</v>
      </c>
      <c r="G200" s="20" t="s">
        <v>14</v>
      </c>
      <c r="H200" s="8">
        <v>168</v>
      </c>
      <c r="I200" s="9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5">
        <f t="shared" si="20"/>
        <v>40396.208333333336</v>
      </c>
      <c r="O200" s="15">
        <f t="shared" si="21"/>
        <v>40425.208333333336</v>
      </c>
      <c r="P200" t="b">
        <v>0</v>
      </c>
      <c r="Q200" t="b">
        <v>0</v>
      </c>
      <c r="R200" s="10" t="s">
        <v>50</v>
      </c>
      <c r="S200" t="str" cm="1">
        <f t="array" ref="S200:T200">_xlfn.TEXTSPLIT(R200,"/")</f>
        <v>music</v>
      </c>
      <c r="T200" t="str">
        <v>electric music</v>
      </c>
      <c r="U200" s="8" t="str">
        <f t="shared" si="22"/>
        <v>Aug</v>
      </c>
      <c r="V200">
        <f t="shared" si="23"/>
        <v>2010</v>
      </c>
    </row>
    <row r="201" spans="1:22" x14ac:dyDescent="0.25">
      <c r="A201">
        <v>199</v>
      </c>
      <c r="B201" t="s">
        <v>450</v>
      </c>
      <c r="C201" s="3" t="s">
        <v>451</v>
      </c>
      <c r="D201" s="19">
        <v>1800</v>
      </c>
      <c r="E201" s="19">
        <v>968</v>
      </c>
      <c r="F201" s="5">
        <f t="shared" si="18"/>
        <v>53.777777777777779</v>
      </c>
      <c r="G201" s="20" t="s">
        <v>14</v>
      </c>
      <c r="H201" s="8">
        <v>13</v>
      </c>
      <c r="I201" s="9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5">
        <f t="shared" si="20"/>
        <v>42192.208333333328</v>
      </c>
      <c r="O201" s="15">
        <f t="shared" si="21"/>
        <v>42196.208333333328</v>
      </c>
      <c r="P201" t="b">
        <v>0</v>
      </c>
      <c r="Q201" t="b">
        <v>0</v>
      </c>
      <c r="R201" s="10" t="s">
        <v>23</v>
      </c>
      <c r="S201" t="str" cm="1">
        <f t="array" ref="S201:T201">_xlfn.TEXTSPLIT(R201,"/")</f>
        <v>music</v>
      </c>
      <c r="T201" t="str">
        <v>rock</v>
      </c>
      <c r="U201" s="8" t="str">
        <f t="shared" si="22"/>
        <v>Jul</v>
      </c>
      <c r="V201">
        <f t="shared" si="23"/>
        <v>2015</v>
      </c>
    </row>
    <row r="202" spans="1:22" x14ac:dyDescent="0.25">
      <c r="A202">
        <v>200</v>
      </c>
      <c r="B202" t="s">
        <v>452</v>
      </c>
      <c r="C202" s="3" t="s">
        <v>453</v>
      </c>
      <c r="D202" s="19">
        <v>100</v>
      </c>
      <c r="E202" s="19">
        <v>2</v>
      </c>
      <c r="F202" s="5">
        <f t="shared" si="18"/>
        <v>2</v>
      </c>
      <c r="G202" s="20" t="s">
        <v>14</v>
      </c>
      <c r="H202" s="8">
        <v>1</v>
      </c>
      <c r="I202" s="9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5">
        <f t="shared" si="20"/>
        <v>40262.208333333336</v>
      </c>
      <c r="O202" s="15">
        <f t="shared" si="21"/>
        <v>40273.208333333336</v>
      </c>
      <c r="P202" t="b">
        <v>0</v>
      </c>
      <c r="Q202" t="b">
        <v>0</v>
      </c>
      <c r="R202" s="10" t="s">
        <v>33</v>
      </c>
      <c r="S202" t="str" cm="1">
        <f t="array" ref="S202:T202">_xlfn.TEXTSPLIT(R202,"/")</f>
        <v>theater</v>
      </c>
      <c r="T202" t="str">
        <v>plays</v>
      </c>
      <c r="U202" s="8" t="str">
        <f t="shared" si="22"/>
        <v>Mar</v>
      </c>
      <c r="V202">
        <f t="shared" si="23"/>
        <v>2010</v>
      </c>
    </row>
    <row r="203" spans="1:22" x14ac:dyDescent="0.25">
      <c r="A203">
        <v>201</v>
      </c>
      <c r="B203" t="s">
        <v>454</v>
      </c>
      <c r="C203" s="3" t="s">
        <v>455</v>
      </c>
      <c r="D203" s="19">
        <v>2100</v>
      </c>
      <c r="E203" s="19">
        <v>14305</v>
      </c>
      <c r="F203" s="5">
        <f t="shared" si="18"/>
        <v>681.19047619047615</v>
      </c>
      <c r="G203" s="20" t="s">
        <v>20</v>
      </c>
      <c r="H203" s="8">
        <v>157</v>
      </c>
      <c r="I203" s="9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5">
        <f t="shared" si="20"/>
        <v>41845.208333333336</v>
      </c>
      <c r="O203" s="15">
        <f t="shared" si="21"/>
        <v>41863.208333333336</v>
      </c>
      <c r="P203" t="b">
        <v>0</v>
      </c>
      <c r="Q203" t="b">
        <v>0</v>
      </c>
      <c r="R203" s="10" t="s">
        <v>28</v>
      </c>
      <c r="S203" t="str" cm="1">
        <f t="array" ref="S203:T203">_xlfn.TEXTSPLIT(R203,"/")</f>
        <v>technology</v>
      </c>
      <c r="T203" t="str">
        <v>web</v>
      </c>
      <c r="U203" s="8" t="str">
        <f t="shared" si="22"/>
        <v>Jul</v>
      </c>
      <c r="V203">
        <f t="shared" si="23"/>
        <v>2014</v>
      </c>
    </row>
    <row r="204" spans="1:22" x14ac:dyDescent="0.25">
      <c r="A204">
        <v>202</v>
      </c>
      <c r="B204" t="s">
        <v>456</v>
      </c>
      <c r="C204" s="3" t="s">
        <v>457</v>
      </c>
      <c r="D204" s="19">
        <v>8300</v>
      </c>
      <c r="E204" s="19">
        <v>6543</v>
      </c>
      <c r="F204" s="5">
        <f t="shared" si="18"/>
        <v>78.831325301204828</v>
      </c>
      <c r="G204" s="20" t="s">
        <v>74</v>
      </c>
      <c r="H204" s="8">
        <v>82</v>
      </c>
      <c r="I204" s="9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5">
        <f t="shared" si="20"/>
        <v>40818.208333333336</v>
      </c>
      <c r="O204" s="15">
        <f t="shared" si="21"/>
        <v>40822.208333333336</v>
      </c>
      <c r="P204" t="b">
        <v>0</v>
      </c>
      <c r="Q204" t="b">
        <v>0</v>
      </c>
      <c r="R204" s="10" t="s">
        <v>17</v>
      </c>
      <c r="S204" t="str" cm="1">
        <f t="array" ref="S204:T204">_xlfn.TEXTSPLIT(R204,"/")</f>
        <v>food</v>
      </c>
      <c r="T204" t="str">
        <v>food trucks</v>
      </c>
      <c r="U204" s="8" t="str">
        <f t="shared" si="22"/>
        <v>Oct</v>
      </c>
      <c r="V204">
        <f t="shared" si="23"/>
        <v>2011</v>
      </c>
    </row>
    <row r="205" spans="1:22" ht="31.5" x14ac:dyDescent="0.25">
      <c r="A205">
        <v>203</v>
      </c>
      <c r="B205" t="s">
        <v>458</v>
      </c>
      <c r="C205" s="3" t="s">
        <v>459</v>
      </c>
      <c r="D205" s="19">
        <v>143900</v>
      </c>
      <c r="E205" s="19">
        <v>193413</v>
      </c>
      <c r="F205" s="5">
        <f t="shared" si="18"/>
        <v>134.40792216817235</v>
      </c>
      <c r="G205" s="20" t="s">
        <v>20</v>
      </c>
      <c r="H205" s="8">
        <v>4498</v>
      </c>
      <c r="I205" s="9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5">
        <f t="shared" si="20"/>
        <v>42752.25</v>
      </c>
      <c r="O205" s="15">
        <f t="shared" si="21"/>
        <v>42754.25</v>
      </c>
      <c r="P205" t="b">
        <v>0</v>
      </c>
      <c r="Q205" t="b">
        <v>0</v>
      </c>
      <c r="R205" s="10" t="s">
        <v>33</v>
      </c>
      <c r="S205" t="str" cm="1">
        <f t="array" ref="S205:T205">_xlfn.TEXTSPLIT(R205,"/")</f>
        <v>theater</v>
      </c>
      <c r="T205" t="str">
        <v>plays</v>
      </c>
      <c r="U205" s="8" t="str">
        <f t="shared" si="22"/>
        <v>Jan</v>
      </c>
      <c r="V205">
        <f t="shared" si="23"/>
        <v>2017</v>
      </c>
    </row>
    <row r="206" spans="1:22" x14ac:dyDescent="0.25">
      <c r="A206">
        <v>204</v>
      </c>
      <c r="B206" t="s">
        <v>460</v>
      </c>
      <c r="C206" s="3" t="s">
        <v>461</v>
      </c>
      <c r="D206" s="19">
        <v>75000</v>
      </c>
      <c r="E206" s="19">
        <v>2529</v>
      </c>
      <c r="F206" s="5">
        <f t="shared" si="18"/>
        <v>3.3719999999999999</v>
      </c>
      <c r="G206" s="20" t="s">
        <v>14</v>
      </c>
      <c r="H206" s="8">
        <v>40</v>
      </c>
      <c r="I206" s="9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5">
        <f t="shared" si="20"/>
        <v>40636.208333333336</v>
      </c>
      <c r="O206" s="15">
        <f t="shared" si="21"/>
        <v>40646.208333333336</v>
      </c>
      <c r="P206" t="b">
        <v>0</v>
      </c>
      <c r="Q206" t="b">
        <v>0</v>
      </c>
      <c r="R206" s="10" t="s">
        <v>159</v>
      </c>
      <c r="S206" t="str" cm="1">
        <f t="array" ref="S206:T206">_xlfn.TEXTSPLIT(R206,"/")</f>
        <v>music</v>
      </c>
      <c r="T206" t="str">
        <v>jazz</v>
      </c>
      <c r="U206" s="8" t="str">
        <f t="shared" si="22"/>
        <v>Apr</v>
      </c>
      <c r="V206">
        <f t="shared" si="23"/>
        <v>2011</v>
      </c>
    </row>
    <row r="207" spans="1:22" x14ac:dyDescent="0.25">
      <c r="A207">
        <v>205</v>
      </c>
      <c r="B207" t="s">
        <v>462</v>
      </c>
      <c r="C207" s="3" t="s">
        <v>463</v>
      </c>
      <c r="D207" s="19">
        <v>1300</v>
      </c>
      <c r="E207" s="19">
        <v>5614</v>
      </c>
      <c r="F207" s="5">
        <f t="shared" si="18"/>
        <v>431.84615384615387</v>
      </c>
      <c r="G207" s="20" t="s">
        <v>20</v>
      </c>
      <c r="H207" s="8">
        <v>80</v>
      </c>
      <c r="I207" s="9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5">
        <f t="shared" si="20"/>
        <v>43390.208333333328</v>
      </c>
      <c r="O207" s="15">
        <f t="shared" si="21"/>
        <v>43402.208333333328</v>
      </c>
      <c r="P207" t="b">
        <v>1</v>
      </c>
      <c r="Q207" t="b">
        <v>0</v>
      </c>
      <c r="R207" s="10" t="s">
        <v>33</v>
      </c>
      <c r="S207" t="str" cm="1">
        <f t="array" ref="S207:T207">_xlfn.TEXTSPLIT(R207,"/")</f>
        <v>theater</v>
      </c>
      <c r="T207" t="str">
        <v>plays</v>
      </c>
      <c r="U207" s="8" t="str">
        <f t="shared" si="22"/>
        <v>Oct</v>
      </c>
      <c r="V207">
        <f t="shared" si="23"/>
        <v>2018</v>
      </c>
    </row>
    <row r="208" spans="1:22" x14ac:dyDescent="0.25">
      <c r="A208">
        <v>206</v>
      </c>
      <c r="B208" t="s">
        <v>464</v>
      </c>
      <c r="C208" s="3" t="s">
        <v>465</v>
      </c>
      <c r="D208" s="19">
        <v>9000</v>
      </c>
      <c r="E208" s="19">
        <v>3496</v>
      </c>
      <c r="F208" s="5">
        <f t="shared" si="18"/>
        <v>38.844444444444441</v>
      </c>
      <c r="G208" s="20" t="s">
        <v>74</v>
      </c>
      <c r="H208" s="8">
        <v>57</v>
      </c>
      <c r="I208" s="9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5">
        <f t="shared" si="20"/>
        <v>40236.25</v>
      </c>
      <c r="O208" s="15">
        <f t="shared" si="21"/>
        <v>40245.25</v>
      </c>
      <c r="P208" t="b">
        <v>0</v>
      </c>
      <c r="Q208" t="b">
        <v>0</v>
      </c>
      <c r="R208" s="10" t="s">
        <v>119</v>
      </c>
      <c r="S208" t="str" cm="1">
        <f t="array" ref="S208:T208">_xlfn.TEXTSPLIT(R208,"/")</f>
        <v>publishing</v>
      </c>
      <c r="T208" t="str">
        <v>fiction</v>
      </c>
      <c r="U208" s="8" t="str">
        <f t="shared" si="22"/>
        <v>Feb</v>
      </c>
      <c r="V208">
        <f t="shared" si="23"/>
        <v>2010</v>
      </c>
    </row>
    <row r="209" spans="1:22" ht="31.5" x14ac:dyDescent="0.25">
      <c r="A209">
        <v>207</v>
      </c>
      <c r="B209" t="s">
        <v>466</v>
      </c>
      <c r="C209" s="3" t="s">
        <v>467</v>
      </c>
      <c r="D209" s="19">
        <v>1000</v>
      </c>
      <c r="E209" s="19">
        <v>4257</v>
      </c>
      <c r="F209" s="5">
        <f t="shared" si="18"/>
        <v>425.7</v>
      </c>
      <c r="G209" s="20" t="s">
        <v>20</v>
      </c>
      <c r="H209" s="8">
        <v>43</v>
      </c>
      <c r="I209" s="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5">
        <f t="shared" si="20"/>
        <v>43340.208333333328</v>
      </c>
      <c r="O209" s="15">
        <f t="shared" si="21"/>
        <v>43360.208333333328</v>
      </c>
      <c r="P209" t="b">
        <v>0</v>
      </c>
      <c r="Q209" t="b">
        <v>1</v>
      </c>
      <c r="R209" s="10" t="s">
        <v>23</v>
      </c>
      <c r="S209" t="str" cm="1">
        <f t="array" ref="S209:T209">_xlfn.TEXTSPLIT(R209,"/")</f>
        <v>music</v>
      </c>
      <c r="T209" t="str">
        <v>rock</v>
      </c>
      <c r="U209" s="8" t="str">
        <f t="shared" si="22"/>
        <v>Aug</v>
      </c>
      <c r="V209">
        <f t="shared" si="23"/>
        <v>2018</v>
      </c>
    </row>
    <row r="210" spans="1:22" x14ac:dyDescent="0.25">
      <c r="A210">
        <v>208</v>
      </c>
      <c r="B210" t="s">
        <v>468</v>
      </c>
      <c r="C210" s="3" t="s">
        <v>469</v>
      </c>
      <c r="D210" s="19">
        <v>196900</v>
      </c>
      <c r="E210" s="19">
        <v>199110</v>
      </c>
      <c r="F210" s="5">
        <f t="shared" si="18"/>
        <v>101.12239715591672</v>
      </c>
      <c r="G210" s="20" t="s">
        <v>20</v>
      </c>
      <c r="H210" s="8">
        <v>2053</v>
      </c>
      <c r="I210" s="9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5">
        <f t="shared" si="20"/>
        <v>43048.25</v>
      </c>
      <c r="O210" s="15">
        <f t="shared" si="21"/>
        <v>43072.25</v>
      </c>
      <c r="P210" t="b">
        <v>0</v>
      </c>
      <c r="Q210" t="b">
        <v>0</v>
      </c>
      <c r="R210" s="10" t="s">
        <v>42</v>
      </c>
      <c r="S210" t="str" cm="1">
        <f t="array" ref="S210:T210">_xlfn.TEXTSPLIT(R210,"/")</f>
        <v>film &amp; video</v>
      </c>
      <c r="T210" t="str">
        <v>documentary</v>
      </c>
      <c r="U210" s="8" t="str">
        <f t="shared" si="22"/>
        <v>Nov</v>
      </c>
      <c r="V210">
        <f t="shared" si="23"/>
        <v>2017</v>
      </c>
    </row>
    <row r="211" spans="1:22" x14ac:dyDescent="0.25">
      <c r="A211">
        <v>209</v>
      </c>
      <c r="B211" t="s">
        <v>470</v>
      </c>
      <c r="C211" s="3" t="s">
        <v>471</v>
      </c>
      <c r="D211" s="19">
        <v>194500</v>
      </c>
      <c r="E211" s="19">
        <v>41212</v>
      </c>
      <c r="F211" s="5">
        <f t="shared" si="18"/>
        <v>21.188688946015425</v>
      </c>
      <c r="G211" s="20" t="s">
        <v>47</v>
      </c>
      <c r="H211" s="8">
        <v>808</v>
      </c>
      <c r="I211" s="9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5">
        <f t="shared" si="20"/>
        <v>42496.208333333328</v>
      </c>
      <c r="O211" s="15">
        <f t="shared" si="21"/>
        <v>42503.208333333328</v>
      </c>
      <c r="P211" t="b">
        <v>0</v>
      </c>
      <c r="Q211" t="b">
        <v>0</v>
      </c>
      <c r="R211" s="10" t="s">
        <v>42</v>
      </c>
      <c r="S211" t="str" cm="1">
        <f t="array" ref="S211:T211">_xlfn.TEXTSPLIT(R211,"/")</f>
        <v>film &amp; video</v>
      </c>
      <c r="T211" t="str">
        <v>documentary</v>
      </c>
      <c r="U211" s="8" t="str">
        <f t="shared" si="22"/>
        <v>May</v>
      </c>
      <c r="V211">
        <f t="shared" si="23"/>
        <v>2016</v>
      </c>
    </row>
    <row r="212" spans="1:22" x14ac:dyDescent="0.25">
      <c r="A212">
        <v>210</v>
      </c>
      <c r="B212" t="s">
        <v>472</v>
      </c>
      <c r="C212" s="3" t="s">
        <v>473</v>
      </c>
      <c r="D212" s="19">
        <v>9400</v>
      </c>
      <c r="E212" s="19">
        <v>6338</v>
      </c>
      <c r="F212" s="5">
        <f t="shared" si="18"/>
        <v>67.425531914893625</v>
      </c>
      <c r="G212" s="20" t="s">
        <v>14</v>
      </c>
      <c r="H212" s="8">
        <v>226</v>
      </c>
      <c r="I212" s="9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5">
        <f t="shared" si="20"/>
        <v>42797.25</v>
      </c>
      <c r="O212" s="15">
        <f t="shared" si="21"/>
        <v>42824.208333333328</v>
      </c>
      <c r="P212" t="b">
        <v>0</v>
      </c>
      <c r="Q212" t="b">
        <v>0</v>
      </c>
      <c r="R212" s="10" t="s">
        <v>474</v>
      </c>
      <c r="S212" t="str" cm="1">
        <f t="array" ref="S212:T212">_xlfn.TEXTSPLIT(R212,"/")</f>
        <v>film &amp; video</v>
      </c>
      <c r="T212" t="str">
        <v>science fiction</v>
      </c>
      <c r="U212" s="8" t="str">
        <f t="shared" si="22"/>
        <v>Mar</v>
      </c>
      <c r="V212">
        <f t="shared" si="23"/>
        <v>2017</v>
      </c>
    </row>
    <row r="213" spans="1:22" ht="31.5" x14ac:dyDescent="0.25">
      <c r="A213">
        <v>211</v>
      </c>
      <c r="B213" t="s">
        <v>475</v>
      </c>
      <c r="C213" s="3" t="s">
        <v>476</v>
      </c>
      <c r="D213" s="19">
        <v>104400</v>
      </c>
      <c r="E213" s="19">
        <v>99100</v>
      </c>
      <c r="F213" s="5">
        <f t="shared" si="18"/>
        <v>94.923371647509583</v>
      </c>
      <c r="G213" s="20" t="s">
        <v>14</v>
      </c>
      <c r="H213" s="8">
        <v>1625</v>
      </c>
      <c r="I213" s="9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5">
        <f t="shared" si="20"/>
        <v>41513.208333333336</v>
      </c>
      <c r="O213" s="15">
        <f t="shared" si="21"/>
        <v>41537.208333333336</v>
      </c>
      <c r="P213" t="b">
        <v>0</v>
      </c>
      <c r="Q213" t="b">
        <v>0</v>
      </c>
      <c r="R213" s="10" t="s">
        <v>33</v>
      </c>
      <c r="S213" t="str" cm="1">
        <f t="array" ref="S213:T213">_xlfn.TEXTSPLIT(R213,"/")</f>
        <v>theater</v>
      </c>
      <c r="T213" t="str">
        <v>plays</v>
      </c>
      <c r="U213" s="8" t="str">
        <f t="shared" si="22"/>
        <v>Aug</v>
      </c>
      <c r="V213">
        <f t="shared" si="23"/>
        <v>2013</v>
      </c>
    </row>
    <row r="214" spans="1:22" x14ac:dyDescent="0.25">
      <c r="A214">
        <v>212</v>
      </c>
      <c r="B214" t="s">
        <v>477</v>
      </c>
      <c r="C214" s="3" t="s">
        <v>478</v>
      </c>
      <c r="D214" s="19">
        <v>8100</v>
      </c>
      <c r="E214" s="19">
        <v>12300</v>
      </c>
      <c r="F214" s="5">
        <f t="shared" si="18"/>
        <v>151.85185185185185</v>
      </c>
      <c r="G214" s="20" t="s">
        <v>20</v>
      </c>
      <c r="H214" s="8">
        <v>168</v>
      </c>
      <c r="I214" s="9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5">
        <f t="shared" si="20"/>
        <v>43814.25</v>
      </c>
      <c r="O214" s="15">
        <f t="shared" si="21"/>
        <v>43860.25</v>
      </c>
      <c r="P214" t="b">
        <v>0</v>
      </c>
      <c r="Q214" t="b">
        <v>0</v>
      </c>
      <c r="R214" s="10" t="s">
        <v>33</v>
      </c>
      <c r="S214" t="str" cm="1">
        <f t="array" ref="S214:T214">_xlfn.TEXTSPLIT(R214,"/")</f>
        <v>theater</v>
      </c>
      <c r="T214" t="str">
        <v>plays</v>
      </c>
      <c r="U214" s="8" t="str">
        <f t="shared" si="22"/>
        <v>Dec</v>
      </c>
      <c r="V214">
        <f t="shared" si="23"/>
        <v>2019</v>
      </c>
    </row>
    <row r="215" spans="1:22" ht="31.5" x14ac:dyDescent="0.25">
      <c r="A215">
        <v>213</v>
      </c>
      <c r="B215" t="s">
        <v>479</v>
      </c>
      <c r="C215" s="3" t="s">
        <v>480</v>
      </c>
      <c r="D215" s="19">
        <v>87900</v>
      </c>
      <c r="E215" s="19">
        <v>171549</v>
      </c>
      <c r="F215" s="5">
        <f t="shared" si="18"/>
        <v>195.16382252559728</v>
      </c>
      <c r="G215" s="20" t="s">
        <v>20</v>
      </c>
      <c r="H215" s="8">
        <v>4289</v>
      </c>
      <c r="I215" s="9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5">
        <f t="shared" si="20"/>
        <v>40488.208333333336</v>
      </c>
      <c r="O215" s="15">
        <f t="shared" si="21"/>
        <v>40496.25</v>
      </c>
      <c r="P215" t="b">
        <v>0</v>
      </c>
      <c r="Q215" t="b">
        <v>1</v>
      </c>
      <c r="R215" s="10" t="s">
        <v>60</v>
      </c>
      <c r="S215" t="str" cm="1">
        <f t="array" ref="S215:T215">_xlfn.TEXTSPLIT(R215,"/")</f>
        <v>music</v>
      </c>
      <c r="T215" t="str">
        <v>indie rock</v>
      </c>
      <c r="U215" s="8" t="str">
        <f t="shared" si="22"/>
        <v>Nov</v>
      </c>
      <c r="V215">
        <f t="shared" si="23"/>
        <v>2010</v>
      </c>
    </row>
    <row r="216" spans="1:22" x14ac:dyDescent="0.25">
      <c r="A216">
        <v>214</v>
      </c>
      <c r="B216" t="s">
        <v>481</v>
      </c>
      <c r="C216" s="3" t="s">
        <v>482</v>
      </c>
      <c r="D216" s="19">
        <v>1400</v>
      </c>
      <c r="E216" s="19">
        <v>14324</v>
      </c>
      <c r="F216" s="5">
        <f t="shared" si="18"/>
        <v>1023.1428571428571</v>
      </c>
      <c r="G216" s="20" t="s">
        <v>20</v>
      </c>
      <c r="H216" s="8">
        <v>165</v>
      </c>
      <c r="I216" s="9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5">
        <f t="shared" si="20"/>
        <v>40409.208333333336</v>
      </c>
      <c r="O216" s="15">
        <f t="shared" si="21"/>
        <v>40415.208333333336</v>
      </c>
      <c r="P216" t="b">
        <v>0</v>
      </c>
      <c r="Q216" t="b">
        <v>0</v>
      </c>
      <c r="R216" s="10" t="s">
        <v>23</v>
      </c>
      <c r="S216" t="str" cm="1">
        <f t="array" ref="S216:T216">_xlfn.TEXTSPLIT(R216,"/")</f>
        <v>music</v>
      </c>
      <c r="T216" t="str">
        <v>rock</v>
      </c>
      <c r="U216" s="8" t="str">
        <f t="shared" si="22"/>
        <v>Aug</v>
      </c>
      <c r="V216">
        <f t="shared" si="23"/>
        <v>2010</v>
      </c>
    </row>
    <row r="217" spans="1:22" x14ac:dyDescent="0.25">
      <c r="A217">
        <v>215</v>
      </c>
      <c r="B217" t="s">
        <v>483</v>
      </c>
      <c r="C217" s="3" t="s">
        <v>484</v>
      </c>
      <c r="D217" s="19">
        <v>156800</v>
      </c>
      <c r="E217" s="19">
        <v>6024</v>
      </c>
      <c r="F217" s="5">
        <f t="shared" si="18"/>
        <v>3.841836734693878</v>
      </c>
      <c r="G217" s="20" t="s">
        <v>14</v>
      </c>
      <c r="H217" s="8">
        <v>143</v>
      </c>
      <c r="I217" s="9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5">
        <f t="shared" si="20"/>
        <v>43509.25</v>
      </c>
      <c r="O217" s="15">
        <f t="shared" si="21"/>
        <v>43511.25</v>
      </c>
      <c r="P217" t="b">
        <v>0</v>
      </c>
      <c r="Q217" t="b">
        <v>0</v>
      </c>
      <c r="R217" s="10" t="s">
        <v>33</v>
      </c>
      <c r="S217" t="str" cm="1">
        <f t="array" ref="S217:T217">_xlfn.TEXTSPLIT(R217,"/")</f>
        <v>theater</v>
      </c>
      <c r="T217" t="str">
        <v>plays</v>
      </c>
      <c r="U217" s="8" t="str">
        <f t="shared" si="22"/>
        <v>Feb</v>
      </c>
      <c r="V217">
        <f t="shared" si="23"/>
        <v>2019</v>
      </c>
    </row>
    <row r="218" spans="1:22" x14ac:dyDescent="0.25">
      <c r="A218">
        <v>216</v>
      </c>
      <c r="B218" t="s">
        <v>485</v>
      </c>
      <c r="C218" s="3" t="s">
        <v>486</v>
      </c>
      <c r="D218" s="19">
        <v>121700</v>
      </c>
      <c r="E218" s="19">
        <v>188721</v>
      </c>
      <c r="F218" s="5">
        <f t="shared" si="18"/>
        <v>155.07066557107643</v>
      </c>
      <c r="G218" s="20" t="s">
        <v>20</v>
      </c>
      <c r="H218" s="8">
        <v>1815</v>
      </c>
      <c r="I218" s="9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5">
        <f t="shared" si="20"/>
        <v>40869.25</v>
      </c>
      <c r="O218" s="15">
        <f t="shared" si="21"/>
        <v>40871.25</v>
      </c>
      <c r="P218" t="b">
        <v>0</v>
      </c>
      <c r="Q218" t="b">
        <v>0</v>
      </c>
      <c r="R218" s="10" t="s">
        <v>33</v>
      </c>
      <c r="S218" t="str" cm="1">
        <f t="array" ref="S218:T218">_xlfn.TEXTSPLIT(R218,"/")</f>
        <v>theater</v>
      </c>
      <c r="T218" t="str">
        <v>plays</v>
      </c>
      <c r="U218" s="8" t="str">
        <f t="shared" si="22"/>
        <v>Nov</v>
      </c>
      <c r="V218">
        <f t="shared" si="23"/>
        <v>2011</v>
      </c>
    </row>
    <row r="219" spans="1:22" x14ac:dyDescent="0.25">
      <c r="A219">
        <v>217</v>
      </c>
      <c r="B219" t="s">
        <v>487</v>
      </c>
      <c r="C219" s="3" t="s">
        <v>488</v>
      </c>
      <c r="D219" s="19">
        <v>129400</v>
      </c>
      <c r="E219" s="19">
        <v>57911</v>
      </c>
      <c r="F219" s="5">
        <f t="shared" si="18"/>
        <v>44.753477588871718</v>
      </c>
      <c r="G219" s="20" t="s">
        <v>14</v>
      </c>
      <c r="H219" s="8">
        <v>934</v>
      </c>
      <c r="I219" s="9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5">
        <f t="shared" si="20"/>
        <v>43583.208333333328</v>
      </c>
      <c r="O219" s="15">
        <f t="shared" si="21"/>
        <v>43592.208333333328</v>
      </c>
      <c r="P219" t="b">
        <v>0</v>
      </c>
      <c r="Q219" t="b">
        <v>0</v>
      </c>
      <c r="R219" s="10" t="s">
        <v>474</v>
      </c>
      <c r="S219" t="str" cm="1">
        <f t="array" ref="S219:T219">_xlfn.TEXTSPLIT(R219,"/")</f>
        <v>film &amp; video</v>
      </c>
      <c r="T219" t="str">
        <v>science fiction</v>
      </c>
      <c r="U219" s="8" t="str">
        <f t="shared" si="22"/>
        <v>Apr</v>
      </c>
      <c r="V219">
        <f t="shared" si="23"/>
        <v>2019</v>
      </c>
    </row>
    <row r="220" spans="1:22" x14ac:dyDescent="0.25">
      <c r="A220">
        <v>218</v>
      </c>
      <c r="B220" t="s">
        <v>489</v>
      </c>
      <c r="C220" s="3" t="s">
        <v>490</v>
      </c>
      <c r="D220" s="19">
        <v>5700</v>
      </c>
      <c r="E220" s="19">
        <v>12309</v>
      </c>
      <c r="F220" s="5">
        <f t="shared" si="18"/>
        <v>215.94736842105263</v>
      </c>
      <c r="G220" s="20" t="s">
        <v>20</v>
      </c>
      <c r="H220" s="8">
        <v>397</v>
      </c>
      <c r="I220" s="9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5">
        <f t="shared" si="20"/>
        <v>40858.25</v>
      </c>
      <c r="O220" s="15">
        <f t="shared" si="21"/>
        <v>40892.25</v>
      </c>
      <c r="P220" t="b">
        <v>0</v>
      </c>
      <c r="Q220" t="b">
        <v>1</v>
      </c>
      <c r="R220" s="10" t="s">
        <v>100</v>
      </c>
      <c r="S220" t="str" cm="1">
        <f t="array" ref="S220:T220">_xlfn.TEXTSPLIT(R220,"/")</f>
        <v>film &amp; video</v>
      </c>
      <c r="T220" t="str">
        <v>shorts</v>
      </c>
      <c r="U220" s="8" t="str">
        <f t="shared" si="22"/>
        <v>Nov</v>
      </c>
      <c r="V220">
        <f t="shared" si="23"/>
        <v>2011</v>
      </c>
    </row>
    <row r="221" spans="1:22" x14ac:dyDescent="0.25">
      <c r="A221">
        <v>219</v>
      </c>
      <c r="B221" t="s">
        <v>491</v>
      </c>
      <c r="C221" s="3" t="s">
        <v>492</v>
      </c>
      <c r="D221" s="19">
        <v>41700</v>
      </c>
      <c r="E221" s="19">
        <v>138497</v>
      </c>
      <c r="F221" s="5">
        <f t="shared" si="18"/>
        <v>332.12709832134288</v>
      </c>
      <c r="G221" s="20" t="s">
        <v>20</v>
      </c>
      <c r="H221" s="8">
        <v>1539</v>
      </c>
      <c r="I221" s="9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5">
        <f t="shared" si="20"/>
        <v>41137.208333333336</v>
      </c>
      <c r="O221" s="15">
        <f t="shared" si="21"/>
        <v>41149.208333333336</v>
      </c>
      <c r="P221" t="b">
        <v>0</v>
      </c>
      <c r="Q221" t="b">
        <v>0</v>
      </c>
      <c r="R221" s="10" t="s">
        <v>71</v>
      </c>
      <c r="S221" t="str" cm="1">
        <f t="array" ref="S221:T221">_xlfn.TEXTSPLIT(R221,"/")</f>
        <v>film &amp; video</v>
      </c>
      <c r="T221" t="str">
        <v>animation</v>
      </c>
      <c r="U221" s="8" t="str">
        <f t="shared" si="22"/>
        <v>Aug</v>
      </c>
      <c r="V221">
        <f t="shared" si="23"/>
        <v>2012</v>
      </c>
    </row>
    <row r="222" spans="1:22" x14ac:dyDescent="0.25">
      <c r="A222">
        <v>220</v>
      </c>
      <c r="B222" t="s">
        <v>493</v>
      </c>
      <c r="C222" s="3" t="s">
        <v>494</v>
      </c>
      <c r="D222" s="19">
        <v>7900</v>
      </c>
      <c r="E222" s="19">
        <v>667</v>
      </c>
      <c r="F222" s="5">
        <f t="shared" si="18"/>
        <v>8.4430379746835449</v>
      </c>
      <c r="G222" s="20" t="s">
        <v>14</v>
      </c>
      <c r="H222" s="8">
        <v>17</v>
      </c>
      <c r="I222" s="9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5">
        <f t="shared" si="20"/>
        <v>40725.208333333336</v>
      </c>
      <c r="O222" s="15">
        <f t="shared" si="21"/>
        <v>40743.208333333336</v>
      </c>
      <c r="P222" t="b">
        <v>1</v>
      </c>
      <c r="Q222" t="b">
        <v>0</v>
      </c>
      <c r="R222" s="10" t="s">
        <v>33</v>
      </c>
      <c r="S222" t="str" cm="1">
        <f t="array" ref="S222:T222">_xlfn.TEXTSPLIT(R222,"/")</f>
        <v>theater</v>
      </c>
      <c r="T222" t="str">
        <v>plays</v>
      </c>
      <c r="U222" s="8" t="str">
        <f t="shared" si="22"/>
        <v>Jul</v>
      </c>
      <c r="V222">
        <f t="shared" si="23"/>
        <v>2011</v>
      </c>
    </row>
    <row r="223" spans="1:22" ht="31.5" x14ac:dyDescent="0.25">
      <c r="A223">
        <v>221</v>
      </c>
      <c r="B223" t="s">
        <v>495</v>
      </c>
      <c r="C223" s="3" t="s">
        <v>496</v>
      </c>
      <c r="D223" s="19">
        <v>121500</v>
      </c>
      <c r="E223" s="19">
        <v>119830</v>
      </c>
      <c r="F223" s="5">
        <f t="shared" si="18"/>
        <v>98.625514403292186</v>
      </c>
      <c r="G223" s="20" t="s">
        <v>14</v>
      </c>
      <c r="H223" s="8">
        <v>2179</v>
      </c>
      <c r="I223" s="9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5">
        <f t="shared" si="20"/>
        <v>41081.208333333336</v>
      </c>
      <c r="O223" s="15">
        <f t="shared" si="21"/>
        <v>41083.208333333336</v>
      </c>
      <c r="P223" t="b">
        <v>1</v>
      </c>
      <c r="Q223" t="b">
        <v>0</v>
      </c>
      <c r="R223" s="10" t="s">
        <v>17</v>
      </c>
      <c r="S223" t="str" cm="1">
        <f t="array" ref="S223:T223">_xlfn.TEXTSPLIT(R223,"/")</f>
        <v>food</v>
      </c>
      <c r="T223" t="str">
        <v>food trucks</v>
      </c>
      <c r="U223" s="8" t="str">
        <f t="shared" si="22"/>
        <v>Jun</v>
      </c>
      <c r="V223">
        <f t="shared" si="23"/>
        <v>2012</v>
      </c>
    </row>
    <row r="224" spans="1:22" x14ac:dyDescent="0.25">
      <c r="A224">
        <v>222</v>
      </c>
      <c r="B224" t="s">
        <v>497</v>
      </c>
      <c r="C224" s="3" t="s">
        <v>498</v>
      </c>
      <c r="D224" s="19">
        <v>4800</v>
      </c>
      <c r="E224" s="19">
        <v>6623</v>
      </c>
      <c r="F224" s="5">
        <f t="shared" si="18"/>
        <v>137.97916666666669</v>
      </c>
      <c r="G224" s="20" t="s">
        <v>20</v>
      </c>
      <c r="H224" s="8">
        <v>138</v>
      </c>
      <c r="I224" s="9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5">
        <f t="shared" si="20"/>
        <v>41914.208333333336</v>
      </c>
      <c r="O224" s="15">
        <f t="shared" si="21"/>
        <v>41915.208333333336</v>
      </c>
      <c r="P224" t="b">
        <v>0</v>
      </c>
      <c r="Q224" t="b">
        <v>0</v>
      </c>
      <c r="R224" s="10" t="s">
        <v>122</v>
      </c>
      <c r="S224" t="str" cm="1">
        <f t="array" ref="S224:T224">_xlfn.TEXTSPLIT(R224,"/")</f>
        <v>photography</v>
      </c>
      <c r="T224" t="str">
        <v>photography books</v>
      </c>
      <c r="U224" s="8" t="str">
        <f t="shared" si="22"/>
        <v>Oct</v>
      </c>
      <c r="V224">
        <f t="shared" si="23"/>
        <v>2014</v>
      </c>
    </row>
    <row r="225" spans="1:22" x14ac:dyDescent="0.25">
      <c r="A225">
        <v>223</v>
      </c>
      <c r="B225" t="s">
        <v>499</v>
      </c>
      <c r="C225" s="3" t="s">
        <v>500</v>
      </c>
      <c r="D225" s="19">
        <v>87300</v>
      </c>
      <c r="E225" s="19">
        <v>81897</v>
      </c>
      <c r="F225" s="5">
        <f t="shared" si="18"/>
        <v>93.81099656357388</v>
      </c>
      <c r="G225" s="20" t="s">
        <v>14</v>
      </c>
      <c r="H225" s="8">
        <v>931</v>
      </c>
      <c r="I225" s="9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5">
        <f t="shared" si="20"/>
        <v>42445.208333333328</v>
      </c>
      <c r="O225" s="15">
        <f t="shared" si="21"/>
        <v>42459.208333333328</v>
      </c>
      <c r="P225" t="b">
        <v>0</v>
      </c>
      <c r="Q225" t="b">
        <v>0</v>
      </c>
      <c r="R225" s="10" t="s">
        <v>33</v>
      </c>
      <c r="S225" t="str" cm="1">
        <f t="array" ref="S225:T225">_xlfn.TEXTSPLIT(R225,"/")</f>
        <v>theater</v>
      </c>
      <c r="T225" t="str">
        <v>plays</v>
      </c>
      <c r="U225" s="8" t="str">
        <f t="shared" si="22"/>
        <v>Mar</v>
      </c>
      <c r="V225">
        <f t="shared" si="23"/>
        <v>2016</v>
      </c>
    </row>
    <row r="226" spans="1:22" x14ac:dyDescent="0.25">
      <c r="A226">
        <v>224</v>
      </c>
      <c r="B226" t="s">
        <v>501</v>
      </c>
      <c r="C226" s="3" t="s">
        <v>502</v>
      </c>
      <c r="D226" s="19">
        <v>46300</v>
      </c>
      <c r="E226" s="19">
        <v>186885</v>
      </c>
      <c r="F226" s="5">
        <f t="shared" si="18"/>
        <v>403.63930885529157</v>
      </c>
      <c r="G226" s="20" t="s">
        <v>20</v>
      </c>
      <c r="H226" s="8">
        <v>3594</v>
      </c>
      <c r="I226" s="9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5">
        <f t="shared" si="20"/>
        <v>41906.208333333336</v>
      </c>
      <c r="O226" s="15">
        <f t="shared" si="21"/>
        <v>41951.25</v>
      </c>
      <c r="P226" t="b">
        <v>0</v>
      </c>
      <c r="Q226" t="b">
        <v>0</v>
      </c>
      <c r="R226" s="10" t="s">
        <v>474</v>
      </c>
      <c r="S226" t="str" cm="1">
        <f t="array" ref="S226:T226">_xlfn.TEXTSPLIT(R226,"/")</f>
        <v>film &amp; video</v>
      </c>
      <c r="T226" t="str">
        <v>science fiction</v>
      </c>
      <c r="U226" s="8" t="str">
        <f t="shared" si="22"/>
        <v>Sep</v>
      </c>
      <c r="V226">
        <f t="shared" si="23"/>
        <v>2014</v>
      </c>
    </row>
    <row r="227" spans="1:22" x14ac:dyDescent="0.25">
      <c r="A227">
        <v>225</v>
      </c>
      <c r="B227" t="s">
        <v>503</v>
      </c>
      <c r="C227" s="3" t="s">
        <v>504</v>
      </c>
      <c r="D227" s="19">
        <v>67800</v>
      </c>
      <c r="E227" s="19">
        <v>176398</v>
      </c>
      <c r="F227" s="5">
        <f t="shared" si="18"/>
        <v>260.1740412979351</v>
      </c>
      <c r="G227" s="20" t="s">
        <v>20</v>
      </c>
      <c r="H227" s="8">
        <v>5880</v>
      </c>
      <c r="I227" s="9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5">
        <f t="shared" si="20"/>
        <v>41762.208333333336</v>
      </c>
      <c r="O227" s="15">
        <f t="shared" si="21"/>
        <v>41762.208333333336</v>
      </c>
      <c r="P227" t="b">
        <v>1</v>
      </c>
      <c r="Q227" t="b">
        <v>0</v>
      </c>
      <c r="R227" s="10" t="s">
        <v>23</v>
      </c>
      <c r="S227" t="str" cm="1">
        <f t="array" ref="S227:T227">_xlfn.TEXTSPLIT(R227,"/")</f>
        <v>music</v>
      </c>
      <c r="T227" t="str">
        <v>rock</v>
      </c>
      <c r="U227" s="8" t="str">
        <f t="shared" si="22"/>
        <v>May</v>
      </c>
      <c r="V227">
        <f t="shared" si="23"/>
        <v>2014</v>
      </c>
    </row>
    <row r="228" spans="1:22" x14ac:dyDescent="0.25">
      <c r="A228">
        <v>226</v>
      </c>
      <c r="B228" t="s">
        <v>253</v>
      </c>
      <c r="C228" s="3" t="s">
        <v>505</v>
      </c>
      <c r="D228" s="19">
        <v>3000</v>
      </c>
      <c r="E228" s="19">
        <v>10999</v>
      </c>
      <c r="F228" s="5">
        <f t="shared" si="18"/>
        <v>366.63333333333333</v>
      </c>
      <c r="G228" s="20" t="s">
        <v>20</v>
      </c>
      <c r="H228" s="8">
        <v>112</v>
      </c>
      <c r="I228" s="9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5">
        <f t="shared" si="20"/>
        <v>40276.208333333336</v>
      </c>
      <c r="O228" s="15">
        <f t="shared" si="21"/>
        <v>40313.208333333336</v>
      </c>
      <c r="P228" t="b">
        <v>0</v>
      </c>
      <c r="Q228" t="b">
        <v>0</v>
      </c>
      <c r="R228" s="10" t="s">
        <v>122</v>
      </c>
      <c r="S228" t="str" cm="1">
        <f t="array" ref="S228:T228">_xlfn.TEXTSPLIT(R228,"/")</f>
        <v>photography</v>
      </c>
      <c r="T228" t="str">
        <v>photography books</v>
      </c>
      <c r="U228" s="8" t="str">
        <f t="shared" si="22"/>
        <v>Apr</v>
      </c>
      <c r="V228">
        <f t="shared" si="23"/>
        <v>2010</v>
      </c>
    </row>
    <row r="229" spans="1:22" x14ac:dyDescent="0.25">
      <c r="A229">
        <v>227</v>
      </c>
      <c r="B229" t="s">
        <v>506</v>
      </c>
      <c r="C229" s="3" t="s">
        <v>507</v>
      </c>
      <c r="D229" s="19">
        <v>60900</v>
      </c>
      <c r="E229" s="19">
        <v>102751</v>
      </c>
      <c r="F229" s="5">
        <f t="shared" si="18"/>
        <v>168.72085385878489</v>
      </c>
      <c r="G229" s="20" t="s">
        <v>20</v>
      </c>
      <c r="H229" s="8">
        <v>943</v>
      </c>
      <c r="I229" s="9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5">
        <f t="shared" si="20"/>
        <v>42139.208333333328</v>
      </c>
      <c r="O229" s="15">
        <f t="shared" si="21"/>
        <v>42145.208333333328</v>
      </c>
      <c r="P229" t="b">
        <v>0</v>
      </c>
      <c r="Q229" t="b">
        <v>0</v>
      </c>
      <c r="R229" s="10" t="s">
        <v>292</v>
      </c>
      <c r="S229" t="str" cm="1">
        <f t="array" ref="S229:T229">_xlfn.TEXTSPLIT(R229,"/")</f>
        <v>games</v>
      </c>
      <c r="T229" t="str">
        <v>mobile games</v>
      </c>
      <c r="U229" s="8" t="str">
        <f t="shared" si="22"/>
        <v>May</v>
      </c>
      <c r="V229">
        <f t="shared" si="23"/>
        <v>2015</v>
      </c>
    </row>
    <row r="230" spans="1:22" x14ac:dyDescent="0.25">
      <c r="A230">
        <v>228</v>
      </c>
      <c r="B230" t="s">
        <v>508</v>
      </c>
      <c r="C230" s="3" t="s">
        <v>509</v>
      </c>
      <c r="D230" s="19">
        <v>137900</v>
      </c>
      <c r="E230" s="19">
        <v>165352</v>
      </c>
      <c r="F230" s="5">
        <f t="shared" si="18"/>
        <v>119.90717911530093</v>
      </c>
      <c r="G230" s="20" t="s">
        <v>20</v>
      </c>
      <c r="H230" s="8">
        <v>2468</v>
      </c>
      <c r="I230" s="9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5">
        <f t="shared" si="20"/>
        <v>42613.208333333328</v>
      </c>
      <c r="O230" s="15">
        <f t="shared" si="21"/>
        <v>42638.208333333328</v>
      </c>
      <c r="P230" t="b">
        <v>0</v>
      </c>
      <c r="Q230" t="b">
        <v>0</v>
      </c>
      <c r="R230" s="10" t="s">
        <v>71</v>
      </c>
      <c r="S230" t="str" cm="1">
        <f t="array" ref="S230:T230">_xlfn.TEXTSPLIT(R230,"/")</f>
        <v>film &amp; video</v>
      </c>
      <c r="T230" t="str">
        <v>animation</v>
      </c>
      <c r="U230" s="8" t="str">
        <f t="shared" si="22"/>
        <v>Aug</v>
      </c>
      <c r="V230">
        <f t="shared" si="23"/>
        <v>2016</v>
      </c>
    </row>
    <row r="231" spans="1:22" x14ac:dyDescent="0.25">
      <c r="A231">
        <v>229</v>
      </c>
      <c r="B231" t="s">
        <v>510</v>
      </c>
      <c r="C231" s="3" t="s">
        <v>511</v>
      </c>
      <c r="D231" s="19">
        <v>85600</v>
      </c>
      <c r="E231" s="19">
        <v>165798</v>
      </c>
      <c r="F231" s="5">
        <f t="shared" si="18"/>
        <v>193.68925233644859</v>
      </c>
      <c r="G231" s="20" t="s">
        <v>20</v>
      </c>
      <c r="H231" s="8">
        <v>2551</v>
      </c>
      <c r="I231" s="9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5">
        <f t="shared" si="20"/>
        <v>42887.208333333328</v>
      </c>
      <c r="O231" s="15">
        <f t="shared" si="21"/>
        <v>42935.208333333328</v>
      </c>
      <c r="P231" t="b">
        <v>0</v>
      </c>
      <c r="Q231" t="b">
        <v>1</v>
      </c>
      <c r="R231" s="10" t="s">
        <v>292</v>
      </c>
      <c r="S231" t="str" cm="1">
        <f t="array" ref="S231:T231">_xlfn.TEXTSPLIT(R231,"/")</f>
        <v>games</v>
      </c>
      <c r="T231" t="str">
        <v>mobile games</v>
      </c>
      <c r="U231" s="8" t="str">
        <f t="shared" si="22"/>
        <v>Jun</v>
      </c>
      <c r="V231">
        <f t="shared" si="23"/>
        <v>2017</v>
      </c>
    </row>
    <row r="232" spans="1:22" x14ac:dyDescent="0.25">
      <c r="A232">
        <v>230</v>
      </c>
      <c r="B232" t="s">
        <v>512</v>
      </c>
      <c r="C232" s="3" t="s">
        <v>513</v>
      </c>
      <c r="D232" s="19">
        <v>2400</v>
      </c>
      <c r="E232" s="19">
        <v>10084</v>
      </c>
      <c r="F232" s="5">
        <f t="shared" si="18"/>
        <v>420.16666666666669</v>
      </c>
      <c r="G232" s="20" t="s">
        <v>20</v>
      </c>
      <c r="H232" s="8">
        <v>101</v>
      </c>
      <c r="I232" s="9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5">
        <f t="shared" si="20"/>
        <v>43805.25</v>
      </c>
      <c r="O232" s="15">
        <f t="shared" si="21"/>
        <v>43805.25</v>
      </c>
      <c r="P232" t="b">
        <v>0</v>
      </c>
      <c r="Q232" t="b">
        <v>0</v>
      </c>
      <c r="R232" s="10" t="s">
        <v>89</v>
      </c>
      <c r="S232" t="str" cm="1">
        <f t="array" ref="S232:T232">_xlfn.TEXTSPLIT(R232,"/")</f>
        <v>games</v>
      </c>
      <c r="T232" t="str">
        <v>video games</v>
      </c>
      <c r="U232" s="8" t="str">
        <f t="shared" si="22"/>
        <v>Dec</v>
      </c>
      <c r="V232">
        <f t="shared" si="23"/>
        <v>2019</v>
      </c>
    </row>
    <row r="233" spans="1:22" x14ac:dyDescent="0.25">
      <c r="A233">
        <v>231</v>
      </c>
      <c r="B233" t="s">
        <v>514</v>
      </c>
      <c r="C233" s="3" t="s">
        <v>515</v>
      </c>
      <c r="D233" s="19">
        <v>7200</v>
      </c>
      <c r="E233" s="19">
        <v>5523</v>
      </c>
      <c r="F233" s="5">
        <f t="shared" si="18"/>
        <v>76.708333333333329</v>
      </c>
      <c r="G233" s="20" t="s">
        <v>74</v>
      </c>
      <c r="H233" s="8">
        <v>67</v>
      </c>
      <c r="I233" s="9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5">
        <f t="shared" si="20"/>
        <v>41415.208333333336</v>
      </c>
      <c r="O233" s="15">
        <f t="shared" si="21"/>
        <v>41473.208333333336</v>
      </c>
      <c r="P233" t="b">
        <v>0</v>
      </c>
      <c r="Q233" t="b">
        <v>0</v>
      </c>
      <c r="R233" s="10" t="s">
        <v>33</v>
      </c>
      <c r="S233" t="str" cm="1">
        <f t="array" ref="S233:T233">_xlfn.TEXTSPLIT(R233,"/")</f>
        <v>theater</v>
      </c>
      <c r="T233" t="str">
        <v>plays</v>
      </c>
      <c r="U233" s="8" t="str">
        <f t="shared" si="22"/>
        <v>May</v>
      </c>
      <c r="V233">
        <f t="shared" si="23"/>
        <v>2013</v>
      </c>
    </row>
    <row r="234" spans="1:22" x14ac:dyDescent="0.25">
      <c r="A234">
        <v>232</v>
      </c>
      <c r="B234" t="s">
        <v>516</v>
      </c>
      <c r="C234" s="3" t="s">
        <v>517</v>
      </c>
      <c r="D234" s="19">
        <v>3400</v>
      </c>
      <c r="E234" s="19">
        <v>5823</v>
      </c>
      <c r="F234" s="5">
        <f t="shared" si="18"/>
        <v>171.26470588235293</v>
      </c>
      <c r="G234" s="20" t="s">
        <v>20</v>
      </c>
      <c r="H234" s="8">
        <v>92</v>
      </c>
      <c r="I234" s="9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5">
        <f t="shared" si="20"/>
        <v>42576.208333333328</v>
      </c>
      <c r="O234" s="15">
        <f t="shared" si="21"/>
        <v>42577.208333333328</v>
      </c>
      <c r="P234" t="b">
        <v>0</v>
      </c>
      <c r="Q234" t="b">
        <v>0</v>
      </c>
      <c r="R234" s="10" t="s">
        <v>33</v>
      </c>
      <c r="S234" t="str" cm="1">
        <f t="array" ref="S234:T234">_xlfn.TEXTSPLIT(R234,"/")</f>
        <v>theater</v>
      </c>
      <c r="T234" t="str">
        <v>plays</v>
      </c>
      <c r="U234" s="8" t="str">
        <f t="shared" si="22"/>
        <v>Jul</v>
      </c>
      <c r="V234">
        <f t="shared" si="23"/>
        <v>2016</v>
      </c>
    </row>
    <row r="235" spans="1:22" x14ac:dyDescent="0.25">
      <c r="A235">
        <v>233</v>
      </c>
      <c r="B235" t="s">
        <v>518</v>
      </c>
      <c r="C235" s="3" t="s">
        <v>519</v>
      </c>
      <c r="D235" s="19">
        <v>3800</v>
      </c>
      <c r="E235" s="19">
        <v>6000</v>
      </c>
      <c r="F235" s="5">
        <f t="shared" si="18"/>
        <v>157.89473684210526</v>
      </c>
      <c r="G235" s="20" t="s">
        <v>20</v>
      </c>
      <c r="H235" s="8">
        <v>62</v>
      </c>
      <c r="I235" s="9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5">
        <f t="shared" si="20"/>
        <v>40706.208333333336</v>
      </c>
      <c r="O235" s="15">
        <f t="shared" si="21"/>
        <v>40722.208333333336</v>
      </c>
      <c r="P235" t="b">
        <v>0</v>
      </c>
      <c r="Q235" t="b">
        <v>0</v>
      </c>
      <c r="R235" s="10" t="s">
        <v>71</v>
      </c>
      <c r="S235" t="str" cm="1">
        <f t="array" ref="S235:T235">_xlfn.TEXTSPLIT(R235,"/")</f>
        <v>film &amp; video</v>
      </c>
      <c r="T235" t="str">
        <v>animation</v>
      </c>
      <c r="U235" s="8" t="str">
        <f t="shared" si="22"/>
        <v>Jun</v>
      </c>
      <c r="V235">
        <f t="shared" si="23"/>
        <v>2011</v>
      </c>
    </row>
    <row r="236" spans="1:22" x14ac:dyDescent="0.25">
      <c r="A236">
        <v>234</v>
      </c>
      <c r="B236" t="s">
        <v>520</v>
      </c>
      <c r="C236" s="3" t="s">
        <v>521</v>
      </c>
      <c r="D236" s="19">
        <v>7500</v>
      </c>
      <c r="E236" s="19">
        <v>8181</v>
      </c>
      <c r="F236" s="5">
        <f t="shared" si="18"/>
        <v>109.08</v>
      </c>
      <c r="G236" s="20" t="s">
        <v>20</v>
      </c>
      <c r="H236" s="8">
        <v>149</v>
      </c>
      <c r="I236" s="9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5">
        <f t="shared" si="20"/>
        <v>42969.208333333328</v>
      </c>
      <c r="O236" s="15">
        <f t="shared" si="21"/>
        <v>42976.208333333328</v>
      </c>
      <c r="P236" t="b">
        <v>0</v>
      </c>
      <c r="Q236" t="b">
        <v>1</v>
      </c>
      <c r="R236" s="10" t="s">
        <v>89</v>
      </c>
      <c r="S236" t="str" cm="1">
        <f t="array" ref="S236:T236">_xlfn.TEXTSPLIT(R236,"/")</f>
        <v>games</v>
      </c>
      <c r="T236" t="str">
        <v>video games</v>
      </c>
      <c r="U236" s="8" t="str">
        <f t="shared" si="22"/>
        <v>Aug</v>
      </c>
      <c r="V236">
        <f t="shared" si="23"/>
        <v>2017</v>
      </c>
    </row>
    <row r="237" spans="1:22" ht="31.5" x14ac:dyDescent="0.25">
      <c r="A237">
        <v>235</v>
      </c>
      <c r="B237" t="s">
        <v>522</v>
      </c>
      <c r="C237" s="3" t="s">
        <v>523</v>
      </c>
      <c r="D237" s="19">
        <v>8600</v>
      </c>
      <c r="E237" s="19">
        <v>3589</v>
      </c>
      <c r="F237" s="5">
        <f t="shared" si="18"/>
        <v>41.732558139534881</v>
      </c>
      <c r="G237" s="20" t="s">
        <v>14</v>
      </c>
      <c r="H237" s="8">
        <v>92</v>
      </c>
      <c r="I237" s="9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5">
        <f t="shared" si="20"/>
        <v>42779.25</v>
      </c>
      <c r="O237" s="15">
        <f t="shared" si="21"/>
        <v>42784.25</v>
      </c>
      <c r="P237" t="b">
        <v>0</v>
      </c>
      <c r="Q237" t="b">
        <v>0</v>
      </c>
      <c r="R237" s="10" t="s">
        <v>71</v>
      </c>
      <c r="S237" t="str" cm="1">
        <f t="array" ref="S237:T237">_xlfn.TEXTSPLIT(R237,"/")</f>
        <v>film &amp; video</v>
      </c>
      <c r="T237" t="str">
        <v>animation</v>
      </c>
      <c r="U237" s="8" t="str">
        <f t="shared" si="22"/>
        <v>Feb</v>
      </c>
      <c r="V237">
        <f t="shared" si="23"/>
        <v>2017</v>
      </c>
    </row>
    <row r="238" spans="1:22" x14ac:dyDescent="0.25">
      <c r="A238">
        <v>236</v>
      </c>
      <c r="B238" t="s">
        <v>524</v>
      </c>
      <c r="C238" s="3" t="s">
        <v>525</v>
      </c>
      <c r="D238" s="19">
        <v>39500</v>
      </c>
      <c r="E238" s="19">
        <v>4323</v>
      </c>
      <c r="F238" s="5">
        <f t="shared" si="18"/>
        <v>10.944303797468354</v>
      </c>
      <c r="G238" s="20" t="s">
        <v>14</v>
      </c>
      <c r="H238" s="8">
        <v>57</v>
      </c>
      <c r="I238" s="9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5">
        <f t="shared" si="20"/>
        <v>43641.208333333328</v>
      </c>
      <c r="O238" s="15">
        <f t="shared" si="21"/>
        <v>43648.208333333328</v>
      </c>
      <c r="P238" t="b">
        <v>0</v>
      </c>
      <c r="Q238" t="b">
        <v>1</v>
      </c>
      <c r="R238" s="10" t="s">
        <v>23</v>
      </c>
      <c r="S238" t="str" cm="1">
        <f t="array" ref="S238:T238">_xlfn.TEXTSPLIT(R238,"/")</f>
        <v>music</v>
      </c>
      <c r="T238" t="str">
        <v>rock</v>
      </c>
      <c r="U238" s="8" t="str">
        <f t="shared" si="22"/>
        <v>Jun</v>
      </c>
      <c r="V238">
        <f t="shared" si="23"/>
        <v>2019</v>
      </c>
    </row>
    <row r="239" spans="1:22" ht="31.5" x14ac:dyDescent="0.25">
      <c r="A239">
        <v>237</v>
      </c>
      <c r="B239" t="s">
        <v>526</v>
      </c>
      <c r="C239" s="3" t="s">
        <v>527</v>
      </c>
      <c r="D239" s="19">
        <v>9300</v>
      </c>
      <c r="E239" s="19">
        <v>14822</v>
      </c>
      <c r="F239" s="5">
        <f t="shared" si="18"/>
        <v>159.3763440860215</v>
      </c>
      <c r="G239" s="20" t="s">
        <v>20</v>
      </c>
      <c r="H239" s="8">
        <v>329</v>
      </c>
      <c r="I239" s="9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5">
        <f t="shared" si="20"/>
        <v>41754.208333333336</v>
      </c>
      <c r="O239" s="15">
        <f t="shared" si="21"/>
        <v>41756.208333333336</v>
      </c>
      <c r="P239" t="b">
        <v>0</v>
      </c>
      <c r="Q239" t="b">
        <v>0</v>
      </c>
      <c r="R239" s="10" t="s">
        <v>71</v>
      </c>
      <c r="S239" t="str" cm="1">
        <f t="array" ref="S239:T239">_xlfn.TEXTSPLIT(R239,"/")</f>
        <v>film &amp; video</v>
      </c>
      <c r="T239" t="str">
        <v>animation</v>
      </c>
      <c r="U239" s="8" t="str">
        <f t="shared" si="22"/>
        <v>Apr</v>
      </c>
      <c r="V239">
        <f t="shared" si="23"/>
        <v>2014</v>
      </c>
    </row>
    <row r="240" spans="1:22" x14ac:dyDescent="0.25">
      <c r="A240">
        <v>238</v>
      </c>
      <c r="B240" t="s">
        <v>528</v>
      </c>
      <c r="C240" s="3" t="s">
        <v>529</v>
      </c>
      <c r="D240" s="19">
        <v>2400</v>
      </c>
      <c r="E240" s="19">
        <v>10138</v>
      </c>
      <c r="F240" s="5">
        <f t="shared" si="18"/>
        <v>422.41666666666669</v>
      </c>
      <c r="G240" s="20" t="s">
        <v>20</v>
      </c>
      <c r="H240" s="8">
        <v>97</v>
      </c>
      <c r="I240" s="9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5">
        <f t="shared" si="20"/>
        <v>43083.25</v>
      </c>
      <c r="O240" s="15">
        <f t="shared" si="21"/>
        <v>43108.25</v>
      </c>
      <c r="P240" t="b">
        <v>0</v>
      </c>
      <c r="Q240" t="b">
        <v>1</v>
      </c>
      <c r="R240" s="10" t="s">
        <v>33</v>
      </c>
      <c r="S240" t="str" cm="1">
        <f t="array" ref="S240:T240">_xlfn.TEXTSPLIT(R240,"/")</f>
        <v>theater</v>
      </c>
      <c r="T240" t="str">
        <v>plays</v>
      </c>
      <c r="U240" s="8" t="str">
        <f t="shared" si="22"/>
        <v>Dec</v>
      </c>
      <c r="V240">
        <f t="shared" si="23"/>
        <v>2017</v>
      </c>
    </row>
    <row r="241" spans="1:22" x14ac:dyDescent="0.25">
      <c r="A241">
        <v>239</v>
      </c>
      <c r="B241" t="s">
        <v>530</v>
      </c>
      <c r="C241" s="3" t="s">
        <v>531</v>
      </c>
      <c r="D241" s="19">
        <v>3200</v>
      </c>
      <c r="E241" s="19">
        <v>3127</v>
      </c>
      <c r="F241" s="5">
        <f t="shared" si="18"/>
        <v>97.71875</v>
      </c>
      <c r="G241" s="20" t="s">
        <v>14</v>
      </c>
      <c r="H241" s="8">
        <v>41</v>
      </c>
      <c r="I241" s="9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5">
        <f t="shared" si="20"/>
        <v>42245.208333333328</v>
      </c>
      <c r="O241" s="15">
        <f t="shared" si="21"/>
        <v>42249.208333333328</v>
      </c>
      <c r="P241" t="b">
        <v>0</v>
      </c>
      <c r="Q241" t="b">
        <v>0</v>
      </c>
      <c r="R241" s="10" t="s">
        <v>65</v>
      </c>
      <c r="S241" t="str" cm="1">
        <f t="array" ref="S241:T241">_xlfn.TEXTSPLIT(R241,"/")</f>
        <v>technology</v>
      </c>
      <c r="T241" t="str">
        <v>wearables</v>
      </c>
      <c r="U241" s="8" t="str">
        <f t="shared" si="22"/>
        <v>Aug</v>
      </c>
      <c r="V241">
        <f t="shared" si="23"/>
        <v>2015</v>
      </c>
    </row>
    <row r="242" spans="1:22" x14ac:dyDescent="0.25">
      <c r="A242">
        <v>240</v>
      </c>
      <c r="B242" t="s">
        <v>532</v>
      </c>
      <c r="C242" s="3" t="s">
        <v>533</v>
      </c>
      <c r="D242" s="19">
        <v>29400</v>
      </c>
      <c r="E242" s="19">
        <v>123124</v>
      </c>
      <c r="F242" s="5">
        <f t="shared" si="18"/>
        <v>418.78911564625849</v>
      </c>
      <c r="G242" s="20" t="s">
        <v>20</v>
      </c>
      <c r="H242" s="8">
        <v>1784</v>
      </c>
      <c r="I242" s="9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5">
        <f t="shared" si="20"/>
        <v>40396.208333333336</v>
      </c>
      <c r="O242" s="15">
        <f t="shared" si="21"/>
        <v>40397.208333333336</v>
      </c>
      <c r="P242" t="b">
        <v>0</v>
      </c>
      <c r="Q242" t="b">
        <v>0</v>
      </c>
      <c r="R242" s="10" t="s">
        <v>33</v>
      </c>
      <c r="S242" t="str" cm="1">
        <f t="array" ref="S242:T242">_xlfn.TEXTSPLIT(R242,"/")</f>
        <v>theater</v>
      </c>
      <c r="T242" t="str">
        <v>plays</v>
      </c>
      <c r="U242" s="8" t="str">
        <f t="shared" si="22"/>
        <v>Aug</v>
      </c>
      <c r="V242">
        <f t="shared" si="23"/>
        <v>2010</v>
      </c>
    </row>
    <row r="243" spans="1:22" x14ac:dyDescent="0.25">
      <c r="A243">
        <v>241</v>
      </c>
      <c r="B243" t="s">
        <v>534</v>
      </c>
      <c r="C243" s="3" t="s">
        <v>535</v>
      </c>
      <c r="D243" s="19">
        <v>168500</v>
      </c>
      <c r="E243" s="19">
        <v>171729</v>
      </c>
      <c r="F243" s="5">
        <f t="shared" si="18"/>
        <v>101.91632047477745</v>
      </c>
      <c r="G243" s="20" t="s">
        <v>20</v>
      </c>
      <c r="H243" s="8">
        <v>1684</v>
      </c>
      <c r="I243" s="9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5">
        <f t="shared" si="20"/>
        <v>41742.208333333336</v>
      </c>
      <c r="O243" s="15">
        <f t="shared" si="21"/>
        <v>41752.208333333336</v>
      </c>
      <c r="P243" t="b">
        <v>0</v>
      </c>
      <c r="Q243" t="b">
        <v>1</v>
      </c>
      <c r="R243" s="10" t="s">
        <v>68</v>
      </c>
      <c r="S243" t="str" cm="1">
        <f t="array" ref="S243:T243">_xlfn.TEXTSPLIT(R243,"/")</f>
        <v>publishing</v>
      </c>
      <c r="T243" t="str">
        <v>nonfiction</v>
      </c>
      <c r="U243" s="8" t="str">
        <f t="shared" si="22"/>
        <v>Apr</v>
      </c>
      <c r="V243">
        <f t="shared" si="23"/>
        <v>2014</v>
      </c>
    </row>
    <row r="244" spans="1:22" x14ac:dyDescent="0.25">
      <c r="A244">
        <v>242</v>
      </c>
      <c r="B244" t="s">
        <v>536</v>
      </c>
      <c r="C244" s="3" t="s">
        <v>537</v>
      </c>
      <c r="D244" s="19">
        <v>8400</v>
      </c>
      <c r="E244" s="19">
        <v>10729</v>
      </c>
      <c r="F244" s="5">
        <f t="shared" si="18"/>
        <v>127.72619047619047</v>
      </c>
      <c r="G244" s="20" t="s">
        <v>20</v>
      </c>
      <c r="H244" s="8">
        <v>250</v>
      </c>
      <c r="I244" s="9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5">
        <f t="shared" si="20"/>
        <v>42865.208333333328</v>
      </c>
      <c r="O244" s="15">
        <f t="shared" si="21"/>
        <v>42875.208333333328</v>
      </c>
      <c r="P244" t="b">
        <v>0</v>
      </c>
      <c r="Q244" t="b">
        <v>1</v>
      </c>
      <c r="R244" s="10" t="s">
        <v>23</v>
      </c>
      <c r="S244" t="str" cm="1">
        <f t="array" ref="S244:T244">_xlfn.TEXTSPLIT(R244,"/")</f>
        <v>music</v>
      </c>
      <c r="T244" t="str">
        <v>rock</v>
      </c>
      <c r="U244" s="8" t="str">
        <f t="shared" si="22"/>
        <v>May</v>
      </c>
      <c r="V244">
        <f t="shared" si="23"/>
        <v>2017</v>
      </c>
    </row>
    <row r="245" spans="1:22" ht="31.5" x14ac:dyDescent="0.25">
      <c r="A245">
        <v>243</v>
      </c>
      <c r="B245" t="s">
        <v>538</v>
      </c>
      <c r="C245" s="3" t="s">
        <v>539</v>
      </c>
      <c r="D245" s="19">
        <v>2300</v>
      </c>
      <c r="E245" s="19">
        <v>10240</v>
      </c>
      <c r="F245" s="5">
        <f t="shared" si="18"/>
        <v>445.21739130434781</v>
      </c>
      <c r="G245" s="20" t="s">
        <v>20</v>
      </c>
      <c r="H245" s="8">
        <v>238</v>
      </c>
      <c r="I245" s="9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5">
        <f t="shared" si="20"/>
        <v>43163.25</v>
      </c>
      <c r="O245" s="15">
        <f t="shared" si="21"/>
        <v>43166.25</v>
      </c>
      <c r="P245" t="b">
        <v>0</v>
      </c>
      <c r="Q245" t="b">
        <v>0</v>
      </c>
      <c r="R245" s="10" t="s">
        <v>33</v>
      </c>
      <c r="S245" t="str" cm="1">
        <f t="array" ref="S245:T245">_xlfn.TEXTSPLIT(R245,"/")</f>
        <v>theater</v>
      </c>
      <c r="T245" t="str">
        <v>plays</v>
      </c>
      <c r="U245" s="8" t="str">
        <f t="shared" si="22"/>
        <v>Mar</v>
      </c>
      <c r="V245">
        <f t="shared" si="23"/>
        <v>2018</v>
      </c>
    </row>
    <row r="246" spans="1:22" ht="31.5" x14ac:dyDescent="0.25">
      <c r="A246">
        <v>244</v>
      </c>
      <c r="B246" t="s">
        <v>540</v>
      </c>
      <c r="C246" s="3" t="s">
        <v>541</v>
      </c>
      <c r="D246" s="19">
        <v>700</v>
      </c>
      <c r="E246" s="19">
        <v>3988</v>
      </c>
      <c r="F246" s="5">
        <f t="shared" si="18"/>
        <v>569.71428571428578</v>
      </c>
      <c r="G246" s="20" t="s">
        <v>20</v>
      </c>
      <c r="H246" s="8">
        <v>53</v>
      </c>
      <c r="I246" s="9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5">
        <f t="shared" si="20"/>
        <v>41834.208333333336</v>
      </c>
      <c r="O246" s="15">
        <f t="shared" si="21"/>
        <v>41886.208333333336</v>
      </c>
      <c r="P246" t="b">
        <v>0</v>
      </c>
      <c r="Q246" t="b">
        <v>0</v>
      </c>
      <c r="R246" s="10" t="s">
        <v>33</v>
      </c>
      <c r="S246" t="str" cm="1">
        <f t="array" ref="S246:T246">_xlfn.TEXTSPLIT(R246,"/")</f>
        <v>theater</v>
      </c>
      <c r="T246" t="str">
        <v>plays</v>
      </c>
      <c r="U246" s="8" t="str">
        <f t="shared" si="22"/>
        <v>Jul</v>
      </c>
      <c r="V246">
        <f t="shared" si="23"/>
        <v>2014</v>
      </c>
    </row>
    <row r="247" spans="1:22" x14ac:dyDescent="0.25">
      <c r="A247">
        <v>245</v>
      </c>
      <c r="B247" t="s">
        <v>542</v>
      </c>
      <c r="C247" s="3" t="s">
        <v>543</v>
      </c>
      <c r="D247" s="19">
        <v>2900</v>
      </c>
      <c r="E247" s="19">
        <v>14771</v>
      </c>
      <c r="F247" s="5">
        <f t="shared" si="18"/>
        <v>509.34482758620686</v>
      </c>
      <c r="G247" s="20" t="s">
        <v>20</v>
      </c>
      <c r="H247" s="8">
        <v>214</v>
      </c>
      <c r="I247" s="9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5">
        <f t="shared" si="20"/>
        <v>41736.208333333336</v>
      </c>
      <c r="O247" s="15">
        <f t="shared" si="21"/>
        <v>41737.208333333336</v>
      </c>
      <c r="P247" t="b">
        <v>0</v>
      </c>
      <c r="Q247" t="b">
        <v>0</v>
      </c>
      <c r="R247" s="10" t="s">
        <v>33</v>
      </c>
      <c r="S247" t="str" cm="1">
        <f t="array" ref="S247:T247">_xlfn.TEXTSPLIT(R247,"/")</f>
        <v>theater</v>
      </c>
      <c r="T247" t="str">
        <v>plays</v>
      </c>
      <c r="U247" s="8" t="str">
        <f t="shared" si="22"/>
        <v>Apr</v>
      </c>
      <c r="V247">
        <f t="shared" si="23"/>
        <v>2014</v>
      </c>
    </row>
    <row r="248" spans="1:22" x14ac:dyDescent="0.25">
      <c r="A248">
        <v>246</v>
      </c>
      <c r="B248" t="s">
        <v>544</v>
      </c>
      <c r="C248" s="3" t="s">
        <v>545</v>
      </c>
      <c r="D248" s="19">
        <v>4500</v>
      </c>
      <c r="E248" s="19">
        <v>14649</v>
      </c>
      <c r="F248" s="5">
        <f t="shared" si="18"/>
        <v>325.5333333333333</v>
      </c>
      <c r="G248" s="20" t="s">
        <v>20</v>
      </c>
      <c r="H248" s="8">
        <v>222</v>
      </c>
      <c r="I248" s="9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5">
        <f t="shared" si="20"/>
        <v>41491.208333333336</v>
      </c>
      <c r="O248" s="15">
        <f t="shared" si="21"/>
        <v>41495.208333333336</v>
      </c>
      <c r="P248" t="b">
        <v>0</v>
      </c>
      <c r="Q248" t="b">
        <v>0</v>
      </c>
      <c r="R248" s="10" t="s">
        <v>28</v>
      </c>
      <c r="S248" t="str" cm="1">
        <f t="array" ref="S248:T248">_xlfn.TEXTSPLIT(R248,"/")</f>
        <v>technology</v>
      </c>
      <c r="T248" t="str">
        <v>web</v>
      </c>
      <c r="U248" s="8" t="str">
        <f t="shared" si="22"/>
        <v>Aug</v>
      </c>
      <c r="V248">
        <f t="shared" si="23"/>
        <v>2013</v>
      </c>
    </row>
    <row r="249" spans="1:22" x14ac:dyDescent="0.25">
      <c r="A249">
        <v>247</v>
      </c>
      <c r="B249" t="s">
        <v>546</v>
      </c>
      <c r="C249" s="3" t="s">
        <v>547</v>
      </c>
      <c r="D249" s="19">
        <v>19800</v>
      </c>
      <c r="E249" s="19">
        <v>184658</v>
      </c>
      <c r="F249" s="5">
        <f t="shared" si="18"/>
        <v>932.61616161616166</v>
      </c>
      <c r="G249" s="20" t="s">
        <v>20</v>
      </c>
      <c r="H249" s="8">
        <v>1884</v>
      </c>
      <c r="I249" s="9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5">
        <f t="shared" si="20"/>
        <v>42726.25</v>
      </c>
      <c r="O249" s="15">
        <f t="shared" si="21"/>
        <v>42741.25</v>
      </c>
      <c r="P249" t="b">
        <v>0</v>
      </c>
      <c r="Q249" t="b">
        <v>1</v>
      </c>
      <c r="R249" s="10" t="s">
        <v>119</v>
      </c>
      <c r="S249" t="str" cm="1">
        <f t="array" ref="S249:T249">_xlfn.TEXTSPLIT(R249,"/")</f>
        <v>publishing</v>
      </c>
      <c r="T249" t="str">
        <v>fiction</v>
      </c>
      <c r="U249" s="8" t="str">
        <f t="shared" si="22"/>
        <v>Dec</v>
      </c>
      <c r="V249">
        <f t="shared" si="23"/>
        <v>2016</v>
      </c>
    </row>
    <row r="250" spans="1:22" x14ac:dyDescent="0.25">
      <c r="A250">
        <v>248</v>
      </c>
      <c r="B250" t="s">
        <v>548</v>
      </c>
      <c r="C250" s="3" t="s">
        <v>549</v>
      </c>
      <c r="D250" s="19">
        <v>6200</v>
      </c>
      <c r="E250" s="19">
        <v>13103</v>
      </c>
      <c r="F250" s="5">
        <f t="shared" si="18"/>
        <v>211.33870967741933</v>
      </c>
      <c r="G250" s="20" t="s">
        <v>20</v>
      </c>
      <c r="H250" s="8">
        <v>218</v>
      </c>
      <c r="I250" s="9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5">
        <f t="shared" si="20"/>
        <v>42004.25</v>
      </c>
      <c r="O250" s="15">
        <f t="shared" si="21"/>
        <v>42009.25</v>
      </c>
      <c r="P250" t="b">
        <v>0</v>
      </c>
      <c r="Q250" t="b">
        <v>0</v>
      </c>
      <c r="R250" s="10" t="s">
        <v>292</v>
      </c>
      <c r="S250" t="str" cm="1">
        <f t="array" ref="S250:T250">_xlfn.TEXTSPLIT(R250,"/")</f>
        <v>games</v>
      </c>
      <c r="T250" t="str">
        <v>mobile games</v>
      </c>
      <c r="U250" s="8" t="str">
        <f t="shared" si="22"/>
        <v>Dec</v>
      </c>
      <c r="V250">
        <f t="shared" si="23"/>
        <v>2014</v>
      </c>
    </row>
    <row r="251" spans="1:22" x14ac:dyDescent="0.25">
      <c r="A251">
        <v>249</v>
      </c>
      <c r="B251" t="s">
        <v>550</v>
      </c>
      <c r="C251" s="3" t="s">
        <v>551</v>
      </c>
      <c r="D251" s="19">
        <v>61500</v>
      </c>
      <c r="E251" s="19">
        <v>168095</v>
      </c>
      <c r="F251" s="5">
        <f t="shared" si="18"/>
        <v>273.32520325203251</v>
      </c>
      <c r="G251" s="20" t="s">
        <v>20</v>
      </c>
      <c r="H251" s="8">
        <v>6465</v>
      </c>
      <c r="I251" s="9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5">
        <f t="shared" si="20"/>
        <v>42006.25</v>
      </c>
      <c r="O251" s="15">
        <f t="shared" si="21"/>
        <v>42013.25</v>
      </c>
      <c r="P251" t="b">
        <v>0</v>
      </c>
      <c r="Q251" t="b">
        <v>0</v>
      </c>
      <c r="R251" s="10" t="s">
        <v>206</v>
      </c>
      <c r="S251" t="str" cm="1">
        <f t="array" ref="S251:T251">_xlfn.TEXTSPLIT(R251,"/")</f>
        <v>publishing</v>
      </c>
      <c r="T251" t="str">
        <v>translations</v>
      </c>
      <c r="U251" s="8" t="str">
        <f t="shared" si="22"/>
        <v>Jan</v>
      </c>
      <c r="V251">
        <f t="shared" si="23"/>
        <v>2015</v>
      </c>
    </row>
    <row r="252" spans="1:22" x14ac:dyDescent="0.25">
      <c r="A252">
        <v>250</v>
      </c>
      <c r="B252" t="s">
        <v>552</v>
      </c>
      <c r="C252" s="3" t="s">
        <v>553</v>
      </c>
      <c r="D252" s="19">
        <v>100</v>
      </c>
      <c r="E252" s="19">
        <v>3</v>
      </c>
      <c r="F252" s="5">
        <f t="shared" si="18"/>
        <v>3</v>
      </c>
      <c r="G252" s="20" t="s">
        <v>14</v>
      </c>
      <c r="H252" s="8">
        <v>1</v>
      </c>
      <c r="I252" s="9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5">
        <f t="shared" si="20"/>
        <v>40203.25</v>
      </c>
      <c r="O252" s="15">
        <f t="shared" si="21"/>
        <v>40238.25</v>
      </c>
      <c r="P252" t="b">
        <v>0</v>
      </c>
      <c r="Q252" t="b">
        <v>0</v>
      </c>
      <c r="R252" s="10" t="s">
        <v>23</v>
      </c>
      <c r="S252" t="str" cm="1">
        <f t="array" ref="S252:T252">_xlfn.TEXTSPLIT(R252,"/")</f>
        <v>music</v>
      </c>
      <c r="T252" t="str">
        <v>rock</v>
      </c>
      <c r="U252" s="8" t="str">
        <f t="shared" si="22"/>
        <v>Jan</v>
      </c>
      <c r="V252">
        <f t="shared" si="23"/>
        <v>2010</v>
      </c>
    </row>
    <row r="253" spans="1:22" x14ac:dyDescent="0.25">
      <c r="A253">
        <v>251</v>
      </c>
      <c r="B253" t="s">
        <v>554</v>
      </c>
      <c r="C253" s="3" t="s">
        <v>555</v>
      </c>
      <c r="D253" s="19">
        <v>7100</v>
      </c>
      <c r="E253" s="19">
        <v>3840</v>
      </c>
      <c r="F253" s="5">
        <f t="shared" si="18"/>
        <v>54.084507042253513</v>
      </c>
      <c r="G253" s="20" t="s">
        <v>14</v>
      </c>
      <c r="H253" s="8">
        <v>101</v>
      </c>
      <c r="I253" s="9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5">
        <f t="shared" si="20"/>
        <v>41252.25</v>
      </c>
      <c r="O253" s="15">
        <f t="shared" si="21"/>
        <v>41254.25</v>
      </c>
      <c r="P253" t="b">
        <v>0</v>
      </c>
      <c r="Q253" t="b">
        <v>0</v>
      </c>
      <c r="R253" s="10" t="s">
        <v>33</v>
      </c>
      <c r="S253" t="str" cm="1">
        <f t="array" ref="S253:T253">_xlfn.TEXTSPLIT(R253,"/")</f>
        <v>theater</v>
      </c>
      <c r="T253" t="str">
        <v>plays</v>
      </c>
      <c r="U253" s="8" t="str">
        <f t="shared" si="22"/>
        <v>Dec</v>
      </c>
      <c r="V253">
        <f t="shared" si="23"/>
        <v>2012</v>
      </c>
    </row>
    <row r="254" spans="1:22" ht="31.5" x14ac:dyDescent="0.25">
      <c r="A254">
        <v>252</v>
      </c>
      <c r="B254" t="s">
        <v>556</v>
      </c>
      <c r="C254" s="3" t="s">
        <v>557</v>
      </c>
      <c r="D254" s="19">
        <v>1000</v>
      </c>
      <c r="E254" s="19">
        <v>6263</v>
      </c>
      <c r="F254" s="5">
        <f t="shared" si="18"/>
        <v>626.29999999999995</v>
      </c>
      <c r="G254" s="20" t="s">
        <v>20</v>
      </c>
      <c r="H254" s="8">
        <v>59</v>
      </c>
      <c r="I254" s="9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5">
        <f t="shared" si="20"/>
        <v>41572.208333333336</v>
      </c>
      <c r="O254" s="15">
        <f t="shared" si="21"/>
        <v>41577.208333333336</v>
      </c>
      <c r="P254" t="b">
        <v>0</v>
      </c>
      <c r="Q254" t="b">
        <v>0</v>
      </c>
      <c r="R254" s="10" t="s">
        <v>33</v>
      </c>
      <c r="S254" t="str" cm="1">
        <f t="array" ref="S254:T254">_xlfn.TEXTSPLIT(R254,"/")</f>
        <v>theater</v>
      </c>
      <c r="T254" t="str">
        <v>plays</v>
      </c>
      <c r="U254" s="8" t="str">
        <f t="shared" si="22"/>
        <v>Oct</v>
      </c>
      <c r="V254">
        <f t="shared" si="23"/>
        <v>2013</v>
      </c>
    </row>
    <row r="255" spans="1:22" x14ac:dyDescent="0.25">
      <c r="A255">
        <v>253</v>
      </c>
      <c r="B255" t="s">
        <v>558</v>
      </c>
      <c r="C255" s="3" t="s">
        <v>559</v>
      </c>
      <c r="D255" s="19">
        <v>121500</v>
      </c>
      <c r="E255" s="19">
        <v>108161</v>
      </c>
      <c r="F255" s="5">
        <f t="shared" si="18"/>
        <v>89.021399176954731</v>
      </c>
      <c r="G255" s="20" t="s">
        <v>14</v>
      </c>
      <c r="H255" s="8">
        <v>1335</v>
      </c>
      <c r="I255" s="9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5">
        <f t="shared" si="20"/>
        <v>40641.208333333336</v>
      </c>
      <c r="O255" s="15">
        <f t="shared" si="21"/>
        <v>40653.208333333336</v>
      </c>
      <c r="P255" t="b">
        <v>0</v>
      </c>
      <c r="Q255" t="b">
        <v>0</v>
      </c>
      <c r="R255" s="10" t="s">
        <v>53</v>
      </c>
      <c r="S255" t="str" cm="1">
        <f t="array" ref="S255:T255">_xlfn.TEXTSPLIT(R255,"/")</f>
        <v>film &amp; video</v>
      </c>
      <c r="T255" t="str">
        <v>drama</v>
      </c>
      <c r="U255" s="8" t="str">
        <f t="shared" si="22"/>
        <v>Apr</v>
      </c>
      <c r="V255">
        <f t="shared" si="23"/>
        <v>2011</v>
      </c>
    </row>
    <row r="256" spans="1:22" ht="31.5" x14ac:dyDescent="0.25">
      <c r="A256">
        <v>254</v>
      </c>
      <c r="B256" t="s">
        <v>560</v>
      </c>
      <c r="C256" s="3" t="s">
        <v>561</v>
      </c>
      <c r="D256" s="19">
        <v>4600</v>
      </c>
      <c r="E256" s="19">
        <v>8505</v>
      </c>
      <c r="F256" s="5">
        <f t="shared" si="18"/>
        <v>184.89130434782609</v>
      </c>
      <c r="G256" s="20" t="s">
        <v>20</v>
      </c>
      <c r="H256" s="8">
        <v>88</v>
      </c>
      <c r="I256" s="9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5">
        <f t="shared" si="20"/>
        <v>42787.25</v>
      </c>
      <c r="O256" s="15">
        <f t="shared" si="21"/>
        <v>42789.25</v>
      </c>
      <c r="P256" t="b">
        <v>0</v>
      </c>
      <c r="Q256" t="b">
        <v>0</v>
      </c>
      <c r="R256" s="10" t="s">
        <v>68</v>
      </c>
      <c r="S256" t="str" cm="1">
        <f t="array" ref="S256:T256">_xlfn.TEXTSPLIT(R256,"/")</f>
        <v>publishing</v>
      </c>
      <c r="T256" t="str">
        <v>nonfiction</v>
      </c>
      <c r="U256" s="8" t="str">
        <f t="shared" si="22"/>
        <v>Feb</v>
      </c>
      <c r="V256">
        <f t="shared" si="23"/>
        <v>2017</v>
      </c>
    </row>
    <row r="257" spans="1:22" ht="31.5" x14ac:dyDescent="0.25">
      <c r="A257">
        <v>255</v>
      </c>
      <c r="B257" t="s">
        <v>562</v>
      </c>
      <c r="C257" s="3" t="s">
        <v>563</v>
      </c>
      <c r="D257" s="19">
        <v>80500</v>
      </c>
      <c r="E257" s="19">
        <v>96735</v>
      </c>
      <c r="F257" s="5">
        <f t="shared" si="18"/>
        <v>120.16770186335404</v>
      </c>
      <c r="G257" s="20" t="s">
        <v>20</v>
      </c>
      <c r="H257" s="8">
        <v>1697</v>
      </c>
      <c r="I257" s="9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5">
        <f t="shared" si="20"/>
        <v>40590.25</v>
      </c>
      <c r="O257" s="15">
        <f t="shared" si="21"/>
        <v>40595.25</v>
      </c>
      <c r="P257" t="b">
        <v>0</v>
      </c>
      <c r="Q257" t="b">
        <v>1</v>
      </c>
      <c r="R257" s="10" t="s">
        <v>23</v>
      </c>
      <c r="S257" t="str" cm="1">
        <f t="array" ref="S257:T257">_xlfn.TEXTSPLIT(R257,"/")</f>
        <v>music</v>
      </c>
      <c r="T257" t="str">
        <v>rock</v>
      </c>
      <c r="U257" s="8" t="str">
        <f t="shared" si="22"/>
        <v>Feb</v>
      </c>
      <c r="V257">
        <f t="shared" si="23"/>
        <v>2011</v>
      </c>
    </row>
    <row r="258" spans="1:22" x14ac:dyDescent="0.25">
      <c r="A258">
        <v>256</v>
      </c>
      <c r="B258" t="s">
        <v>564</v>
      </c>
      <c r="C258" s="3" t="s">
        <v>565</v>
      </c>
      <c r="D258" s="19">
        <v>4100</v>
      </c>
      <c r="E258" s="19">
        <v>959</v>
      </c>
      <c r="F258" s="5">
        <f t="shared" si="18"/>
        <v>23.390243902439025</v>
      </c>
      <c r="G258" s="20" t="s">
        <v>14</v>
      </c>
      <c r="H258" s="8">
        <v>15</v>
      </c>
      <c r="I258" s="9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5">
        <f t="shared" si="20"/>
        <v>42393.25</v>
      </c>
      <c r="O258" s="15">
        <f t="shared" si="21"/>
        <v>42430.25</v>
      </c>
      <c r="P258" t="b">
        <v>0</v>
      </c>
      <c r="Q258" t="b">
        <v>0</v>
      </c>
      <c r="R258" s="10" t="s">
        <v>23</v>
      </c>
      <c r="S258" t="str" cm="1">
        <f t="array" ref="S258:T258">_xlfn.TEXTSPLIT(R258,"/")</f>
        <v>music</v>
      </c>
      <c r="T258" t="str">
        <v>rock</v>
      </c>
      <c r="U258" s="8" t="str">
        <f t="shared" si="22"/>
        <v>Jan</v>
      </c>
      <c r="V258">
        <f t="shared" si="23"/>
        <v>2016</v>
      </c>
    </row>
    <row r="259" spans="1:22" x14ac:dyDescent="0.25">
      <c r="A259">
        <v>257</v>
      </c>
      <c r="B259" t="s">
        <v>566</v>
      </c>
      <c r="C259" s="3" t="s">
        <v>567</v>
      </c>
      <c r="D259" s="19">
        <v>5700</v>
      </c>
      <c r="E259" s="19">
        <v>8322</v>
      </c>
      <c r="F259" s="5">
        <f t="shared" ref="F259:F322" si="24">E259/D259*100</f>
        <v>146</v>
      </c>
      <c r="G259" s="20" t="s">
        <v>20</v>
      </c>
      <c r="H259" s="8">
        <v>92</v>
      </c>
      <c r="I259" s="9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5">
        <f t="shared" ref="N259:N322" si="26">(((L259/60)/60)/24)+DATE(1970,1,1)</f>
        <v>41338.25</v>
      </c>
      <c r="O259" s="15">
        <f t="shared" ref="O259:O322" si="27">(((M259/60)/60)/24)+DATE(1970,1,1)</f>
        <v>41352.208333333336</v>
      </c>
      <c r="P259" t="b">
        <v>0</v>
      </c>
      <c r="Q259" t="b">
        <v>0</v>
      </c>
      <c r="R259" s="10" t="s">
        <v>33</v>
      </c>
      <c r="S259" t="str" cm="1">
        <f t="array" ref="S259:T259">_xlfn.TEXTSPLIT(R259,"/")</f>
        <v>theater</v>
      </c>
      <c r="T259" t="str">
        <v>plays</v>
      </c>
      <c r="U259" s="8" t="str">
        <f t="shared" ref="U259:U322" si="28">TEXT(N259,"mmm")</f>
        <v>Mar</v>
      </c>
      <c r="V259">
        <f t="shared" ref="V259:V322" si="29">YEAR(N259)</f>
        <v>2013</v>
      </c>
    </row>
    <row r="260" spans="1:22" x14ac:dyDescent="0.25">
      <c r="A260">
        <v>258</v>
      </c>
      <c r="B260" t="s">
        <v>568</v>
      </c>
      <c r="C260" s="3" t="s">
        <v>569</v>
      </c>
      <c r="D260" s="19">
        <v>5000</v>
      </c>
      <c r="E260" s="19">
        <v>13424</v>
      </c>
      <c r="F260" s="5">
        <f t="shared" si="24"/>
        <v>268.48</v>
      </c>
      <c r="G260" s="20" t="s">
        <v>20</v>
      </c>
      <c r="H260" s="8">
        <v>186</v>
      </c>
      <c r="I260" s="9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5">
        <f t="shared" si="26"/>
        <v>42712.25</v>
      </c>
      <c r="O260" s="15">
        <f t="shared" si="27"/>
        <v>42732.25</v>
      </c>
      <c r="P260" t="b">
        <v>0</v>
      </c>
      <c r="Q260" t="b">
        <v>1</v>
      </c>
      <c r="R260" s="10" t="s">
        <v>33</v>
      </c>
      <c r="S260" t="str" cm="1">
        <f t="array" ref="S260:T260">_xlfn.TEXTSPLIT(R260,"/")</f>
        <v>theater</v>
      </c>
      <c r="T260" t="str">
        <v>plays</v>
      </c>
      <c r="U260" s="8" t="str">
        <f t="shared" si="28"/>
        <v>Dec</v>
      </c>
      <c r="V260">
        <f t="shared" si="29"/>
        <v>2016</v>
      </c>
    </row>
    <row r="261" spans="1:22" ht="31.5" x14ac:dyDescent="0.25">
      <c r="A261">
        <v>259</v>
      </c>
      <c r="B261" t="s">
        <v>570</v>
      </c>
      <c r="C261" s="3" t="s">
        <v>571</v>
      </c>
      <c r="D261" s="19">
        <v>1800</v>
      </c>
      <c r="E261" s="19">
        <v>10755</v>
      </c>
      <c r="F261" s="5">
        <f t="shared" si="24"/>
        <v>597.5</v>
      </c>
      <c r="G261" s="20" t="s">
        <v>20</v>
      </c>
      <c r="H261" s="8">
        <v>138</v>
      </c>
      <c r="I261" s="9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5">
        <f t="shared" si="26"/>
        <v>41251.25</v>
      </c>
      <c r="O261" s="15">
        <f t="shared" si="27"/>
        <v>41270.25</v>
      </c>
      <c r="P261" t="b">
        <v>1</v>
      </c>
      <c r="Q261" t="b">
        <v>0</v>
      </c>
      <c r="R261" s="10" t="s">
        <v>122</v>
      </c>
      <c r="S261" t="str" cm="1">
        <f t="array" ref="S261:T261">_xlfn.TEXTSPLIT(R261,"/")</f>
        <v>photography</v>
      </c>
      <c r="T261" t="str">
        <v>photography books</v>
      </c>
      <c r="U261" s="8" t="str">
        <f t="shared" si="28"/>
        <v>Dec</v>
      </c>
      <c r="V261">
        <f t="shared" si="29"/>
        <v>2012</v>
      </c>
    </row>
    <row r="262" spans="1:22" x14ac:dyDescent="0.25">
      <c r="A262">
        <v>260</v>
      </c>
      <c r="B262" t="s">
        <v>572</v>
      </c>
      <c r="C262" s="3" t="s">
        <v>573</v>
      </c>
      <c r="D262" s="19">
        <v>6300</v>
      </c>
      <c r="E262" s="19">
        <v>9935</v>
      </c>
      <c r="F262" s="5">
        <f t="shared" si="24"/>
        <v>157.69841269841268</v>
      </c>
      <c r="G262" s="20" t="s">
        <v>20</v>
      </c>
      <c r="H262" s="8">
        <v>261</v>
      </c>
      <c r="I262" s="9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5">
        <f t="shared" si="26"/>
        <v>41180.208333333336</v>
      </c>
      <c r="O262" s="15">
        <f t="shared" si="27"/>
        <v>41192.208333333336</v>
      </c>
      <c r="P262" t="b">
        <v>0</v>
      </c>
      <c r="Q262" t="b">
        <v>0</v>
      </c>
      <c r="R262" s="10" t="s">
        <v>23</v>
      </c>
      <c r="S262" t="str" cm="1">
        <f t="array" ref="S262:T262">_xlfn.TEXTSPLIT(R262,"/")</f>
        <v>music</v>
      </c>
      <c r="T262" t="str">
        <v>rock</v>
      </c>
      <c r="U262" s="8" t="str">
        <f t="shared" si="28"/>
        <v>Sep</v>
      </c>
      <c r="V262">
        <f t="shared" si="29"/>
        <v>2012</v>
      </c>
    </row>
    <row r="263" spans="1:22" ht="31.5" x14ac:dyDescent="0.25">
      <c r="A263">
        <v>261</v>
      </c>
      <c r="B263" t="s">
        <v>574</v>
      </c>
      <c r="C263" s="3" t="s">
        <v>575</v>
      </c>
      <c r="D263" s="19">
        <v>84300</v>
      </c>
      <c r="E263" s="19">
        <v>26303</v>
      </c>
      <c r="F263" s="5">
        <f t="shared" si="24"/>
        <v>31.201660735468568</v>
      </c>
      <c r="G263" s="20" t="s">
        <v>14</v>
      </c>
      <c r="H263" s="8">
        <v>454</v>
      </c>
      <c r="I263" s="9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5">
        <f t="shared" si="26"/>
        <v>40415.208333333336</v>
      </c>
      <c r="O263" s="15">
        <f t="shared" si="27"/>
        <v>40419.208333333336</v>
      </c>
      <c r="P263" t="b">
        <v>0</v>
      </c>
      <c r="Q263" t="b">
        <v>1</v>
      </c>
      <c r="R263" s="10" t="s">
        <v>23</v>
      </c>
      <c r="S263" t="str" cm="1">
        <f t="array" ref="S263:T263">_xlfn.TEXTSPLIT(R263,"/")</f>
        <v>music</v>
      </c>
      <c r="T263" t="str">
        <v>rock</v>
      </c>
      <c r="U263" s="8" t="str">
        <f t="shared" si="28"/>
        <v>Aug</v>
      </c>
      <c r="V263">
        <f t="shared" si="29"/>
        <v>2010</v>
      </c>
    </row>
    <row r="264" spans="1:22" x14ac:dyDescent="0.25">
      <c r="A264">
        <v>262</v>
      </c>
      <c r="B264" t="s">
        <v>576</v>
      </c>
      <c r="C264" s="3" t="s">
        <v>577</v>
      </c>
      <c r="D264" s="19">
        <v>1700</v>
      </c>
      <c r="E264" s="19">
        <v>5328</v>
      </c>
      <c r="F264" s="5">
        <f t="shared" si="24"/>
        <v>313.41176470588238</v>
      </c>
      <c r="G264" s="20" t="s">
        <v>20</v>
      </c>
      <c r="H264" s="8">
        <v>107</v>
      </c>
      <c r="I264" s="9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5">
        <f t="shared" si="26"/>
        <v>40638.208333333336</v>
      </c>
      <c r="O264" s="15">
        <f t="shared" si="27"/>
        <v>40664.208333333336</v>
      </c>
      <c r="P264" t="b">
        <v>0</v>
      </c>
      <c r="Q264" t="b">
        <v>1</v>
      </c>
      <c r="R264" s="10" t="s">
        <v>60</v>
      </c>
      <c r="S264" t="str" cm="1">
        <f t="array" ref="S264:T264">_xlfn.TEXTSPLIT(R264,"/")</f>
        <v>music</v>
      </c>
      <c r="T264" t="str">
        <v>indie rock</v>
      </c>
      <c r="U264" s="8" t="str">
        <f t="shared" si="28"/>
        <v>Apr</v>
      </c>
      <c r="V264">
        <f t="shared" si="29"/>
        <v>2011</v>
      </c>
    </row>
    <row r="265" spans="1:22" x14ac:dyDescent="0.25">
      <c r="A265">
        <v>263</v>
      </c>
      <c r="B265" t="s">
        <v>578</v>
      </c>
      <c r="C265" s="3" t="s">
        <v>579</v>
      </c>
      <c r="D265" s="19">
        <v>2900</v>
      </c>
      <c r="E265" s="19">
        <v>10756</v>
      </c>
      <c r="F265" s="5">
        <f t="shared" si="24"/>
        <v>370.89655172413791</v>
      </c>
      <c r="G265" s="20" t="s">
        <v>20</v>
      </c>
      <c r="H265" s="8">
        <v>199</v>
      </c>
      <c r="I265" s="9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5">
        <f t="shared" si="26"/>
        <v>40187.25</v>
      </c>
      <c r="O265" s="15">
        <f t="shared" si="27"/>
        <v>40187.25</v>
      </c>
      <c r="P265" t="b">
        <v>0</v>
      </c>
      <c r="Q265" t="b">
        <v>0</v>
      </c>
      <c r="R265" s="10" t="s">
        <v>122</v>
      </c>
      <c r="S265" t="str" cm="1">
        <f t="array" ref="S265:T265">_xlfn.TEXTSPLIT(R265,"/")</f>
        <v>photography</v>
      </c>
      <c r="T265" t="str">
        <v>photography books</v>
      </c>
      <c r="U265" s="8" t="str">
        <f t="shared" si="28"/>
        <v>Jan</v>
      </c>
      <c r="V265">
        <f t="shared" si="29"/>
        <v>2010</v>
      </c>
    </row>
    <row r="266" spans="1:22" x14ac:dyDescent="0.25">
      <c r="A266">
        <v>264</v>
      </c>
      <c r="B266" t="s">
        <v>580</v>
      </c>
      <c r="C266" s="3" t="s">
        <v>581</v>
      </c>
      <c r="D266" s="19">
        <v>45600</v>
      </c>
      <c r="E266" s="19">
        <v>165375</v>
      </c>
      <c r="F266" s="5">
        <f t="shared" si="24"/>
        <v>362.66447368421052</v>
      </c>
      <c r="G266" s="20" t="s">
        <v>20</v>
      </c>
      <c r="H266" s="8">
        <v>5512</v>
      </c>
      <c r="I266" s="9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5">
        <f t="shared" si="26"/>
        <v>41317.25</v>
      </c>
      <c r="O266" s="15">
        <f t="shared" si="27"/>
        <v>41333.25</v>
      </c>
      <c r="P266" t="b">
        <v>0</v>
      </c>
      <c r="Q266" t="b">
        <v>0</v>
      </c>
      <c r="R266" s="10" t="s">
        <v>33</v>
      </c>
      <c r="S266" t="str" cm="1">
        <f t="array" ref="S266:T266">_xlfn.TEXTSPLIT(R266,"/")</f>
        <v>theater</v>
      </c>
      <c r="T266" t="str">
        <v>plays</v>
      </c>
      <c r="U266" s="8" t="str">
        <f t="shared" si="28"/>
        <v>Feb</v>
      </c>
      <c r="V266">
        <f t="shared" si="29"/>
        <v>2013</v>
      </c>
    </row>
    <row r="267" spans="1:22" x14ac:dyDescent="0.25">
      <c r="A267">
        <v>265</v>
      </c>
      <c r="B267" t="s">
        <v>582</v>
      </c>
      <c r="C267" s="3" t="s">
        <v>583</v>
      </c>
      <c r="D267" s="19">
        <v>4900</v>
      </c>
      <c r="E267" s="19">
        <v>6031</v>
      </c>
      <c r="F267" s="5">
        <f t="shared" si="24"/>
        <v>123.08163265306122</v>
      </c>
      <c r="G267" s="20" t="s">
        <v>20</v>
      </c>
      <c r="H267" s="8">
        <v>86</v>
      </c>
      <c r="I267" s="9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5">
        <f t="shared" si="26"/>
        <v>42372.25</v>
      </c>
      <c r="O267" s="15">
        <f t="shared" si="27"/>
        <v>42416.25</v>
      </c>
      <c r="P267" t="b">
        <v>0</v>
      </c>
      <c r="Q267" t="b">
        <v>0</v>
      </c>
      <c r="R267" s="10" t="s">
        <v>33</v>
      </c>
      <c r="S267" t="str" cm="1">
        <f t="array" ref="S267:T267">_xlfn.TEXTSPLIT(R267,"/")</f>
        <v>theater</v>
      </c>
      <c r="T267" t="str">
        <v>plays</v>
      </c>
      <c r="U267" s="8" t="str">
        <f t="shared" si="28"/>
        <v>Jan</v>
      </c>
      <c r="V267">
        <f t="shared" si="29"/>
        <v>2016</v>
      </c>
    </row>
    <row r="268" spans="1:22" x14ac:dyDescent="0.25">
      <c r="A268">
        <v>266</v>
      </c>
      <c r="B268" t="s">
        <v>584</v>
      </c>
      <c r="C268" s="3" t="s">
        <v>585</v>
      </c>
      <c r="D268" s="19">
        <v>111900</v>
      </c>
      <c r="E268" s="19">
        <v>85902</v>
      </c>
      <c r="F268" s="5">
        <f t="shared" si="24"/>
        <v>76.766756032171585</v>
      </c>
      <c r="G268" s="20" t="s">
        <v>14</v>
      </c>
      <c r="H268" s="8">
        <v>3182</v>
      </c>
      <c r="I268" s="9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5">
        <f t="shared" si="26"/>
        <v>41950.25</v>
      </c>
      <c r="O268" s="15">
        <f t="shared" si="27"/>
        <v>41983.25</v>
      </c>
      <c r="P268" t="b">
        <v>0</v>
      </c>
      <c r="Q268" t="b">
        <v>1</v>
      </c>
      <c r="R268" s="10" t="s">
        <v>159</v>
      </c>
      <c r="S268" t="str" cm="1">
        <f t="array" ref="S268:T268">_xlfn.TEXTSPLIT(R268,"/")</f>
        <v>music</v>
      </c>
      <c r="T268" t="str">
        <v>jazz</v>
      </c>
      <c r="U268" s="8" t="str">
        <f t="shared" si="28"/>
        <v>Nov</v>
      </c>
      <c r="V268">
        <f t="shared" si="29"/>
        <v>2014</v>
      </c>
    </row>
    <row r="269" spans="1:22" x14ac:dyDescent="0.25">
      <c r="A269">
        <v>267</v>
      </c>
      <c r="B269" t="s">
        <v>586</v>
      </c>
      <c r="C269" s="3" t="s">
        <v>587</v>
      </c>
      <c r="D269" s="19">
        <v>61600</v>
      </c>
      <c r="E269" s="19">
        <v>143910</v>
      </c>
      <c r="F269" s="5">
        <f t="shared" si="24"/>
        <v>233.62012987012989</v>
      </c>
      <c r="G269" s="20" t="s">
        <v>20</v>
      </c>
      <c r="H269" s="8">
        <v>2768</v>
      </c>
      <c r="I269" s="9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5">
        <f t="shared" si="26"/>
        <v>41206.208333333336</v>
      </c>
      <c r="O269" s="15">
        <f t="shared" si="27"/>
        <v>41222.25</v>
      </c>
      <c r="P269" t="b">
        <v>0</v>
      </c>
      <c r="Q269" t="b">
        <v>0</v>
      </c>
      <c r="R269" s="10" t="s">
        <v>33</v>
      </c>
      <c r="S269" t="str" cm="1">
        <f t="array" ref="S269:T269">_xlfn.TEXTSPLIT(R269,"/")</f>
        <v>theater</v>
      </c>
      <c r="T269" t="str">
        <v>plays</v>
      </c>
      <c r="U269" s="8" t="str">
        <f t="shared" si="28"/>
        <v>Oct</v>
      </c>
      <c r="V269">
        <f t="shared" si="29"/>
        <v>2012</v>
      </c>
    </row>
    <row r="270" spans="1:22" x14ac:dyDescent="0.25">
      <c r="A270">
        <v>268</v>
      </c>
      <c r="B270" t="s">
        <v>588</v>
      </c>
      <c r="C270" s="3" t="s">
        <v>589</v>
      </c>
      <c r="D270" s="19">
        <v>1500</v>
      </c>
      <c r="E270" s="19">
        <v>2708</v>
      </c>
      <c r="F270" s="5">
        <f t="shared" si="24"/>
        <v>180.53333333333333</v>
      </c>
      <c r="G270" s="20" t="s">
        <v>20</v>
      </c>
      <c r="H270" s="8">
        <v>48</v>
      </c>
      <c r="I270" s="9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5">
        <f t="shared" si="26"/>
        <v>41186.208333333336</v>
      </c>
      <c r="O270" s="15">
        <f t="shared" si="27"/>
        <v>41232.25</v>
      </c>
      <c r="P270" t="b">
        <v>0</v>
      </c>
      <c r="Q270" t="b">
        <v>0</v>
      </c>
      <c r="R270" s="10" t="s">
        <v>42</v>
      </c>
      <c r="S270" t="str" cm="1">
        <f t="array" ref="S270:T270">_xlfn.TEXTSPLIT(R270,"/")</f>
        <v>film &amp; video</v>
      </c>
      <c r="T270" t="str">
        <v>documentary</v>
      </c>
      <c r="U270" s="8" t="str">
        <f t="shared" si="28"/>
        <v>Oct</v>
      </c>
      <c r="V270">
        <f t="shared" si="29"/>
        <v>2012</v>
      </c>
    </row>
    <row r="271" spans="1:22" x14ac:dyDescent="0.25">
      <c r="A271">
        <v>269</v>
      </c>
      <c r="B271" t="s">
        <v>590</v>
      </c>
      <c r="C271" s="3" t="s">
        <v>591</v>
      </c>
      <c r="D271" s="19">
        <v>3500</v>
      </c>
      <c r="E271" s="19">
        <v>8842</v>
      </c>
      <c r="F271" s="5">
        <f t="shared" si="24"/>
        <v>252.62857142857143</v>
      </c>
      <c r="G271" s="20" t="s">
        <v>20</v>
      </c>
      <c r="H271" s="8">
        <v>87</v>
      </c>
      <c r="I271" s="9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5">
        <f t="shared" si="26"/>
        <v>43496.25</v>
      </c>
      <c r="O271" s="15">
        <f t="shared" si="27"/>
        <v>43517.25</v>
      </c>
      <c r="P271" t="b">
        <v>0</v>
      </c>
      <c r="Q271" t="b">
        <v>0</v>
      </c>
      <c r="R271" s="10" t="s">
        <v>269</v>
      </c>
      <c r="S271" t="str" cm="1">
        <f t="array" ref="S271:T271">_xlfn.TEXTSPLIT(R271,"/")</f>
        <v>film &amp; video</v>
      </c>
      <c r="T271" t="str">
        <v>television</v>
      </c>
      <c r="U271" s="8" t="str">
        <f t="shared" si="28"/>
        <v>Jan</v>
      </c>
      <c r="V271">
        <f t="shared" si="29"/>
        <v>2019</v>
      </c>
    </row>
    <row r="272" spans="1:22" x14ac:dyDescent="0.25">
      <c r="A272">
        <v>270</v>
      </c>
      <c r="B272" t="s">
        <v>592</v>
      </c>
      <c r="C272" s="3" t="s">
        <v>593</v>
      </c>
      <c r="D272" s="19">
        <v>173900</v>
      </c>
      <c r="E272" s="19">
        <v>47260</v>
      </c>
      <c r="F272" s="5">
        <f t="shared" si="24"/>
        <v>27.176538240368025</v>
      </c>
      <c r="G272" s="20" t="s">
        <v>74</v>
      </c>
      <c r="H272" s="8">
        <v>1890</v>
      </c>
      <c r="I272" s="9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5">
        <f t="shared" si="26"/>
        <v>40514.25</v>
      </c>
      <c r="O272" s="15">
        <f t="shared" si="27"/>
        <v>40516.25</v>
      </c>
      <c r="P272" t="b">
        <v>0</v>
      </c>
      <c r="Q272" t="b">
        <v>0</v>
      </c>
      <c r="R272" s="10" t="s">
        <v>89</v>
      </c>
      <c r="S272" t="str" cm="1">
        <f t="array" ref="S272:T272">_xlfn.TEXTSPLIT(R272,"/")</f>
        <v>games</v>
      </c>
      <c r="T272" t="str">
        <v>video games</v>
      </c>
      <c r="U272" s="8" t="str">
        <f t="shared" si="28"/>
        <v>Dec</v>
      </c>
      <c r="V272">
        <f t="shared" si="29"/>
        <v>2010</v>
      </c>
    </row>
    <row r="273" spans="1:22" ht="31.5" x14ac:dyDescent="0.25">
      <c r="A273">
        <v>271</v>
      </c>
      <c r="B273" t="s">
        <v>594</v>
      </c>
      <c r="C273" s="3" t="s">
        <v>595</v>
      </c>
      <c r="D273" s="19">
        <v>153700</v>
      </c>
      <c r="E273" s="19">
        <v>1953</v>
      </c>
      <c r="F273" s="5">
        <f t="shared" si="24"/>
        <v>1.2706571242680547</v>
      </c>
      <c r="G273" s="20" t="s">
        <v>47</v>
      </c>
      <c r="H273" s="8">
        <v>61</v>
      </c>
      <c r="I273" s="9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5">
        <f t="shared" si="26"/>
        <v>42345.25</v>
      </c>
      <c r="O273" s="15">
        <f t="shared" si="27"/>
        <v>42376.25</v>
      </c>
      <c r="P273" t="b">
        <v>0</v>
      </c>
      <c r="Q273" t="b">
        <v>0</v>
      </c>
      <c r="R273" s="10" t="s">
        <v>122</v>
      </c>
      <c r="S273" t="str" cm="1">
        <f t="array" ref="S273:T273">_xlfn.TEXTSPLIT(R273,"/")</f>
        <v>photography</v>
      </c>
      <c r="T273" t="str">
        <v>photography books</v>
      </c>
      <c r="U273" s="8" t="str">
        <f t="shared" si="28"/>
        <v>Dec</v>
      </c>
      <c r="V273">
        <f t="shared" si="29"/>
        <v>2015</v>
      </c>
    </row>
    <row r="274" spans="1:22" x14ac:dyDescent="0.25">
      <c r="A274">
        <v>272</v>
      </c>
      <c r="B274" t="s">
        <v>596</v>
      </c>
      <c r="C274" s="3" t="s">
        <v>597</v>
      </c>
      <c r="D274" s="19">
        <v>51100</v>
      </c>
      <c r="E274" s="19">
        <v>155349</v>
      </c>
      <c r="F274" s="5">
        <f t="shared" si="24"/>
        <v>304.0097847358121</v>
      </c>
      <c r="G274" s="20" t="s">
        <v>20</v>
      </c>
      <c r="H274" s="8">
        <v>1894</v>
      </c>
      <c r="I274" s="9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5">
        <f t="shared" si="26"/>
        <v>43656.208333333328</v>
      </c>
      <c r="O274" s="15">
        <f t="shared" si="27"/>
        <v>43681.208333333328</v>
      </c>
      <c r="P274" t="b">
        <v>0</v>
      </c>
      <c r="Q274" t="b">
        <v>1</v>
      </c>
      <c r="R274" s="10" t="s">
        <v>33</v>
      </c>
      <c r="S274" t="str" cm="1">
        <f t="array" ref="S274:T274">_xlfn.TEXTSPLIT(R274,"/")</f>
        <v>theater</v>
      </c>
      <c r="T274" t="str">
        <v>plays</v>
      </c>
      <c r="U274" s="8" t="str">
        <f t="shared" si="28"/>
        <v>Jul</v>
      </c>
      <c r="V274">
        <f t="shared" si="29"/>
        <v>2019</v>
      </c>
    </row>
    <row r="275" spans="1:22" x14ac:dyDescent="0.25">
      <c r="A275">
        <v>273</v>
      </c>
      <c r="B275" t="s">
        <v>598</v>
      </c>
      <c r="C275" s="3" t="s">
        <v>599</v>
      </c>
      <c r="D275" s="19">
        <v>7800</v>
      </c>
      <c r="E275" s="19">
        <v>10704</v>
      </c>
      <c r="F275" s="5">
        <f t="shared" si="24"/>
        <v>137.23076923076923</v>
      </c>
      <c r="G275" s="20" t="s">
        <v>20</v>
      </c>
      <c r="H275" s="8">
        <v>282</v>
      </c>
      <c r="I275" s="9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5">
        <f t="shared" si="26"/>
        <v>42995.208333333328</v>
      </c>
      <c r="O275" s="15">
        <f t="shared" si="27"/>
        <v>42998.208333333328</v>
      </c>
      <c r="P275" t="b">
        <v>0</v>
      </c>
      <c r="Q275" t="b">
        <v>0</v>
      </c>
      <c r="R275" s="10" t="s">
        <v>33</v>
      </c>
      <c r="S275" t="str" cm="1">
        <f t="array" ref="S275:T275">_xlfn.TEXTSPLIT(R275,"/")</f>
        <v>theater</v>
      </c>
      <c r="T275" t="str">
        <v>plays</v>
      </c>
      <c r="U275" s="8" t="str">
        <f t="shared" si="28"/>
        <v>Sep</v>
      </c>
      <c r="V275">
        <f t="shared" si="29"/>
        <v>2017</v>
      </c>
    </row>
    <row r="276" spans="1:22" ht="31.5" x14ac:dyDescent="0.25">
      <c r="A276">
        <v>274</v>
      </c>
      <c r="B276" t="s">
        <v>600</v>
      </c>
      <c r="C276" s="3" t="s">
        <v>601</v>
      </c>
      <c r="D276" s="19">
        <v>2400</v>
      </c>
      <c r="E276" s="19">
        <v>773</v>
      </c>
      <c r="F276" s="5">
        <f t="shared" si="24"/>
        <v>32.208333333333336</v>
      </c>
      <c r="G276" s="20" t="s">
        <v>14</v>
      </c>
      <c r="H276" s="8">
        <v>15</v>
      </c>
      <c r="I276" s="9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5">
        <f t="shared" si="26"/>
        <v>43045.25</v>
      </c>
      <c r="O276" s="15">
        <f t="shared" si="27"/>
        <v>43050.25</v>
      </c>
      <c r="P276" t="b">
        <v>0</v>
      </c>
      <c r="Q276" t="b">
        <v>0</v>
      </c>
      <c r="R276" s="10" t="s">
        <v>33</v>
      </c>
      <c r="S276" t="str" cm="1">
        <f t="array" ref="S276:T276">_xlfn.TEXTSPLIT(R276,"/")</f>
        <v>theater</v>
      </c>
      <c r="T276" t="str">
        <v>plays</v>
      </c>
      <c r="U276" s="8" t="str">
        <f t="shared" si="28"/>
        <v>Nov</v>
      </c>
      <c r="V276">
        <f t="shared" si="29"/>
        <v>2017</v>
      </c>
    </row>
    <row r="277" spans="1:22" ht="31.5" x14ac:dyDescent="0.25">
      <c r="A277">
        <v>275</v>
      </c>
      <c r="B277" t="s">
        <v>602</v>
      </c>
      <c r="C277" s="3" t="s">
        <v>603</v>
      </c>
      <c r="D277" s="19">
        <v>3900</v>
      </c>
      <c r="E277" s="19">
        <v>9419</v>
      </c>
      <c r="F277" s="5">
        <f t="shared" si="24"/>
        <v>241.51282051282053</v>
      </c>
      <c r="G277" s="20" t="s">
        <v>20</v>
      </c>
      <c r="H277" s="8">
        <v>116</v>
      </c>
      <c r="I277" s="9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5">
        <f t="shared" si="26"/>
        <v>43561.208333333328</v>
      </c>
      <c r="O277" s="15">
        <f t="shared" si="27"/>
        <v>43569.208333333328</v>
      </c>
      <c r="P277" t="b">
        <v>0</v>
      </c>
      <c r="Q277" t="b">
        <v>0</v>
      </c>
      <c r="R277" s="10" t="s">
        <v>206</v>
      </c>
      <c r="S277" t="str" cm="1">
        <f t="array" ref="S277:T277">_xlfn.TEXTSPLIT(R277,"/")</f>
        <v>publishing</v>
      </c>
      <c r="T277" t="str">
        <v>translations</v>
      </c>
      <c r="U277" s="8" t="str">
        <f t="shared" si="28"/>
        <v>Apr</v>
      </c>
      <c r="V277">
        <f t="shared" si="29"/>
        <v>2019</v>
      </c>
    </row>
    <row r="278" spans="1:22" x14ac:dyDescent="0.25">
      <c r="A278">
        <v>276</v>
      </c>
      <c r="B278" t="s">
        <v>604</v>
      </c>
      <c r="C278" s="3" t="s">
        <v>605</v>
      </c>
      <c r="D278" s="19">
        <v>5500</v>
      </c>
      <c r="E278" s="19">
        <v>5324</v>
      </c>
      <c r="F278" s="5">
        <f t="shared" si="24"/>
        <v>96.8</v>
      </c>
      <c r="G278" s="20" t="s">
        <v>14</v>
      </c>
      <c r="H278" s="8">
        <v>133</v>
      </c>
      <c r="I278" s="9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5">
        <f t="shared" si="26"/>
        <v>41018.208333333336</v>
      </c>
      <c r="O278" s="15">
        <f t="shared" si="27"/>
        <v>41023.208333333336</v>
      </c>
      <c r="P278" t="b">
        <v>0</v>
      </c>
      <c r="Q278" t="b">
        <v>1</v>
      </c>
      <c r="R278" s="10" t="s">
        <v>89</v>
      </c>
      <c r="S278" t="str" cm="1">
        <f t="array" ref="S278:T278">_xlfn.TEXTSPLIT(R278,"/")</f>
        <v>games</v>
      </c>
      <c r="T278" t="str">
        <v>video games</v>
      </c>
      <c r="U278" s="8" t="str">
        <f t="shared" si="28"/>
        <v>Apr</v>
      </c>
      <c r="V278">
        <f t="shared" si="29"/>
        <v>2012</v>
      </c>
    </row>
    <row r="279" spans="1:22" ht="31.5" x14ac:dyDescent="0.25">
      <c r="A279">
        <v>277</v>
      </c>
      <c r="B279" t="s">
        <v>606</v>
      </c>
      <c r="C279" s="3" t="s">
        <v>607</v>
      </c>
      <c r="D279" s="19">
        <v>700</v>
      </c>
      <c r="E279" s="19">
        <v>7465</v>
      </c>
      <c r="F279" s="5">
        <f t="shared" si="24"/>
        <v>1066.4285714285716</v>
      </c>
      <c r="G279" s="20" t="s">
        <v>20</v>
      </c>
      <c r="H279" s="8">
        <v>83</v>
      </c>
      <c r="I279" s="9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5">
        <f t="shared" si="26"/>
        <v>40378.208333333336</v>
      </c>
      <c r="O279" s="15">
        <f t="shared" si="27"/>
        <v>40380.208333333336</v>
      </c>
      <c r="P279" t="b">
        <v>0</v>
      </c>
      <c r="Q279" t="b">
        <v>0</v>
      </c>
      <c r="R279" s="10" t="s">
        <v>33</v>
      </c>
      <c r="S279" t="str" cm="1">
        <f t="array" ref="S279:T279">_xlfn.TEXTSPLIT(R279,"/")</f>
        <v>theater</v>
      </c>
      <c r="T279" t="str">
        <v>plays</v>
      </c>
      <c r="U279" s="8" t="str">
        <f t="shared" si="28"/>
        <v>Jul</v>
      </c>
      <c r="V279">
        <f t="shared" si="29"/>
        <v>2010</v>
      </c>
    </row>
    <row r="280" spans="1:22" x14ac:dyDescent="0.25">
      <c r="A280">
        <v>278</v>
      </c>
      <c r="B280" t="s">
        <v>608</v>
      </c>
      <c r="C280" s="3" t="s">
        <v>609</v>
      </c>
      <c r="D280" s="19">
        <v>2700</v>
      </c>
      <c r="E280" s="19">
        <v>8799</v>
      </c>
      <c r="F280" s="5">
        <f t="shared" si="24"/>
        <v>325.88888888888891</v>
      </c>
      <c r="G280" s="20" t="s">
        <v>20</v>
      </c>
      <c r="H280" s="8">
        <v>91</v>
      </c>
      <c r="I280" s="9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5">
        <f t="shared" si="26"/>
        <v>41239.25</v>
      </c>
      <c r="O280" s="15">
        <f t="shared" si="27"/>
        <v>41264.25</v>
      </c>
      <c r="P280" t="b">
        <v>0</v>
      </c>
      <c r="Q280" t="b">
        <v>0</v>
      </c>
      <c r="R280" s="10" t="s">
        <v>28</v>
      </c>
      <c r="S280" t="str" cm="1">
        <f t="array" ref="S280:T280">_xlfn.TEXTSPLIT(R280,"/")</f>
        <v>technology</v>
      </c>
      <c r="T280" t="str">
        <v>web</v>
      </c>
      <c r="U280" s="8" t="str">
        <f t="shared" si="28"/>
        <v>Nov</v>
      </c>
      <c r="V280">
        <f t="shared" si="29"/>
        <v>2012</v>
      </c>
    </row>
    <row r="281" spans="1:22" x14ac:dyDescent="0.25">
      <c r="A281">
        <v>279</v>
      </c>
      <c r="B281" t="s">
        <v>610</v>
      </c>
      <c r="C281" s="3" t="s">
        <v>611</v>
      </c>
      <c r="D281" s="19">
        <v>8000</v>
      </c>
      <c r="E281" s="19">
        <v>13656</v>
      </c>
      <c r="F281" s="5">
        <f t="shared" si="24"/>
        <v>170.70000000000002</v>
      </c>
      <c r="G281" s="20" t="s">
        <v>20</v>
      </c>
      <c r="H281" s="8">
        <v>546</v>
      </c>
      <c r="I281" s="9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5">
        <f t="shared" si="26"/>
        <v>43346.208333333328</v>
      </c>
      <c r="O281" s="15">
        <f t="shared" si="27"/>
        <v>43349.208333333328</v>
      </c>
      <c r="P281" t="b">
        <v>0</v>
      </c>
      <c r="Q281" t="b">
        <v>0</v>
      </c>
      <c r="R281" s="10" t="s">
        <v>33</v>
      </c>
      <c r="S281" t="str" cm="1">
        <f t="array" ref="S281:T281">_xlfn.TEXTSPLIT(R281,"/")</f>
        <v>theater</v>
      </c>
      <c r="T281" t="str">
        <v>plays</v>
      </c>
      <c r="U281" s="8" t="str">
        <f t="shared" si="28"/>
        <v>Sep</v>
      </c>
      <c r="V281">
        <f t="shared" si="29"/>
        <v>2018</v>
      </c>
    </row>
    <row r="282" spans="1:22" ht="31.5" x14ac:dyDescent="0.25">
      <c r="A282">
        <v>280</v>
      </c>
      <c r="B282" t="s">
        <v>612</v>
      </c>
      <c r="C282" s="3" t="s">
        <v>613</v>
      </c>
      <c r="D282" s="19">
        <v>2500</v>
      </c>
      <c r="E282" s="19">
        <v>14536</v>
      </c>
      <c r="F282" s="5">
        <f t="shared" si="24"/>
        <v>581.44000000000005</v>
      </c>
      <c r="G282" s="20" t="s">
        <v>20</v>
      </c>
      <c r="H282" s="8">
        <v>393</v>
      </c>
      <c r="I282" s="9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5">
        <f t="shared" si="26"/>
        <v>43060.25</v>
      </c>
      <c r="O282" s="15">
        <f t="shared" si="27"/>
        <v>43066.25</v>
      </c>
      <c r="P282" t="b">
        <v>0</v>
      </c>
      <c r="Q282" t="b">
        <v>0</v>
      </c>
      <c r="R282" s="10" t="s">
        <v>71</v>
      </c>
      <c r="S282" t="str" cm="1">
        <f t="array" ref="S282:T282">_xlfn.TEXTSPLIT(R282,"/")</f>
        <v>film &amp; video</v>
      </c>
      <c r="T282" t="str">
        <v>animation</v>
      </c>
      <c r="U282" s="8" t="str">
        <f t="shared" si="28"/>
        <v>Nov</v>
      </c>
      <c r="V282">
        <f t="shared" si="29"/>
        <v>2017</v>
      </c>
    </row>
    <row r="283" spans="1:22" x14ac:dyDescent="0.25">
      <c r="A283">
        <v>281</v>
      </c>
      <c r="B283" t="s">
        <v>614</v>
      </c>
      <c r="C283" s="3" t="s">
        <v>615</v>
      </c>
      <c r="D283" s="19">
        <v>164500</v>
      </c>
      <c r="E283" s="19">
        <v>150552</v>
      </c>
      <c r="F283" s="5">
        <f t="shared" si="24"/>
        <v>91.520972644376897</v>
      </c>
      <c r="G283" s="20" t="s">
        <v>14</v>
      </c>
      <c r="H283" s="8">
        <v>2062</v>
      </c>
      <c r="I283" s="9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5">
        <f t="shared" si="26"/>
        <v>40979.25</v>
      </c>
      <c r="O283" s="15">
        <f t="shared" si="27"/>
        <v>41000.208333333336</v>
      </c>
      <c r="P283" t="b">
        <v>0</v>
      </c>
      <c r="Q283" t="b">
        <v>1</v>
      </c>
      <c r="R283" s="10" t="s">
        <v>33</v>
      </c>
      <c r="S283" t="str" cm="1">
        <f t="array" ref="S283:T283">_xlfn.TEXTSPLIT(R283,"/")</f>
        <v>theater</v>
      </c>
      <c r="T283" t="str">
        <v>plays</v>
      </c>
      <c r="U283" s="8" t="str">
        <f t="shared" si="28"/>
        <v>Mar</v>
      </c>
      <c r="V283">
        <f t="shared" si="29"/>
        <v>2012</v>
      </c>
    </row>
    <row r="284" spans="1:22" x14ac:dyDescent="0.25">
      <c r="A284">
        <v>282</v>
      </c>
      <c r="B284" t="s">
        <v>616</v>
      </c>
      <c r="C284" s="3" t="s">
        <v>617</v>
      </c>
      <c r="D284" s="19">
        <v>8400</v>
      </c>
      <c r="E284" s="19">
        <v>9076</v>
      </c>
      <c r="F284" s="5">
        <f t="shared" si="24"/>
        <v>108.04761904761904</v>
      </c>
      <c r="G284" s="20" t="s">
        <v>20</v>
      </c>
      <c r="H284" s="8">
        <v>133</v>
      </c>
      <c r="I284" s="9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5">
        <f t="shared" si="26"/>
        <v>42701.25</v>
      </c>
      <c r="O284" s="15">
        <f t="shared" si="27"/>
        <v>42707.25</v>
      </c>
      <c r="P284" t="b">
        <v>0</v>
      </c>
      <c r="Q284" t="b">
        <v>1</v>
      </c>
      <c r="R284" s="10" t="s">
        <v>269</v>
      </c>
      <c r="S284" t="str" cm="1">
        <f t="array" ref="S284:T284">_xlfn.TEXTSPLIT(R284,"/")</f>
        <v>film &amp; video</v>
      </c>
      <c r="T284" t="str">
        <v>television</v>
      </c>
      <c r="U284" s="8" t="str">
        <f t="shared" si="28"/>
        <v>Nov</v>
      </c>
      <c r="V284">
        <f t="shared" si="29"/>
        <v>2016</v>
      </c>
    </row>
    <row r="285" spans="1:22" ht="31.5" x14ac:dyDescent="0.25">
      <c r="A285">
        <v>283</v>
      </c>
      <c r="B285" t="s">
        <v>618</v>
      </c>
      <c r="C285" s="3" t="s">
        <v>619</v>
      </c>
      <c r="D285" s="19">
        <v>8100</v>
      </c>
      <c r="E285" s="19">
        <v>1517</v>
      </c>
      <c r="F285" s="5">
        <f t="shared" si="24"/>
        <v>18.728395061728396</v>
      </c>
      <c r="G285" s="20" t="s">
        <v>14</v>
      </c>
      <c r="H285" s="8">
        <v>29</v>
      </c>
      <c r="I285" s="9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5">
        <f t="shared" si="26"/>
        <v>42520.208333333328</v>
      </c>
      <c r="O285" s="15">
        <f t="shared" si="27"/>
        <v>42525.208333333328</v>
      </c>
      <c r="P285" t="b">
        <v>0</v>
      </c>
      <c r="Q285" t="b">
        <v>0</v>
      </c>
      <c r="R285" s="10" t="s">
        <v>23</v>
      </c>
      <c r="S285" t="str" cm="1">
        <f t="array" ref="S285:T285">_xlfn.TEXTSPLIT(R285,"/")</f>
        <v>music</v>
      </c>
      <c r="T285" t="str">
        <v>rock</v>
      </c>
      <c r="U285" s="8" t="str">
        <f t="shared" si="28"/>
        <v>May</v>
      </c>
      <c r="V285">
        <f t="shared" si="29"/>
        <v>2016</v>
      </c>
    </row>
    <row r="286" spans="1:22" x14ac:dyDescent="0.25">
      <c r="A286">
        <v>284</v>
      </c>
      <c r="B286" t="s">
        <v>620</v>
      </c>
      <c r="C286" s="3" t="s">
        <v>621</v>
      </c>
      <c r="D286" s="19">
        <v>9800</v>
      </c>
      <c r="E286" s="19">
        <v>8153</v>
      </c>
      <c r="F286" s="5">
        <f t="shared" si="24"/>
        <v>83.193877551020407</v>
      </c>
      <c r="G286" s="20" t="s">
        <v>14</v>
      </c>
      <c r="H286" s="8">
        <v>132</v>
      </c>
      <c r="I286" s="9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5">
        <f t="shared" si="26"/>
        <v>41030.208333333336</v>
      </c>
      <c r="O286" s="15">
        <f t="shared" si="27"/>
        <v>41035.208333333336</v>
      </c>
      <c r="P286" t="b">
        <v>0</v>
      </c>
      <c r="Q286" t="b">
        <v>0</v>
      </c>
      <c r="R286" s="10" t="s">
        <v>28</v>
      </c>
      <c r="S286" t="str" cm="1">
        <f t="array" ref="S286:T286">_xlfn.TEXTSPLIT(R286,"/")</f>
        <v>technology</v>
      </c>
      <c r="T286" t="str">
        <v>web</v>
      </c>
      <c r="U286" s="8" t="str">
        <f t="shared" si="28"/>
        <v>May</v>
      </c>
      <c r="V286">
        <f t="shared" si="29"/>
        <v>2012</v>
      </c>
    </row>
    <row r="287" spans="1:22" x14ac:dyDescent="0.25">
      <c r="A287">
        <v>285</v>
      </c>
      <c r="B287" t="s">
        <v>622</v>
      </c>
      <c r="C287" s="3" t="s">
        <v>623</v>
      </c>
      <c r="D287" s="19">
        <v>900</v>
      </c>
      <c r="E287" s="19">
        <v>6357</v>
      </c>
      <c r="F287" s="5">
        <f t="shared" si="24"/>
        <v>706.33333333333337</v>
      </c>
      <c r="G287" s="20" t="s">
        <v>20</v>
      </c>
      <c r="H287" s="8">
        <v>254</v>
      </c>
      <c r="I287" s="9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5">
        <f t="shared" si="26"/>
        <v>42623.208333333328</v>
      </c>
      <c r="O287" s="15">
        <f t="shared" si="27"/>
        <v>42661.208333333328</v>
      </c>
      <c r="P287" t="b">
        <v>0</v>
      </c>
      <c r="Q287" t="b">
        <v>0</v>
      </c>
      <c r="R287" s="10" t="s">
        <v>33</v>
      </c>
      <c r="S287" t="str" cm="1">
        <f t="array" ref="S287:T287">_xlfn.TEXTSPLIT(R287,"/")</f>
        <v>theater</v>
      </c>
      <c r="T287" t="str">
        <v>plays</v>
      </c>
      <c r="U287" s="8" t="str">
        <f t="shared" si="28"/>
        <v>Sep</v>
      </c>
      <c r="V287">
        <f t="shared" si="29"/>
        <v>2016</v>
      </c>
    </row>
    <row r="288" spans="1:22" x14ac:dyDescent="0.25">
      <c r="A288">
        <v>286</v>
      </c>
      <c r="B288" t="s">
        <v>624</v>
      </c>
      <c r="C288" s="3" t="s">
        <v>625</v>
      </c>
      <c r="D288" s="19">
        <v>112100</v>
      </c>
      <c r="E288" s="19">
        <v>19557</v>
      </c>
      <c r="F288" s="5">
        <f t="shared" si="24"/>
        <v>17.446030330062445</v>
      </c>
      <c r="G288" s="20" t="s">
        <v>74</v>
      </c>
      <c r="H288" s="8">
        <v>184</v>
      </c>
      <c r="I288" s="9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5">
        <f t="shared" si="26"/>
        <v>42697.25</v>
      </c>
      <c r="O288" s="15">
        <f t="shared" si="27"/>
        <v>42704.25</v>
      </c>
      <c r="P288" t="b">
        <v>0</v>
      </c>
      <c r="Q288" t="b">
        <v>0</v>
      </c>
      <c r="R288" s="10" t="s">
        <v>33</v>
      </c>
      <c r="S288" t="str" cm="1">
        <f t="array" ref="S288:T288">_xlfn.TEXTSPLIT(R288,"/")</f>
        <v>theater</v>
      </c>
      <c r="T288" t="str">
        <v>plays</v>
      </c>
      <c r="U288" s="8" t="str">
        <f t="shared" si="28"/>
        <v>Nov</v>
      </c>
      <c r="V288">
        <f t="shared" si="29"/>
        <v>2016</v>
      </c>
    </row>
    <row r="289" spans="1:22" x14ac:dyDescent="0.25">
      <c r="A289">
        <v>287</v>
      </c>
      <c r="B289" t="s">
        <v>626</v>
      </c>
      <c r="C289" s="3" t="s">
        <v>627</v>
      </c>
      <c r="D289" s="19">
        <v>6300</v>
      </c>
      <c r="E289" s="19">
        <v>13213</v>
      </c>
      <c r="F289" s="5">
        <f t="shared" si="24"/>
        <v>209.73015873015873</v>
      </c>
      <c r="G289" s="20" t="s">
        <v>20</v>
      </c>
      <c r="H289" s="8">
        <v>176</v>
      </c>
      <c r="I289" s="9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5">
        <f t="shared" si="26"/>
        <v>42122.208333333328</v>
      </c>
      <c r="O289" s="15">
        <f t="shared" si="27"/>
        <v>42122.208333333328</v>
      </c>
      <c r="P289" t="b">
        <v>0</v>
      </c>
      <c r="Q289" t="b">
        <v>0</v>
      </c>
      <c r="R289" s="10" t="s">
        <v>50</v>
      </c>
      <c r="S289" t="str" cm="1">
        <f t="array" ref="S289:T289">_xlfn.TEXTSPLIT(R289,"/")</f>
        <v>music</v>
      </c>
      <c r="T289" t="str">
        <v>electric music</v>
      </c>
      <c r="U289" s="8" t="str">
        <f t="shared" si="28"/>
        <v>Apr</v>
      </c>
      <c r="V289">
        <f t="shared" si="29"/>
        <v>2015</v>
      </c>
    </row>
    <row r="290" spans="1:22" x14ac:dyDescent="0.25">
      <c r="A290">
        <v>288</v>
      </c>
      <c r="B290" t="s">
        <v>628</v>
      </c>
      <c r="C290" s="3" t="s">
        <v>629</v>
      </c>
      <c r="D290" s="19">
        <v>5600</v>
      </c>
      <c r="E290" s="19">
        <v>5476</v>
      </c>
      <c r="F290" s="5">
        <f t="shared" si="24"/>
        <v>97.785714285714292</v>
      </c>
      <c r="G290" s="20" t="s">
        <v>14</v>
      </c>
      <c r="H290" s="8">
        <v>137</v>
      </c>
      <c r="I290" s="9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5">
        <f t="shared" si="26"/>
        <v>40982.208333333336</v>
      </c>
      <c r="O290" s="15">
        <f t="shared" si="27"/>
        <v>40983.208333333336</v>
      </c>
      <c r="P290" t="b">
        <v>0</v>
      </c>
      <c r="Q290" t="b">
        <v>1</v>
      </c>
      <c r="R290" s="10" t="s">
        <v>148</v>
      </c>
      <c r="S290" t="str" cm="1">
        <f t="array" ref="S290:T290">_xlfn.TEXTSPLIT(R290,"/")</f>
        <v>music</v>
      </c>
      <c r="T290" t="str">
        <v>metal</v>
      </c>
      <c r="U290" s="8" t="str">
        <f t="shared" si="28"/>
        <v>Mar</v>
      </c>
      <c r="V290">
        <f t="shared" si="29"/>
        <v>2012</v>
      </c>
    </row>
    <row r="291" spans="1:22" x14ac:dyDescent="0.25">
      <c r="A291">
        <v>289</v>
      </c>
      <c r="B291" t="s">
        <v>630</v>
      </c>
      <c r="C291" s="3" t="s">
        <v>631</v>
      </c>
      <c r="D291" s="19">
        <v>800</v>
      </c>
      <c r="E291" s="19">
        <v>13474</v>
      </c>
      <c r="F291" s="5">
        <f t="shared" si="24"/>
        <v>1684.25</v>
      </c>
      <c r="G291" s="20" t="s">
        <v>20</v>
      </c>
      <c r="H291" s="8">
        <v>337</v>
      </c>
      <c r="I291" s="9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5">
        <f t="shared" si="26"/>
        <v>42219.208333333328</v>
      </c>
      <c r="O291" s="15">
        <f t="shared" si="27"/>
        <v>42222.208333333328</v>
      </c>
      <c r="P291" t="b">
        <v>0</v>
      </c>
      <c r="Q291" t="b">
        <v>0</v>
      </c>
      <c r="R291" s="10" t="s">
        <v>33</v>
      </c>
      <c r="S291" t="str" cm="1">
        <f t="array" ref="S291:T291">_xlfn.TEXTSPLIT(R291,"/")</f>
        <v>theater</v>
      </c>
      <c r="T291" t="str">
        <v>plays</v>
      </c>
      <c r="U291" s="8" t="str">
        <f t="shared" si="28"/>
        <v>Aug</v>
      </c>
      <c r="V291">
        <f t="shared" si="29"/>
        <v>2015</v>
      </c>
    </row>
    <row r="292" spans="1:22" x14ac:dyDescent="0.25">
      <c r="A292">
        <v>290</v>
      </c>
      <c r="B292" t="s">
        <v>632</v>
      </c>
      <c r="C292" s="3" t="s">
        <v>633</v>
      </c>
      <c r="D292" s="19">
        <v>168600</v>
      </c>
      <c r="E292" s="19">
        <v>91722</v>
      </c>
      <c r="F292" s="5">
        <f t="shared" si="24"/>
        <v>54.402135231316727</v>
      </c>
      <c r="G292" s="20" t="s">
        <v>14</v>
      </c>
      <c r="H292" s="8">
        <v>908</v>
      </c>
      <c r="I292" s="9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5">
        <f t="shared" si="26"/>
        <v>41404.208333333336</v>
      </c>
      <c r="O292" s="15">
        <f t="shared" si="27"/>
        <v>41436.208333333336</v>
      </c>
      <c r="P292" t="b">
        <v>0</v>
      </c>
      <c r="Q292" t="b">
        <v>1</v>
      </c>
      <c r="R292" s="10" t="s">
        <v>42</v>
      </c>
      <c r="S292" t="str" cm="1">
        <f t="array" ref="S292:T292">_xlfn.TEXTSPLIT(R292,"/")</f>
        <v>film &amp; video</v>
      </c>
      <c r="T292" t="str">
        <v>documentary</v>
      </c>
      <c r="U292" s="8" t="str">
        <f t="shared" si="28"/>
        <v>May</v>
      </c>
      <c r="V292">
        <f t="shared" si="29"/>
        <v>2013</v>
      </c>
    </row>
    <row r="293" spans="1:22" x14ac:dyDescent="0.25">
      <c r="A293">
        <v>291</v>
      </c>
      <c r="B293" t="s">
        <v>634</v>
      </c>
      <c r="C293" s="3" t="s">
        <v>635</v>
      </c>
      <c r="D293" s="19">
        <v>1800</v>
      </c>
      <c r="E293" s="19">
        <v>8219</v>
      </c>
      <c r="F293" s="5">
        <f t="shared" si="24"/>
        <v>456.61111111111109</v>
      </c>
      <c r="G293" s="20" t="s">
        <v>20</v>
      </c>
      <c r="H293" s="8">
        <v>107</v>
      </c>
      <c r="I293" s="9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5">
        <f t="shared" si="26"/>
        <v>40831.208333333336</v>
      </c>
      <c r="O293" s="15">
        <f t="shared" si="27"/>
        <v>40835.208333333336</v>
      </c>
      <c r="P293" t="b">
        <v>1</v>
      </c>
      <c r="Q293" t="b">
        <v>0</v>
      </c>
      <c r="R293" s="10" t="s">
        <v>28</v>
      </c>
      <c r="S293" t="str" cm="1">
        <f t="array" ref="S293:T293">_xlfn.TEXTSPLIT(R293,"/")</f>
        <v>technology</v>
      </c>
      <c r="T293" t="str">
        <v>web</v>
      </c>
      <c r="U293" s="8" t="str">
        <f t="shared" si="28"/>
        <v>Oct</v>
      </c>
      <c r="V293">
        <f t="shared" si="29"/>
        <v>2011</v>
      </c>
    </row>
    <row r="294" spans="1:22" x14ac:dyDescent="0.25">
      <c r="A294">
        <v>292</v>
      </c>
      <c r="B294" t="s">
        <v>636</v>
      </c>
      <c r="C294" s="3" t="s">
        <v>637</v>
      </c>
      <c r="D294" s="19">
        <v>7300</v>
      </c>
      <c r="E294" s="19">
        <v>717</v>
      </c>
      <c r="F294" s="5">
        <f t="shared" si="24"/>
        <v>9.8219178082191778</v>
      </c>
      <c r="G294" s="20" t="s">
        <v>14</v>
      </c>
      <c r="H294" s="8">
        <v>10</v>
      </c>
      <c r="I294" s="9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5">
        <f t="shared" si="26"/>
        <v>40984.208333333336</v>
      </c>
      <c r="O294" s="15">
        <f t="shared" si="27"/>
        <v>41002.208333333336</v>
      </c>
      <c r="P294" t="b">
        <v>0</v>
      </c>
      <c r="Q294" t="b">
        <v>0</v>
      </c>
      <c r="R294" s="10" t="s">
        <v>17</v>
      </c>
      <c r="S294" t="str" cm="1">
        <f t="array" ref="S294:T294">_xlfn.TEXTSPLIT(R294,"/")</f>
        <v>food</v>
      </c>
      <c r="T294" t="str">
        <v>food trucks</v>
      </c>
      <c r="U294" s="8" t="str">
        <f t="shared" si="28"/>
        <v>Mar</v>
      </c>
      <c r="V294">
        <f t="shared" si="29"/>
        <v>2012</v>
      </c>
    </row>
    <row r="295" spans="1:22" x14ac:dyDescent="0.25">
      <c r="A295">
        <v>293</v>
      </c>
      <c r="B295" t="s">
        <v>638</v>
      </c>
      <c r="C295" s="3" t="s">
        <v>639</v>
      </c>
      <c r="D295" s="19">
        <v>6500</v>
      </c>
      <c r="E295" s="19">
        <v>1065</v>
      </c>
      <c r="F295" s="5">
        <f t="shared" si="24"/>
        <v>16.384615384615383</v>
      </c>
      <c r="G295" s="20" t="s">
        <v>74</v>
      </c>
      <c r="H295" s="8">
        <v>32</v>
      </c>
      <c r="I295" s="9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5">
        <f t="shared" si="26"/>
        <v>40456.208333333336</v>
      </c>
      <c r="O295" s="15">
        <f t="shared" si="27"/>
        <v>40465.208333333336</v>
      </c>
      <c r="P295" t="b">
        <v>0</v>
      </c>
      <c r="Q295" t="b">
        <v>0</v>
      </c>
      <c r="R295" s="10" t="s">
        <v>33</v>
      </c>
      <c r="S295" t="str" cm="1">
        <f t="array" ref="S295:T295">_xlfn.TEXTSPLIT(R295,"/")</f>
        <v>theater</v>
      </c>
      <c r="T295" t="str">
        <v>plays</v>
      </c>
      <c r="U295" s="8" t="str">
        <f t="shared" si="28"/>
        <v>Oct</v>
      </c>
      <c r="V295">
        <f t="shared" si="29"/>
        <v>2010</v>
      </c>
    </row>
    <row r="296" spans="1:22" x14ac:dyDescent="0.25">
      <c r="A296">
        <v>294</v>
      </c>
      <c r="B296" t="s">
        <v>640</v>
      </c>
      <c r="C296" s="3" t="s">
        <v>641</v>
      </c>
      <c r="D296" s="19">
        <v>600</v>
      </c>
      <c r="E296" s="19">
        <v>8038</v>
      </c>
      <c r="F296" s="5">
        <f t="shared" si="24"/>
        <v>1339.6666666666667</v>
      </c>
      <c r="G296" s="20" t="s">
        <v>20</v>
      </c>
      <c r="H296" s="8">
        <v>183</v>
      </c>
      <c r="I296" s="9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5">
        <f t="shared" si="26"/>
        <v>43399.208333333328</v>
      </c>
      <c r="O296" s="15">
        <f t="shared" si="27"/>
        <v>43411.25</v>
      </c>
      <c r="P296" t="b">
        <v>0</v>
      </c>
      <c r="Q296" t="b">
        <v>0</v>
      </c>
      <c r="R296" s="10" t="s">
        <v>33</v>
      </c>
      <c r="S296" t="str" cm="1">
        <f t="array" ref="S296:T296">_xlfn.TEXTSPLIT(R296,"/")</f>
        <v>theater</v>
      </c>
      <c r="T296" t="str">
        <v>plays</v>
      </c>
      <c r="U296" s="8" t="str">
        <f t="shared" si="28"/>
        <v>Oct</v>
      </c>
      <c r="V296">
        <f t="shared" si="29"/>
        <v>2018</v>
      </c>
    </row>
    <row r="297" spans="1:22" ht="31.5" x14ac:dyDescent="0.25">
      <c r="A297">
        <v>295</v>
      </c>
      <c r="B297" t="s">
        <v>642</v>
      </c>
      <c r="C297" s="3" t="s">
        <v>643</v>
      </c>
      <c r="D297" s="19">
        <v>192900</v>
      </c>
      <c r="E297" s="19">
        <v>68769</v>
      </c>
      <c r="F297" s="5">
        <f t="shared" si="24"/>
        <v>35.650077760497666</v>
      </c>
      <c r="G297" s="20" t="s">
        <v>14</v>
      </c>
      <c r="H297" s="8">
        <v>1910</v>
      </c>
      <c r="I297" s="9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5">
        <f t="shared" si="26"/>
        <v>41562.208333333336</v>
      </c>
      <c r="O297" s="15">
        <f t="shared" si="27"/>
        <v>41587.25</v>
      </c>
      <c r="P297" t="b">
        <v>0</v>
      </c>
      <c r="Q297" t="b">
        <v>0</v>
      </c>
      <c r="R297" s="10" t="s">
        <v>33</v>
      </c>
      <c r="S297" t="str" cm="1">
        <f t="array" ref="S297:T297">_xlfn.TEXTSPLIT(R297,"/")</f>
        <v>theater</v>
      </c>
      <c r="T297" t="str">
        <v>plays</v>
      </c>
      <c r="U297" s="8" t="str">
        <f t="shared" si="28"/>
        <v>Oct</v>
      </c>
      <c r="V297">
        <f t="shared" si="29"/>
        <v>2013</v>
      </c>
    </row>
    <row r="298" spans="1:22" ht="31.5" x14ac:dyDescent="0.25">
      <c r="A298">
        <v>296</v>
      </c>
      <c r="B298" t="s">
        <v>644</v>
      </c>
      <c r="C298" s="3" t="s">
        <v>645</v>
      </c>
      <c r="D298" s="19">
        <v>6100</v>
      </c>
      <c r="E298" s="19">
        <v>3352</v>
      </c>
      <c r="F298" s="5">
        <f t="shared" si="24"/>
        <v>54.950819672131146</v>
      </c>
      <c r="G298" s="20" t="s">
        <v>14</v>
      </c>
      <c r="H298" s="8">
        <v>38</v>
      </c>
      <c r="I298" s="9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5">
        <f t="shared" si="26"/>
        <v>43493.25</v>
      </c>
      <c r="O298" s="15">
        <f t="shared" si="27"/>
        <v>43515.25</v>
      </c>
      <c r="P298" t="b">
        <v>0</v>
      </c>
      <c r="Q298" t="b">
        <v>0</v>
      </c>
      <c r="R298" s="10" t="s">
        <v>33</v>
      </c>
      <c r="S298" t="str" cm="1">
        <f t="array" ref="S298:T298">_xlfn.TEXTSPLIT(R298,"/")</f>
        <v>theater</v>
      </c>
      <c r="T298" t="str">
        <v>plays</v>
      </c>
      <c r="U298" s="8" t="str">
        <f t="shared" si="28"/>
        <v>Jan</v>
      </c>
      <c r="V298">
        <f t="shared" si="29"/>
        <v>2019</v>
      </c>
    </row>
    <row r="299" spans="1:22" x14ac:dyDescent="0.25">
      <c r="A299">
        <v>297</v>
      </c>
      <c r="B299" t="s">
        <v>646</v>
      </c>
      <c r="C299" s="3" t="s">
        <v>647</v>
      </c>
      <c r="D299" s="19">
        <v>7200</v>
      </c>
      <c r="E299" s="19">
        <v>6785</v>
      </c>
      <c r="F299" s="5">
        <f t="shared" si="24"/>
        <v>94.236111111111114</v>
      </c>
      <c r="G299" s="20" t="s">
        <v>14</v>
      </c>
      <c r="H299" s="8">
        <v>104</v>
      </c>
      <c r="I299" s="9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5">
        <f t="shared" si="26"/>
        <v>41653.25</v>
      </c>
      <c r="O299" s="15">
        <f t="shared" si="27"/>
        <v>41662.25</v>
      </c>
      <c r="P299" t="b">
        <v>0</v>
      </c>
      <c r="Q299" t="b">
        <v>1</v>
      </c>
      <c r="R299" s="10" t="s">
        <v>33</v>
      </c>
      <c r="S299" t="str" cm="1">
        <f t="array" ref="S299:T299">_xlfn.TEXTSPLIT(R299,"/")</f>
        <v>theater</v>
      </c>
      <c r="T299" t="str">
        <v>plays</v>
      </c>
      <c r="U299" s="8" t="str">
        <f t="shared" si="28"/>
        <v>Jan</v>
      </c>
      <c r="V299">
        <f t="shared" si="29"/>
        <v>2014</v>
      </c>
    </row>
    <row r="300" spans="1:22" x14ac:dyDescent="0.25">
      <c r="A300">
        <v>298</v>
      </c>
      <c r="B300" t="s">
        <v>648</v>
      </c>
      <c r="C300" s="3" t="s">
        <v>649</v>
      </c>
      <c r="D300" s="19">
        <v>3500</v>
      </c>
      <c r="E300" s="19">
        <v>5037</v>
      </c>
      <c r="F300" s="5">
        <f t="shared" si="24"/>
        <v>143.91428571428571</v>
      </c>
      <c r="G300" s="20" t="s">
        <v>20</v>
      </c>
      <c r="H300" s="8">
        <v>72</v>
      </c>
      <c r="I300" s="9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5">
        <f t="shared" si="26"/>
        <v>42426.25</v>
      </c>
      <c r="O300" s="15">
        <f t="shared" si="27"/>
        <v>42444.208333333328</v>
      </c>
      <c r="P300" t="b">
        <v>0</v>
      </c>
      <c r="Q300" t="b">
        <v>1</v>
      </c>
      <c r="R300" s="10" t="s">
        <v>23</v>
      </c>
      <c r="S300" t="str" cm="1">
        <f t="array" ref="S300:T300">_xlfn.TEXTSPLIT(R300,"/")</f>
        <v>music</v>
      </c>
      <c r="T300" t="str">
        <v>rock</v>
      </c>
      <c r="U300" s="8" t="str">
        <f t="shared" si="28"/>
        <v>Feb</v>
      </c>
      <c r="V300">
        <f t="shared" si="29"/>
        <v>2016</v>
      </c>
    </row>
    <row r="301" spans="1:22" ht="31.5" x14ac:dyDescent="0.25">
      <c r="A301">
        <v>299</v>
      </c>
      <c r="B301" t="s">
        <v>650</v>
      </c>
      <c r="C301" s="3" t="s">
        <v>651</v>
      </c>
      <c r="D301" s="19">
        <v>3800</v>
      </c>
      <c r="E301" s="19">
        <v>1954</v>
      </c>
      <c r="F301" s="5">
        <f t="shared" si="24"/>
        <v>51.421052631578945</v>
      </c>
      <c r="G301" s="20" t="s">
        <v>14</v>
      </c>
      <c r="H301" s="8">
        <v>49</v>
      </c>
      <c r="I301" s="9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5">
        <f t="shared" si="26"/>
        <v>42432.25</v>
      </c>
      <c r="O301" s="15">
        <f t="shared" si="27"/>
        <v>42488.208333333328</v>
      </c>
      <c r="P301" t="b">
        <v>0</v>
      </c>
      <c r="Q301" t="b">
        <v>0</v>
      </c>
      <c r="R301" s="10" t="s">
        <v>17</v>
      </c>
      <c r="S301" t="str" cm="1">
        <f t="array" ref="S301:T301">_xlfn.TEXTSPLIT(R301,"/")</f>
        <v>food</v>
      </c>
      <c r="T301" t="str">
        <v>food trucks</v>
      </c>
      <c r="U301" s="8" t="str">
        <f t="shared" si="28"/>
        <v>Mar</v>
      </c>
      <c r="V301">
        <f t="shared" si="29"/>
        <v>2016</v>
      </c>
    </row>
    <row r="302" spans="1:22" x14ac:dyDescent="0.25">
      <c r="A302">
        <v>300</v>
      </c>
      <c r="B302" t="s">
        <v>652</v>
      </c>
      <c r="C302" s="3" t="s">
        <v>653</v>
      </c>
      <c r="D302" s="19">
        <v>100</v>
      </c>
      <c r="E302" s="19">
        <v>5</v>
      </c>
      <c r="F302" s="5">
        <f t="shared" si="24"/>
        <v>5</v>
      </c>
      <c r="G302" s="20" t="s">
        <v>14</v>
      </c>
      <c r="H302" s="8">
        <v>1</v>
      </c>
      <c r="I302" s="9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5">
        <f t="shared" si="26"/>
        <v>42977.208333333328</v>
      </c>
      <c r="O302" s="15">
        <f t="shared" si="27"/>
        <v>42978.208333333328</v>
      </c>
      <c r="P302" t="b">
        <v>0</v>
      </c>
      <c r="Q302" t="b">
        <v>1</v>
      </c>
      <c r="R302" s="10" t="s">
        <v>68</v>
      </c>
      <c r="S302" t="str" cm="1">
        <f t="array" ref="S302:T302">_xlfn.TEXTSPLIT(R302,"/")</f>
        <v>publishing</v>
      </c>
      <c r="T302" t="str">
        <v>nonfiction</v>
      </c>
      <c r="U302" s="8" t="str">
        <f t="shared" si="28"/>
        <v>Aug</v>
      </c>
      <c r="V302">
        <f t="shared" si="29"/>
        <v>2017</v>
      </c>
    </row>
    <row r="303" spans="1:22" x14ac:dyDescent="0.25">
      <c r="A303">
        <v>301</v>
      </c>
      <c r="B303" t="s">
        <v>654</v>
      </c>
      <c r="C303" s="3" t="s">
        <v>655</v>
      </c>
      <c r="D303" s="19">
        <v>900</v>
      </c>
      <c r="E303" s="19">
        <v>12102</v>
      </c>
      <c r="F303" s="5">
        <f t="shared" si="24"/>
        <v>1344.6666666666667</v>
      </c>
      <c r="G303" s="20" t="s">
        <v>20</v>
      </c>
      <c r="H303" s="8">
        <v>295</v>
      </c>
      <c r="I303" s="9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5">
        <f t="shared" si="26"/>
        <v>42061.25</v>
      </c>
      <c r="O303" s="15">
        <f t="shared" si="27"/>
        <v>42078.208333333328</v>
      </c>
      <c r="P303" t="b">
        <v>0</v>
      </c>
      <c r="Q303" t="b">
        <v>0</v>
      </c>
      <c r="R303" s="10" t="s">
        <v>42</v>
      </c>
      <c r="S303" t="str" cm="1">
        <f t="array" ref="S303:T303">_xlfn.TEXTSPLIT(R303,"/")</f>
        <v>film &amp; video</v>
      </c>
      <c r="T303" t="str">
        <v>documentary</v>
      </c>
      <c r="U303" s="8" t="str">
        <f t="shared" si="28"/>
        <v>Feb</v>
      </c>
      <c r="V303">
        <f t="shared" si="29"/>
        <v>2015</v>
      </c>
    </row>
    <row r="304" spans="1:22" x14ac:dyDescent="0.25">
      <c r="A304">
        <v>302</v>
      </c>
      <c r="B304" t="s">
        <v>656</v>
      </c>
      <c r="C304" s="3" t="s">
        <v>657</v>
      </c>
      <c r="D304" s="19">
        <v>76100</v>
      </c>
      <c r="E304" s="19">
        <v>24234</v>
      </c>
      <c r="F304" s="5">
        <f t="shared" si="24"/>
        <v>31.844940867279899</v>
      </c>
      <c r="G304" s="20" t="s">
        <v>14</v>
      </c>
      <c r="H304" s="8">
        <v>245</v>
      </c>
      <c r="I304" s="9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5">
        <f t="shared" si="26"/>
        <v>43345.208333333328</v>
      </c>
      <c r="O304" s="15">
        <f t="shared" si="27"/>
        <v>43359.208333333328</v>
      </c>
      <c r="P304" t="b">
        <v>0</v>
      </c>
      <c r="Q304" t="b">
        <v>0</v>
      </c>
      <c r="R304" s="10" t="s">
        <v>33</v>
      </c>
      <c r="S304" t="str" cm="1">
        <f t="array" ref="S304:T304">_xlfn.TEXTSPLIT(R304,"/")</f>
        <v>theater</v>
      </c>
      <c r="T304" t="str">
        <v>plays</v>
      </c>
      <c r="U304" s="8" t="str">
        <f t="shared" si="28"/>
        <v>Sep</v>
      </c>
      <c r="V304">
        <f t="shared" si="29"/>
        <v>2018</v>
      </c>
    </row>
    <row r="305" spans="1:22" x14ac:dyDescent="0.25">
      <c r="A305">
        <v>303</v>
      </c>
      <c r="B305" t="s">
        <v>658</v>
      </c>
      <c r="C305" s="3" t="s">
        <v>659</v>
      </c>
      <c r="D305" s="19">
        <v>3400</v>
      </c>
      <c r="E305" s="19">
        <v>2809</v>
      </c>
      <c r="F305" s="5">
        <f t="shared" si="24"/>
        <v>82.617647058823536</v>
      </c>
      <c r="G305" s="20" t="s">
        <v>14</v>
      </c>
      <c r="H305" s="8">
        <v>32</v>
      </c>
      <c r="I305" s="9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5">
        <f t="shared" si="26"/>
        <v>42376.25</v>
      </c>
      <c r="O305" s="15">
        <f t="shared" si="27"/>
        <v>42381.25</v>
      </c>
      <c r="P305" t="b">
        <v>0</v>
      </c>
      <c r="Q305" t="b">
        <v>0</v>
      </c>
      <c r="R305" s="10" t="s">
        <v>60</v>
      </c>
      <c r="S305" t="str" cm="1">
        <f t="array" ref="S305:T305">_xlfn.TEXTSPLIT(R305,"/")</f>
        <v>music</v>
      </c>
      <c r="T305" t="str">
        <v>indie rock</v>
      </c>
      <c r="U305" s="8" t="str">
        <f t="shared" si="28"/>
        <v>Jan</v>
      </c>
      <c r="V305">
        <f t="shared" si="29"/>
        <v>2016</v>
      </c>
    </row>
    <row r="306" spans="1:22" x14ac:dyDescent="0.25">
      <c r="A306">
        <v>304</v>
      </c>
      <c r="B306" t="s">
        <v>660</v>
      </c>
      <c r="C306" s="3" t="s">
        <v>661</v>
      </c>
      <c r="D306" s="19">
        <v>2100</v>
      </c>
      <c r="E306" s="19">
        <v>11469</v>
      </c>
      <c r="F306" s="5">
        <f t="shared" si="24"/>
        <v>546.14285714285722</v>
      </c>
      <c r="G306" s="20" t="s">
        <v>20</v>
      </c>
      <c r="H306" s="8">
        <v>142</v>
      </c>
      <c r="I306" s="9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5">
        <f t="shared" si="26"/>
        <v>42589.208333333328</v>
      </c>
      <c r="O306" s="15">
        <f t="shared" si="27"/>
        <v>42630.208333333328</v>
      </c>
      <c r="P306" t="b">
        <v>0</v>
      </c>
      <c r="Q306" t="b">
        <v>0</v>
      </c>
      <c r="R306" s="10" t="s">
        <v>42</v>
      </c>
      <c r="S306" t="str" cm="1">
        <f t="array" ref="S306:T306">_xlfn.TEXTSPLIT(R306,"/")</f>
        <v>film &amp; video</v>
      </c>
      <c r="T306" t="str">
        <v>documentary</v>
      </c>
      <c r="U306" s="8" t="str">
        <f t="shared" si="28"/>
        <v>Aug</v>
      </c>
      <c r="V306">
        <f t="shared" si="29"/>
        <v>2016</v>
      </c>
    </row>
    <row r="307" spans="1:22" x14ac:dyDescent="0.25">
      <c r="A307">
        <v>305</v>
      </c>
      <c r="B307" t="s">
        <v>662</v>
      </c>
      <c r="C307" s="3" t="s">
        <v>663</v>
      </c>
      <c r="D307" s="19">
        <v>2800</v>
      </c>
      <c r="E307" s="19">
        <v>8014</v>
      </c>
      <c r="F307" s="5">
        <f t="shared" si="24"/>
        <v>286.21428571428572</v>
      </c>
      <c r="G307" s="20" t="s">
        <v>20</v>
      </c>
      <c r="H307" s="8">
        <v>85</v>
      </c>
      <c r="I307" s="9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5">
        <f t="shared" si="26"/>
        <v>42448.208333333328</v>
      </c>
      <c r="O307" s="15">
        <f t="shared" si="27"/>
        <v>42489.208333333328</v>
      </c>
      <c r="P307" t="b">
        <v>0</v>
      </c>
      <c r="Q307" t="b">
        <v>0</v>
      </c>
      <c r="R307" s="10" t="s">
        <v>33</v>
      </c>
      <c r="S307" t="str" cm="1">
        <f t="array" ref="S307:T307">_xlfn.TEXTSPLIT(R307,"/")</f>
        <v>theater</v>
      </c>
      <c r="T307" t="str">
        <v>plays</v>
      </c>
      <c r="U307" s="8" t="str">
        <f t="shared" si="28"/>
        <v>Mar</v>
      </c>
      <c r="V307">
        <f t="shared" si="29"/>
        <v>2016</v>
      </c>
    </row>
    <row r="308" spans="1:22" ht="31.5" x14ac:dyDescent="0.25">
      <c r="A308">
        <v>306</v>
      </c>
      <c r="B308" t="s">
        <v>664</v>
      </c>
      <c r="C308" s="3" t="s">
        <v>665</v>
      </c>
      <c r="D308" s="19">
        <v>6500</v>
      </c>
      <c r="E308" s="19">
        <v>514</v>
      </c>
      <c r="F308" s="5">
        <f t="shared" si="24"/>
        <v>7.9076923076923071</v>
      </c>
      <c r="G308" s="20" t="s">
        <v>14</v>
      </c>
      <c r="H308" s="8">
        <v>7</v>
      </c>
      <c r="I308" s="9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5">
        <f t="shared" si="26"/>
        <v>42930.208333333328</v>
      </c>
      <c r="O308" s="15">
        <f t="shared" si="27"/>
        <v>42933.208333333328</v>
      </c>
      <c r="P308" t="b">
        <v>0</v>
      </c>
      <c r="Q308" t="b">
        <v>1</v>
      </c>
      <c r="R308" s="10" t="s">
        <v>33</v>
      </c>
      <c r="S308" t="str" cm="1">
        <f t="array" ref="S308:T308">_xlfn.TEXTSPLIT(R308,"/")</f>
        <v>theater</v>
      </c>
      <c r="T308" t="str">
        <v>plays</v>
      </c>
      <c r="U308" s="8" t="str">
        <f t="shared" si="28"/>
        <v>Jul</v>
      </c>
      <c r="V308">
        <f t="shared" si="29"/>
        <v>2017</v>
      </c>
    </row>
    <row r="309" spans="1:22" x14ac:dyDescent="0.25">
      <c r="A309">
        <v>307</v>
      </c>
      <c r="B309" t="s">
        <v>666</v>
      </c>
      <c r="C309" s="3" t="s">
        <v>667</v>
      </c>
      <c r="D309" s="19">
        <v>32900</v>
      </c>
      <c r="E309" s="19">
        <v>43473</v>
      </c>
      <c r="F309" s="5">
        <f t="shared" si="24"/>
        <v>132.13677811550153</v>
      </c>
      <c r="G309" s="20" t="s">
        <v>20</v>
      </c>
      <c r="H309" s="8">
        <v>659</v>
      </c>
      <c r="I309" s="9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5">
        <f t="shared" si="26"/>
        <v>41066.208333333336</v>
      </c>
      <c r="O309" s="15">
        <f t="shared" si="27"/>
        <v>41086.208333333336</v>
      </c>
      <c r="P309" t="b">
        <v>0</v>
      </c>
      <c r="Q309" t="b">
        <v>1</v>
      </c>
      <c r="R309" s="10" t="s">
        <v>119</v>
      </c>
      <c r="S309" t="str" cm="1">
        <f t="array" ref="S309:T309">_xlfn.TEXTSPLIT(R309,"/")</f>
        <v>publishing</v>
      </c>
      <c r="T309" t="str">
        <v>fiction</v>
      </c>
      <c r="U309" s="8" t="str">
        <f t="shared" si="28"/>
        <v>Jun</v>
      </c>
      <c r="V309">
        <f t="shared" si="29"/>
        <v>2012</v>
      </c>
    </row>
    <row r="310" spans="1:22" x14ac:dyDescent="0.25">
      <c r="A310">
        <v>308</v>
      </c>
      <c r="B310" t="s">
        <v>668</v>
      </c>
      <c r="C310" s="3" t="s">
        <v>669</v>
      </c>
      <c r="D310" s="19">
        <v>118200</v>
      </c>
      <c r="E310" s="19">
        <v>87560</v>
      </c>
      <c r="F310" s="5">
        <f t="shared" si="24"/>
        <v>74.077834179357026</v>
      </c>
      <c r="G310" s="20" t="s">
        <v>14</v>
      </c>
      <c r="H310" s="8">
        <v>803</v>
      </c>
      <c r="I310" s="9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5">
        <f t="shared" si="26"/>
        <v>40651.208333333336</v>
      </c>
      <c r="O310" s="15">
        <f t="shared" si="27"/>
        <v>40652.208333333336</v>
      </c>
      <c r="P310" t="b">
        <v>0</v>
      </c>
      <c r="Q310" t="b">
        <v>0</v>
      </c>
      <c r="R310" s="10" t="s">
        <v>33</v>
      </c>
      <c r="S310" t="str" cm="1">
        <f t="array" ref="S310:T310">_xlfn.TEXTSPLIT(R310,"/")</f>
        <v>theater</v>
      </c>
      <c r="T310" t="str">
        <v>plays</v>
      </c>
      <c r="U310" s="8" t="str">
        <f t="shared" si="28"/>
        <v>Apr</v>
      </c>
      <c r="V310">
        <f t="shared" si="29"/>
        <v>2011</v>
      </c>
    </row>
    <row r="311" spans="1:22" x14ac:dyDescent="0.25">
      <c r="A311">
        <v>309</v>
      </c>
      <c r="B311" t="s">
        <v>670</v>
      </c>
      <c r="C311" s="3" t="s">
        <v>671</v>
      </c>
      <c r="D311" s="19">
        <v>4100</v>
      </c>
      <c r="E311" s="19">
        <v>3087</v>
      </c>
      <c r="F311" s="5">
        <f t="shared" si="24"/>
        <v>75.292682926829272</v>
      </c>
      <c r="G311" s="20" t="s">
        <v>74</v>
      </c>
      <c r="H311" s="8">
        <v>75</v>
      </c>
      <c r="I311" s="9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5">
        <f t="shared" si="26"/>
        <v>40807.208333333336</v>
      </c>
      <c r="O311" s="15">
        <f t="shared" si="27"/>
        <v>40827.208333333336</v>
      </c>
      <c r="P311" t="b">
        <v>0</v>
      </c>
      <c r="Q311" t="b">
        <v>1</v>
      </c>
      <c r="R311" s="10" t="s">
        <v>60</v>
      </c>
      <c r="S311" t="str" cm="1">
        <f t="array" ref="S311:T311">_xlfn.TEXTSPLIT(R311,"/")</f>
        <v>music</v>
      </c>
      <c r="T311" t="str">
        <v>indie rock</v>
      </c>
      <c r="U311" s="8" t="str">
        <f t="shared" si="28"/>
        <v>Sep</v>
      </c>
      <c r="V311">
        <f t="shared" si="29"/>
        <v>2011</v>
      </c>
    </row>
    <row r="312" spans="1:22" x14ac:dyDescent="0.25">
      <c r="A312">
        <v>310</v>
      </c>
      <c r="B312" t="s">
        <v>672</v>
      </c>
      <c r="C312" s="3" t="s">
        <v>673</v>
      </c>
      <c r="D312" s="19">
        <v>7800</v>
      </c>
      <c r="E312" s="19">
        <v>1586</v>
      </c>
      <c r="F312" s="5">
        <f t="shared" si="24"/>
        <v>20.333333333333332</v>
      </c>
      <c r="G312" s="20" t="s">
        <v>14</v>
      </c>
      <c r="H312" s="8">
        <v>16</v>
      </c>
      <c r="I312" s="9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5">
        <f t="shared" si="26"/>
        <v>40277.208333333336</v>
      </c>
      <c r="O312" s="15">
        <f t="shared" si="27"/>
        <v>40293.208333333336</v>
      </c>
      <c r="P312" t="b">
        <v>0</v>
      </c>
      <c r="Q312" t="b">
        <v>0</v>
      </c>
      <c r="R312" s="10" t="s">
        <v>89</v>
      </c>
      <c r="S312" t="str" cm="1">
        <f t="array" ref="S312:T312">_xlfn.TEXTSPLIT(R312,"/")</f>
        <v>games</v>
      </c>
      <c r="T312" t="str">
        <v>video games</v>
      </c>
      <c r="U312" s="8" t="str">
        <f t="shared" si="28"/>
        <v>Apr</v>
      </c>
      <c r="V312">
        <f t="shared" si="29"/>
        <v>2010</v>
      </c>
    </row>
    <row r="313" spans="1:22" x14ac:dyDescent="0.25">
      <c r="A313">
        <v>311</v>
      </c>
      <c r="B313" t="s">
        <v>674</v>
      </c>
      <c r="C313" s="3" t="s">
        <v>675</v>
      </c>
      <c r="D313" s="19">
        <v>6300</v>
      </c>
      <c r="E313" s="19">
        <v>12812</v>
      </c>
      <c r="F313" s="5">
        <f t="shared" si="24"/>
        <v>203.36507936507937</v>
      </c>
      <c r="G313" s="20" t="s">
        <v>20</v>
      </c>
      <c r="H313" s="8">
        <v>121</v>
      </c>
      <c r="I313" s="9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5">
        <f t="shared" si="26"/>
        <v>40590.25</v>
      </c>
      <c r="O313" s="15">
        <f t="shared" si="27"/>
        <v>40602.25</v>
      </c>
      <c r="P313" t="b">
        <v>0</v>
      </c>
      <c r="Q313" t="b">
        <v>0</v>
      </c>
      <c r="R313" s="10" t="s">
        <v>33</v>
      </c>
      <c r="S313" t="str" cm="1">
        <f t="array" ref="S313:T313">_xlfn.TEXTSPLIT(R313,"/")</f>
        <v>theater</v>
      </c>
      <c r="T313" t="str">
        <v>plays</v>
      </c>
      <c r="U313" s="8" t="str">
        <f t="shared" si="28"/>
        <v>Feb</v>
      </c>
      <c r="V313">
        <f t="shared" si="29"/>
        <v>2011</v>
      </c>
    </row>
    <row r="314" spans="1:22" x14ac:dyDescent="0.25">
      <c r="A314">
        <v>312</v>
      </c>
      <c r="B314" t="s">
        <v>676</v>
      </c>
      <c r="C314" s="3" t="s">
        <v>677</v>
      </c>
      <c r="D314" s="19">
        <v>59100</v>
      </c>
      <c r="E314" s="19">
        <v>183345</v>
      </c>
      <c r="F314" s="5">
        <f t="shared" si="24"/>
        <v>310.2284263959391</v>
      </c>
      <c r="G314" s="20" t="s">
        <v>20</v>
      </c>
      <c r="H314" s="8">
        <v>3742</v>
      </c>
      <c r="I314" s="9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5">
        <f t="shared" si="26"/>
        <v>41572.208333333336</v>
      </c>
      <c r="O314" s="15">
        <f t="shared" si="27"/>
        <v>41579.208333333336</v>
      </c>
      <c r="P314" t="b">
        <v>0</v>
      </c>
      <c r="Q314" t="b">
        <v>0</v>
      </c>
      <c r="R314" s="10" t="s">
        <v>33</v>
      </c>
      <c r="S314" t="str" cm="1">
        <f t="array" ref="S314:T314">_xlfn.TEXTSPLIT(R314,"/")</f>
        <v>theater</v>
      </c>
      <c r="T314" t="str">
        <v>plays</v>
      </c>
      <c r="U314" s="8" t="str">
        <f t="shared" si="28"/>
        <v>Oct</v>
      </c>
      <c r="V314">
        <f t="shared" si="29"/>
        <v>2013</v>
      </c>
    </row>
    <row r="315" spans="1:22" x14ac:dyDescent="0.25">
      <c r="A315">
        <v>313</v>
      </c>
      <c r="B315" t="s">
        <v>678</v>
      </c>
      <c r="C315" s="3" t="s">
        <v>679</v>
      </c>
      <c r="D315" s="19">
        <v>2200</v>
      </c>
      <c r="E315" s="19">
        <v>8697</v>
      </c>
      <c r="F315" s="5">
        <f t="shared" si="24"/>
        <v>395.31818181818181</v>
      </c>
      <c r="G315" s="20" t="s">
        <v>20</v>
      </c>
      <c r="H315" s="8">
        <v>223</v>
      </c>
      <c r="I315" s="9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5">
        <f t="shared" si="26"/>
        <v>40966.25</v>
      </c>
      <c r="O315" s="15">
        <f t="shared" si="27"/>
        <v>40968.25</v>
      </c>
      <c r="P315" t="b">
        <v>0</v>
      </c>
      <c r="Q315" t="b">
        <v>0</v>
      </c>
      <c r="R315" s="10" t="s">
        <v>23</v>
      </c>
      <c r="S315" t="str" cm="1">
        <f t="array" ref="S315:T315">_xlfn.TEXTSPLIT(R315,"/")</f>
        <v>music</v>
      </c>
      <c r="T315" t="str">
        <v>rock</v>
      </c>
      <c r="U315" s="8" t="str">
        <f t="shared" si="28"/>
        <v>Feb</v>
      </c>
      <c r="V315">
        <f t="shared" si="29"/>
        <v>2012</v>
      </c>
    </row>
    <row r="316" spans="1:22" x14ac:dyDescent="0.25">
      <c r="A316">
        <v>314</v>
      </c>
      <c r="B316" t="s">
        <v>680</v>
      </c>
      <c r="C316" s="3" t="s">
        <v>681</v>
      </c>
      <c r="D316" s="19">
        <v>1400</v>
      </c>
      <c r="E316" s="19">
        <v>4126</v>
      </c>
      <c r="F316" s="5">
        <f t="shared" si="24"/>
        <v>294.71428571428572</v>
      </c>
      <c r="G316" s="20" t="s">
        <v>20</v>
      </c>
      <c r="H316" s="8">
        <v>133</v>
      </c>
      <c r="I316" s="9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5">
        <f t="shared" si="26"/>
        <v>43536.208333333328</v>
      </c>
      <c r="O316" s="15">
        <f t="shared" si="27"/>
        <v>43541.208333333328</v>
      </c>
      <c r="P316" t="b">
        <v>0</v>
      </c>
      <c r="Q316" t="b">
        <v>1</v>
      </c>
      <c r="R316" s="10" t="s">
        <v>42</v>
      </c>
      <c r="S316" t="str" cm="1">
        <f t="array" ref="S316:T316">_xlfn.TEXTSPLIT(R316,"/")</f>
        <v>film &amp; video</v>
      </c>
      <c r="T316" t="str">
        <v>documentary</v>
      </c>
      <c r="U316" s="8" t="str">
        <f t="shared" si="28"/>
        <v>Mar</v>
      </c>
      <c r="V316">
        <f t="shared" si="29"/>
        <v>2019</v>
      </c>
    </row>
    <row r="317" spans="1:22" ht="31.5" x14ac:dyDescent="0.25">
      <c r="A317">
        <v>315</v>
      </c>
      <c r="B317" t="s">
        <v>682</v>
      </c>
      <c r="C317" s="3" t="s">
        <v>683</v>
      </c>
      <c r="D317" s="19">
        <v>9500</v>
      </c>
      <c r="E317" s="19">
        <v>3220</v>
      </c>
      <c r="F317" s="5">
        <f t="shared" si="24"/>
        <v>33.89473684210526</v>
      </c>
      <c r="G317" s="20" t="s">
        <v>14</v>
      </c>
      <c r="H317" s="8">
        <v>31</v>
      </c>
      <c r="I317" s="9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5">
        <f t="shared" si="26"/>
        <v>41783.208333333336</v>
      </c>
      <c r="O317" s="15">
        <f t="shared" si="27"/>
        <v>41812.208333333336</v>
      </c>
      <c r="P317" t="b">
        <v>0</v>
      </c>
      <c r="Q317" t="b">
        <v>0</v>
      </c>
      <c r="R317" s="10" t="s">
        <v>33</v>
      </c>
      <c r="S317" t="str" cm="1">
        <f t="array" ref="S317:T317">_xlfn.TEXTSPLIT(R317,"/")</f>
        <v>theater</v>
      </c>
      <c r="T317" t="str">
        <v>plays</v>
      </c>
      <c r="U317" s="8" t="str">
        <f t="shared" si="28"/>
        <v>May</v>
      </c>
      <c r="V317">
        <f t="shared" si="29"/>
        <v>2014</v>
      </c>
    </row>
    <row r="318" spans="1:22" x14ac:dyDescent="0.25">
      <c r="A318">
        <v>316</v>
      </c>
      <c r="B318" t="s">
        <v>684</v>
      </c>
      <c r="C318" s="3" t="s">
        <v>685</v>
      </c>
      <c r="D318" s="19">
        <v>9600</v>
      </c>
      <c r="E318" s="19">
        <v>6401</v>
      </c>
      <c r="F318" s="5">
        <f t="shared" si="24"/>
        <v>66.677083333333329</v>
      </c>
      <c r="G318" s="20" t="s">
        <v>14</v>
      </c>
      <c r="H318" s="8">
        <v>108</v>
      </c>
      <c r="I318" s="9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5">
        <f t="shared" si="26"/>
        <v>43788.25</v>
      </c>
      <c r="O318" s="15">
        <f t="shared" si="27"/>
        <v>43789.25</v>
      </c>
      <c r="P318" t="b">
        <v>0</v>
      </c>
      <c r="Q318" t="b">
        <v>1</v>
      </c>
      <c r="R318" s="10" t="s">
        <v>17</v>
      </c>
      <c r="S318" t="str" cm="1">
        <f t="array" ref="S318:T318">_xlfn.TEXTSPLIT(R318,"/")</f>
        <v>food</v>
      </c>
      <c r="T318" t="str">
        <v>food trucks</v>
      </c>
      <c r="U318" s="8" t="str">
        <f t="shared" si="28"/>
        <v>Nov</v>
      </c>
      <c r="V318">
        <f t="shared" si="29"/>
        <v>2019</v>
      </c>
    </row>
    <row r="319" spans="1:22" x14ac:dyDescent="0.25">
      <c r="A319">
        <v>317</v>
      </c>
      <c r="B319" t="s">
        <v>686</v>
      </c>
      <c r="C319" s="3" t="s">
        <v>687</v>
      </c>
      <c r="D319" s="19">
        <v>6600</v>
      </c>
      <c r="E319" s="19">
        <v>1269</v>
      </c>
      <c r="F319" s="5">
        <f t="shared" si="24"/>
        <v>19.227272727272727</v>
      </c>
      <c r="G319" s="20" t="s">
        <v>14</v>
      </c>
      <c r="H319" s="8">
        <v>30</v>
      </c>
      <c r="I319" s="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5">
        <f t="shared" si="26"/>
        <v>42869.208333333328</v>
      </c>
      <c r="O319" s="15">
        <f t="shared" si="27"/>
        <v>42882.208333333328</v>
      </c>
      <c r="P319" t="b">
        <v>0</v>
      </c>
      <c r="Q319" t="b">
        <v>0</v>
      </c>
      <c r="R319" s="10" t="s">
        <v>33</v>
      </c>
      <c r="S319" t="str" cm="1">
        <f t="array" ref="S319:T319">_xlfn.TEXTSPLIT(R319,"/")</f>
        <v>theater</v>
      </c>
      <c r="T319" t="str">
        <v>plays</v>
      </c>
      <c r="U319" s="8" t="str">
        <f t="shared" si="28"/>
        <v>May</v>
      </c>
      <c r="V319">
        <f t="shared" si="29"/>
        <v>2017</v>
      </c>
    </row>
    <row r="320" spans="1:22" ht="31.5" x14ac:dyDescent="0.25">
      <c r="A320">
        <v>318</v>
      </c>
      <c r="B320" t="s">
        <v>688</v>
      </c>
      <c r="C320" s="3" t="s">
        <v>689</v>
      </c>
      <c r="D320" s="19">
        <v>5700</v>
      </c>
      <c r="E320" s="19">
        <v>903</v>
      </c>
      <c r="F320" s="5">
        <f t="shared" si="24"/>
        <v>15.842105263157894</v>
      </c>
      <c r="G320" s="20" t="s">
        <v>14</v>
      </c>
      <c r="H320" s="8">
        <v>17</v>
      </c>
      <c r="I320" s="9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5">
        <f t="shared" si="26"/>
        <v>41684.25</v>
      </c>
      <c r="O320" s="15">
        <f t="shared" si="27"/>
        <v>41686.25</v>
      </c>
      <c r="P320" t="b">
        <v>0</v>
      </c>
      <c r="Q320" t="b">
        <v>0</v>
      </c>
      <c r="R320" s="10" t="s">
        <v>23</v>
      </c>
      <c r="S320" t="str" cm="1">
        <f t="array" ref="S320:T320">_xlfn.TEXTSPLIT(R320,"/")</f>
        <v>music</v>
      </c>
      <c r="T320" t="str">
        <v>rock</v>
      </c>
      <c r="U320" s="8" t="str">
        <f t="shared" si="28"/>
        <v>Feb</v>
      </c>
      <c r="V320">
        <f t="shared" si="29"/>
        <v>2014</v>
      </c>
    </row>
    <row r="321" spans="1:22" x14ac:dyDescent="0.25">
      <c r="A321">
        <v>319</v>
      </c>
      <c r="B321" t="s">
        <v>690</v>
      </c>
      <c r="C321" s="3" t="s">
        <v>691</v>
      </c>
      <c r="D321" s="19">
        <v>8400</v>
      </c>
      <c r="E321" s="19">
        <v>3251</v>
      </c>
      <c r="F321" s="5">
        <f t="shared" si="24"/>
        <v>38.702380952380956</v>
      </c>
      <c r="G321" s="20" t="s">
        <v>74</v>
      </c>
      <c r="H321" s="8">
        <v>64</v>
      </c>
      <c r="I321" s="9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5">
        <f t="shared" si="26"/>
        <v>40402.208333333336</v>
      </c>
      <c r="O321" s="15">
        <f t="shared" si="27"/>
        <v>40426.208333333336</v>
      </c>
      <c r="P321" t="b">
        <v>0</v>
      </c>
      <c r="Q321" t="b">
        <v>0</v>
      </c>
      <c r="R321" s="10" t="s">
        <v>28</v>
      </c>
      <c r="S321" t="str" cm="1">
        <f t="array" ref="S321:T321">_xlfn.TEXTSPLIT(R321,"/")</f>
        <v>technology</v>
      </c>
      <c r="T321" t="str">
        <v>web</v>
      </c>
      <c r="U321" s="8" t="str">
        <f t="shared" si="28"/>
        <v>Aug</v>
      </c>
      <c r="V321">
        <f t="shared" si="29"/>
        <v>2010</v>
      </c>
    </row>
    <row r="322" spans="1:22" x14ac:dyDescent="0.25">
      <c r="A322">
        <v>320</v>
      </c>
      <c r="B322" t="s">
        <v>692</v>
      </c>
      <c r="C322" s="3" t="s">
        <v>693</v>
      </c>
      <c r="D322" s="19">
        <v>84400</v>
      </c>
      <c r="E322" s="19">
        <v>8092</v>
      </c>
      <c r="F322" s="5">
        <f t="shared" si="24"/>
        <v>9.5876777251184837</v>
      </c>
      <c r="G322" s="20" t="s">
        <v>14</v>
      </c>
      <c r="H322" s="8">
        <v>80</v>
      </c>
      <c r="I322" s="9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5">
        <f t="shared" si="26"/>
        <v>40673.208333333336</v>
      </c>
      <c r="O322" s="15">
        <f t="shared" si="27"/>
        <v>40682.208333333336</v>
      </c>
      <c r="P322" t="b">
        <v>0</v>
      </c>
      <c r="Q322" t="b">
        <v>0</v>
      </c>
      <c r="R322" s="10" t="s">
        <v>119</v>
      </c>
      <c r="S322" t="str" cm="1">
        <f t="array" ref="S322:T322">_xlfn.TEXTSPLIT(R322,"/")</f>
        <v>publishing</v>
      </c>
      <c r="T322" t="str">
        <v>fiction</v>
      </c>
      <c r="U322" s="8" t="str">
        <f t="shared" si="28"/>
        <v>May</v>
      </c>
      <c r="V322">
        <f t="shared" si="29"/>
        <v>2011</v>
      </c>
    </row>
    <row r="323" spans="1:22" ht="31.5" x14ac:dyDescent="0.25">
      <c r="A323">
        <v>321</v>
      </c>
      <c r="B323" t="s">
        <v>694</v>
      </c>
      <c r="C323" s="3" t="s">
        <v>695</v>
      </c>
      <c r="D323" s="19">
        <v>170400</v>
      </c>
      <c r="E323" s="19">
        <v>160422</v>
      </c>
      <c r="F323" s="5">
        <f t="shared" ref="F323:F386" si="30">E323/D323*100</f>
        <v>94.144366197183089</v>
      </c>
      <c r="G323" s="20" t="s">
        <v>14</v>
      </c>
      <c r="H323" s="8">
        <v>2468</v>
      </c>
      <c r="I323" s="9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5">
        <f t="shared" ref="N323:N386" si="32">(((L323/60)/60)/24)+DATE(1970,1,1)</f>
        <v>40634.208333333336</v>
      </c>
      <c r="O323" s="15">
        <f t="shared" ref="O323:O386" si="33">(((M323/60)/60)/24)+DATE(1970,1,1)</f>
        <v>40642.208333333336</v>
      </c>
      <c r="P323" t="b">
        <v>0</v>
      </c>
      <c r="Q323" t="b">
        <v>0</v>
      </c>
      <c r="R323" s="10" t="s">
        <v>100</v>
      </c>
      <c r="S323" t="str" cm="1">
        <f t="array" ref="S323:T323">_xlfn.TEXTSPLIT(R323,"/")</f>
        <v>film &amp; video</v>
      </c>
      <c r="T323" t="str">
        <v>shorts</v>
      </c>
      <c r="U323" s="8" t="str">
        <f t="shared" ref="U323:U386" si="34">TEXT(N323,"mmm")</f>
        <v>Apr</v>
      </c>
      <c r="V323">
        <f t="shared" ref="V323:V386" si="35">YEAR(N323)</f>
        <v>2011</v>
      </c>
    </row>
    <row r="324" spans="1:22" ht="31.5" x14ac:dyDescent="0.25">
      <c r="A324">
        <v>322</v>
      </c>
      <c r="B324" t="s">
        <v>696</v>
      </c>
      <c r="C324" s="3" t="s">
        <v>697</v>
      </c>
      <c r="D324" s="19">
        <v>117900</v>
      </c>
      <c r="E324" s="19">
        <v>196377</v>
      </c>
      <c r="F324" s="5">
        <f t="shared" si="30"/>
        <v>166.56234096692114</v>
      </c>
      <c r="G324" s="20" t="s">
        <v>20</v>
      </c>
      <c r="H324" s="8">
        <v>5168</v>
      </c>
      <c r="I324" s="9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5">
        <f t="shared" si="32"/>
        <v>40507.25</v>
      </c>
      <c r="O324" s="15">
        <f t="shared" si="33"/>
        <v>40520.25</v>
      </c>
      <c r="P324" t="b">
        <v>0</v>
      </c>
      <c r="Q324" t="b">
        <v>0</v>
      </c>
      <c r="R324" s="10" t="s">
        <v>33</v>
      </c>
      <c r="S324" t="str" cm="1">
        <f t="array" ref="S324:T324">_xlfn.TEXTSPLIT(R324,"/")</f>
        <v>theater</v>
      </c>
      <c r="T324" t="str">
        <v>plays</v>
      </c>
      <c r="U324" s="8" t="str">
        <f t="shared" si="34"/>
        <v>Nov</v>
      </c>
      <c r="V324">
        <f t="shared" si="35"/>
        <v>2010</v>
      </c>
    </row>
    <row r="325" spans="1:22" x14ac:dyDescent="0.25">
      <c r="A325">
        <v>323</v>
      </c>
      <c r="B325" t="s">
        <v>698</v>
      </c>
      <c r="C325" s="3" t="s">
        <v>699</v>
      </c>
      <c r="D325" s="19">
        <v>8900</v>
      </c>
      <c r="E325" s="19">
        <v>2148</v>
      </c>
      <c r="F325" s="5">
        <f t="shared" si="30"/>
        <v>24.134831460674157</v>
      </c>
      <c r="G325" s="20" t="s">
        <v>14</v>
      </c>
      <c r="H325" s="8">
        <v>26</v>
      </c>
      <c r="I325" s="9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5">
        <f t="shared" si="32"/>
        <v>41725.208333333336</v>
      </c>
      <c r="O325" s="15">
        <f t="shared" si="33"/>
        <v>41727.208333333336</v>
      </c>
      <c r="P325" t="b">
        <v>0</v>
      </c>
      <c r="Q325" t="b">
        <v>0</v>
      </c>
      <c r="R325" s="10" t="s">
        <v>42</v>
      </c>
      <c r="S325" t="str" cm="1">
        <f t="array" ref="S325:T325">_xlfn.TEXTSPLIT(R325,"/")</f>
        <v>film &amp; video</v>
      </c>
      <c r="T325" t="str">
        <v>documentary</v>
      </c>
      <c r="U325" s="8" t="str">
        <f t="shared" si="34"/>
        <v>Mar</v>
      </c>
      <c r="V325">
        <f t="shared" si="35"/>
        <v>2014</v>
      </c>
    </row>
    <row r="326" spans="1:22" x14ac:dyDescent="0.25">
      <c r="A326">
        <v>324</v>
      </c>
      <c r="B326" t="s">
        <v>700</v>
      </c>
      <c r="C326" s="3" t="s">
        <v>701</v>
      </c>
      <c r="D326" s="19">
        <v>7100</v>
      </c>
      <c r="E326" s="19">
        <v>11648</v>
      </c>
      <c r="F326" s="5">
        <f t="shared" si="30"/>
        <v>164.05633802816902</v>
      </c>
      <c r="G326" s="20" t="s">
        <v>20</v>
      </c>
      <c r="H326" s="8">
        <v>307</v>
      </c>
      <c r="I326" s="9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5">
        <f t="shared" si="32"/>
        <v>42176.208333333328</v>
      </c>
      <c r="O326" s="15">
        <f t="shared" si="33"/>
        <v>42188.208333333328</v>
      </c>
      <c r="P326" t="b">
        <v>0</v>
      </c>
      <c r="Q326" t="b">
        <v>1</v>
      </c>
      <c r="R326" s="10" t="s">
        <v>33</v>
      </c>
      <c r="S326" t="str" cm="1">
        <f t="array" ref="S326:T326">_xlfn.TEXTSPLIT(R326,"/")</f>
        <v>theater</v>
      </c>
      <c r="T326" t="str">
        <v>plays</v>
      </c>
      <c r="U326" s="8" t="str">
        <f t="shared" si="34"/>
        <v>Jun</v>
      </c>
      <c r="V326">
        <f t="shared" si="35"/>
        <v>2015</v>
      </c>
    </row>
    <row r="327" spans="1:22" ht="31.5" x14ac:dyDescent="0.25">
      <c r="A327">
        <v>325</v>
      </c>
      <c r="B327" t="s">
        <v>702</v>
      </c>
      <c r="C327" s="3" t="s">
        <v>703</v>
      </c>
      <c r="D327" s="19">
        <v>6500</v>
      </c>
      <c r="E327" s="19">
        <v>5897</v>
      </c>
      <c r="F327" s="5">
        <f t="shared" si="30"/>
        <v>90.723076923076931</v>
      </c>
      <c r="G327" s="20" t="s">
        <v>14</v>
      </c>
      <c r="H327" s="8">
        <v>73</v>
      </c>
      <c r="I327" s="9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5">
        <f t="shared" si="32"/>
        <v>43267.208333333328</v>
      </c>
      <c r="O327" s="15">
        <f t="shared" si="33"/>
        <v>43290.208333333328</v>
      </c>
      <c r="P327" t="b">
        <v>0</v>
      </c>
      <c r="Q327" t="b">
        <v>1</v>
      </c>
      <c r="R327" s="10" t="s">
        <v>33</v>
      </c>
      <c r="S327" t="str" cm="1">
        <f t="array" ref="S327:T327">_xlfn.TEXTSPLIT(R327,"/")</f>
        <v>theater</v>
      </c>
      <c r="T327" t="str">
        <v>plays</v>
      </c>
      <c r="U327" s="8" t="str">
        <f t="shared" si="34"/>
        <v>Jun</v>
      </c>
      <c r="V327">
        <f t="shared" si="35"/>
        <v>2018</v>
      </c>
    </row>
    <row r="328" spans="1:22" ht="31.5" x14ac:dyDescent="0.25">
      <c r="A328">
        <v>326</v>
      </c>
      <c r="B328" t="s">
        <v>704</v>
      </c>
      <c r="C328" s="3" t="s">
        <v>705</v>
      </c>
      <c r="D328" s="19">
        <v>7200</v>
      </c>
      <c r="E328" s="19">
        <v>3326</v>
      </c>
      <c r="F328" s="5">
        <f t="shared" si="30"/>
        <v>46.194444444444443</v>
      </c>
      <c r="G328" s="20" t="s">
        <v>14</v>
      </c>
      <c r="H328" s="8">
        <v>128</v>
      </c>
      <c r="I328" s="9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5">
        <f t="shared" si="32"/>
        <v>42364.25</v>
      </c>
      <c r="O328" s="15">
        <f t="shared" si="33"/>
        <v>42370.25</v>
      </c>
      <c r="P328" t="b">
        <v>0</v>
      </c>
      <c r="Q328" t="b">
        <v>0</v>
      </c>
      <c r="R328" s="10" t="s">
        <v>71</v>
      </c>
      <c r="S328" t="str" cm="1">
        <f t="array" ref="S328:T328">_xlfn.TEXTSPLIT(R328,"/")</f>
        <v>film &amp; video</v>
      </c>
      <c r="T328" t="str">
        <v>animation</v>
      </c>
      <c r="U328" s="8" t="str">
        <f t="shared" si="34"/>
        <v>Dec</v>
      </c>
      <c r="V328">
        <f t="shared" si="35"/>
        <v>2015</v>
      </c>
    </row>
    <row r="329" spans="1:22" x14ac:dyDescent="0.25">
      <c r="A329">
        <v>327</v>
      </c>
      <c r="B329" t="s">
        <v>706</v>
      </c>
      <c r="C329" s="3" t="s">
        <v>707</v>
      </c>
      <c r="D329" s="19">
        <v>2600</v>
      </c>
      <c r="E329" s="19">
        <v>1002</v>
      </c>
      <c r="F329" s="5">
        <f t="shared" si="30"/>
        <v>38.53846153846154</v>
      </c>
      <c r="G329" s="20" t="s">
        <v>14</v>
      </c>
      <c r="H329" s="8">
        <v>33</v>
      </c>
      <c r="I329" s="9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5">
        <f t="shared" si="32"/>
        <v>43705.208333333328</v>
      </c>
      <c r="O329" s="15">
        <f t="shared" si="33"/>
        <v>43709.208333333328</v>
      </c>
      <c r="P329" t="b">
        <v>0</v>
      </c>
      <c r="Q329" t="b">
        <v>1</v>
      </c>
      <c r="R329" s="10" t="s">
        <v>33</v>
      </c>
      <c r="S329" t="str" cm="1">
        <f t="array" ref="S329:T329">_xlfn.TEXTSPLIT(R329,"/")</f>
        <v>theater</v>
      </c>
      <c r="T329" t="str">
        <v>plays</v>
      </c>
      <c r="U329" s="8" t="str">
        <f t="shared" si="34"/>
        <v>Aug</v>
      </c>
      <c r="V329">
        <f t="shared" si="35"/>
        <v>2019</v>
      </c>
    </row>
    <row r="330" spans="1:22" ht="31.5" x14ac:dyDescent="0.25">
      <c r="A330">
        <v>328</v>
      </c>
      <c r="B330" t="s">
        <v>708</v>
      </c>
      <c r="C330" s="3" t="s">
        <v>709</v>
      </c>
      <c r="D330" s="19">
        <v>98700</v>
      </c>
      <c r="E330" s="19">
        <v>131826</v>
      </c>
      <c r="F330" s="5">
        <f t="shared" si="30"/>
        <v>133.56231003039514</v>
      </c>
      <c r="G330" s="20" t="s">
        <v>20</v>
      </c>
      <c r="H330" s="8">
        <v>2441</v>
      </c>
      <c r="I330" s="9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5">
        <f t="shared" si="32"/>
        <v>43434.25</v>
      </c>
      <c r="O330" s="15">
        <f t="shared" si="33"/>
        <v>43445.25</v>
      </c>
      <c r="P330" t="b">
        <v>0</v>
      </c>
      <c r="Q330" t="b">
        <v>0</v>
      </c>
      <c r="R330" s="10" t="s">
        <v>23</v>
      </c>
      <c r="S330" t="str" cm="1">
        <f t="array" ref="S330:T330">_xlfn.TEXTSPLIT(R330,"/")</f>
        <v>music</v>
      </c>
      <c r="T330" t="str">
        <v>rock</v>
      </c>
      <c r="U330" s="8" t="str">
        <f t="shared" si="34"/>
        <v>Nov</v>
      </c>
      <c r="V330">
        <f t="shared" si="35"/>
        <v>2018</v>
      </c>
    </row>
    <row r="331" spans="1:22" x14ac:dyDescent="0.25">
      <c r="A331">
        <v>329</v>
      </c>
      <c r="B331" t="s">
        <v>710</v>
      </c>
      <c r="C331" s="3" t="s">
        <v>711</v>
      </c>
      <c r="D331" s="19">
        <v>93800</v>
      </c>
      <c r="E331" s="19">
        <v>21477</v>
      </c>
      <c r="F331" s="5">
        <f t="shared" si="30"/>
        <v>22.896588486140725</v>
      </c>
      <c r="G331" s="20" t="s">
        <v>47</v>
      </c>
      <c r="H331" s="8">
        <v>211</v>
      </c>
      <c r="I331" s="9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5">
        <f t="shared" si="32"/>
        <v>42716.25</v>
      </c>
      <c r="O331" s="15">
        <f t="shared" si="33"/>
        <v>42727.25</v>
      </c>
      <c r="P331" t="b">
        <v>0</v>
      </c>
      <c r="Q331" t="b">
        <v>0</v>
      </c>
      <c r="R331" s="10" t="s">
        <v>89</v>
      </c>
      <c r="S331" t="str" cm="1">
        <f t="array" ref="S331:T331">_xlfn.TEXTSPLIT(R331,"/")</f>
        <v>games</v>
      </c>
      <c r="T331" t="str">
        <v>video games</v>
      </c>
      <c r="U331" s="8" t="str">
        <f t="shared" si="34"/>
        <v>Dec</v>
      </c>
      <c r="V331">
        <f t="shared" si="35"/>
        <v>2016</v>
      </c>
    </row>
    <row r="332" spans="1:22" ht="31.5" x14ac:dyDescent="0.25">
      <c r="A332">
        <v>330</v>
      </c>
      <c r="B332" t="s">
        <v>712</v>
      </c>
      <c r="C332" s="3" t="s">
        <v>713</v>
      </c>
      <c r="D332" s="19">
        <v>33700</v>
      </c>
      <c r="E332" s="19">
        <v>62330</v>
      </c>
      <c r="F332" s="5">
        <f t="shared" si="30"/>
        <v>184.95548961424333</v>
      </c>
      <c r="G332" s="20" t="s">
        <v>20</v>
      </c>
      <c r="H332" s="8">
        <v>1385</v>
      </c>
      <c r="I332" s="9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5">
        <f t="shared" si="32"/>
        <v>43077.25</v>
      </c>
      <c r="O332" s="15">
        <f t="shared" si="33"/>
        <v>43078.25</v>
      </c>
      <c r="P332" t="b">
        <v>0</v>
      </c>
      <c r="Q332" t="b">
        <v>0</v>
      </c>
      <c r="R332" s="10" t="s">
        <v>42</v>
      </c>
      <c r="S332" t="str" cm="1">
        <f t="array" ref="S332:T332">_xlfn.TEXTSPLIT(R332,"/")</f>
        <v>film &amp; video</v>
      </c>
      <c r="T332" t="str">
        <v>documentary</v>
      </c>
      <c r="U332" s="8" t="str">
        <f t="shared" si="34"/>
        <v>Dec</v>
      </c>
      <c r="V332">
        <f t="shared" si="35"/>
        <v>2017</v>
      </c>
    </row>
    <row r="333" spans="1:22" x14ac:dyDescent="0.25">
      <c r="A333">
        <v>331</v>
      </c>
      <c r="B333" t="s">
        <v>714</v>
      </c>
      <c r="C333" s="3" t="s">
        <v>715</v>
      </c>
      <c r="D333" s="19">
        <v>3300</v>
      </c>
      <c r="E333" s="19">
        <v>14643</v>
      </c>
      <c r="F333" s="5">
        <f t="shared" si="30"/>
        <v>443.72727272727275</v>
      </c>
      <c r="G333" s="20" t="s">
        <v>20</v>
      </c>
      <c r="H333" s="8">
        <v>190</v>
      </c>
      <c r="I333" s="9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5">
        <f t="shared" si="32"/>
        <v>40896.25</v>
      </c>
      <c r="O333" s="15">
        <f t="shared" si="33"/>
        <v>40897.25</v>
      </c>
      <c r="P333" t="b">
        <v>0</v>
      </c>
      <c r="Q333" t="b">
        <v>0</v>
      </c>
      <c r="R333" s="10" t="s">
        <v>17</v>
      </c>
      <c r="S333" t="str" cm="1">
        <f t="array" ref="S333:T333">_xlfn.TEXTSPLIT(R333,"/")</f>
        <v>food</v>
      </c>
      <c r="T333" t="str">
        <v>food trucks</v>
      </c>
      <c r="U333" s="8" t="str">
        <f t="shared" si="34"/>
        <v>Dec</v>
      </c>
      <c r="V333">
        <f t="shared" si="35"/>
        <v>2011</v>
      </c>
    </row>
    <row r="334" spans="1:22" ht="31.5" x14ac:dyDescent="0.25">
      <c r="A334">
        <v>332</v>
      </c>
      <c r="B334" t="s">
        <v>716</v>
      </c>
      <c r="C334" s="3" t="s">
        <v>717</v>
      </c>
      <c r="D334" s="19">
        <v>20700</v>
      </c>
      <c r="E334" s="19">
        <v>41396</v>
      </c>
      <c r="F334" s="5">
        <f t="shared" si="30"/>
        <v>199.9806763285024</v>
      </c>
      <c r="G334" s="20" t="s">
        <v>20</v>
      </c>
      <c r="H334" s="8">
        <v>470</v>
      </c>
      <c r="I334" s="9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5">
        <f t="shared" si="32"/>
        <v>41361.208333333336</v>
      </c>
      <c r="O334" s="15">
        <f t="shared" si="33"/>
        <v>41362.208333333336</v>
      </c>
      <c r="P334" t="b">
        <v>0</v>
      </c>
      <c r="Q334" t="b">
        <v>0</v>
      </c>
      <c r="R334" s="10" t="s">
        <v>65</v>
      </c>
      <c r="S334" t="str" cm="1">
        <f t="array" ref="S334:T334">_xlfn.TEXTSPLIT(R334,"/")</f>
        <v>technology</v>
      </c>
      <c r="T334" t="str">
        <v>wearables</v>
      </c>
      <c r="U334" s="8" t="str">
        <f t="shared" si="34"/>
        <v>Mar</v>
      </c>
      <c r="V334">
        <f t="shared" si="35"/>
        <v>2013</v>
      </c>
    </row>
    <row r="335" spans="1:22" x14ac:dyDescent="0.25">
      <c r="A335">
        <v>333</v>
      </c>
      <c r="B335" t="s">
        <v>718</v>
      </c>
      <c r="C335" s="3" t="s">
        <v>719</v>
      </c>
      <c r="D335" s="19">
        <v>9600</v>
      </c>
      <c r="E335" s="19">
        <v>11900</v>
      </c>
      <c r="F335" s="5">
        <f t="shared" si="30"/>
        <v>123.95833333333333</v>
      </c>
      <c r="G335" s="20" t="s">
        <v>20</v>
      </c>
      <c r="H335" s="8">
        <v>253</v>
      </c>
      <c r="I335" s="9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5">
        <f t="shared" si="32"/>
        <v>43424.25</v>
      </c>
      <c r="O335" s="15">
        <f t="shared" si="33"/>
        <v>43452.25</v>
      </c>
      <c r="P335" t="b">
        <v>0</v>
      </c>
      <c r="Q335" t="b">
        <v>0</v>
      </c>
      <c r="R335" s="10" t="s">
        <v>33</v>
      </c>
      <c r="S335" t="str" cm="1">
        <f t="array" ref="S335:T335">_xlfn.TEXTSPLIT(R335,"/")</f>
        <v>theater</v>
      </c>
      <c r="T335" t="str">
        <v>plays</v>
      </c>
      <c r="U335" s="8" t="str">
        <f t="shared" si="34"/>
        <v>Nov</v>
      </c>
      <c r="V335">
        <f t="shared" si="35"/>
        <v>2018</v>
      </c>
    </row>
    <row r="336" spans="1:22" x14ac:dyDescent="0.25">
      <c r="A336">
        <v>334</v>
      </c>
      <c r="B336" t="s">
        <v>720</v>
      </c>
      <c r="C336" s="3" t="s">
        <v>721</v>
      </c>
      <c r="D336" s="19">
        <v>66200</v>
      </c>
      <c r="E336" s="19">
        <v>123538</v>
      </c>
      <c r="F336" s="5">
        <f t="shared" si="30"/>
        <v>186.61329305135951</v>
      </c>
      <c r="G336" s="20" t="s">
        <v>20</v>
      </c>
      <c r="H336" s="8">
        <v>1113</v>
      </c>
      <c r="I336" s="9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5">
        <f t="shared" si="32"/>
        <v>43110.25</v>
      </c>
      <c r="O336" s="15">
        <f t="shared" si="33"/>
        <v>43117.25</v>
      </c>
      <c r="P336" t="b">
        <v>0</v>
      </c>
      <c r="Q336" t="b">
        <v>0</v>
      </c>
      <c r="R336" s="10" t="s">
        <v>23</v>
      </c>
      <c r="S336" t="str" cm="1">
        <f t="array" ref="S336:T336">_xlfn.TEXTSPLIT(R336,"/")</f>
        <v>music</v>
      </c>
      <c r="T336" t="str">
        <v>rock</v>
      </c>
      <c r="U336" s="8" t="str">
        <f t="shared" si="34"/>
        <v>Jan</v>
      </c>
      <c r="V336">
        <f t="shared" si="35"/>
        <v>2018</v>
      </c>
    </row>
    <row r="337" spans="1:22" x14ac:dyDescent="0.25">
      <c r="A337">
        <v>335</v>
      </c>
      <c r="B337" t="s">
        <v>722</v>
      </c>
      <c r="C337" s="3" t="s">
        <v>723</v>
      </c>
      <c r="D337" s="19">
        <v>173800</v>
      </c>
      <c r="E337" s="19">
        <v>198628</v>
      </c>
      <c r="F337" s="5">
        <f t="shared" si="30"/>
        <v>114.28538550057536</v>
      </c>
      <c r="G337" s="20" t="s">
        <v>20</v>
      </c>
      <c r="H337" s="8">
        <v>2283</v>
      </c>
      <c r="I337" s="9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5">
        <f t="shared" si="32"/>
        <v>43784.25</v>
      </c>
      <c r="O337" s="15">
        <f t="shared" si="33"/>
        <v>43797.25</v>
      </c>
      <c r="P337" t="b">
        <v>0</v>
      </c>
      <c r="Q337" t="b">
        <v>0</v>
      </c>
      <c r="R337" s="10" t="s">
        <v>23</v>
      </c>
      <c r="S337" t="str" cm="1">
        <f t="array" ref="S337:T337">_xlfn.TEXTSPLIT(R337,"/")</f>
        <v>music</v>
      </c>
      <c r="T337" t="str">
        <v>rock</v>
      </c>
      <c r="U337" s="8" t="str">
        <f t="shared" si="34"/>
        <v>Nov</v>
      </c>
      <c r="V337">
        <f t="shared" si="35"/>
        <v>2019</v>
      </c>
    </row>
    <row r="338" spans="1:22" x14ac:dyDescent="0.25">
      <c r="A338">
        <v>336</v>
      </c>
      <c r="B338" t="s">
        <v>724</v>
      </c>
      <c r="C338" s="3" t="s">
        <v>725</v>
      </c>
      <c r="D338" s="19">
        <v>70700</v>
      </c>
      <c r="E338" s="19">
        <v>68602</v>
      </c>
      <c r="F338" s="5">
        <f t="shared" si="30"/>
        <v>97.032531824611041</v>
      </c>
      <c r="G338" s="20" t="s">
        <v>14</v>
      </c>
      <c r="H338" s="8">
        <v>1072</v>
      </c>
      <c r="I338" s="9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5">
        <f t="shared" si="32"/>
        <v>40527.25</v>
      </c>
      <c r="O338" s="15">
        <f t="shared" si="33"/>
        <v>40528.25</v>
      </c>
      <c r="P338" t="b">
        <v>0</v>
      </c>
      <c r="Q338" t="b">
        <v>1</v>
      </c>
      <c r="R338" s="10" t="s">
        <v>23</v>
      </c>
      <c r="S338" t="str" cm="1">
        <f t="array" ref="S338:T338">_xlfn.TEXTSPLIT(R338,"/")</f>
        <v>music</v>
      </c>
      <c r="T338" t="str">
        <v>rock</v>
      </c>
      <c r="U338" s="8" t="str">
        <f t="shared" si="34"/>
        <v>Dec</v>
      </c>
      <c r="V338">
        <f t="shared" si="35"/>
        <v>2010</v>
      </c>
    </row>
    <row r="339" spans="1:22" x14ac:dyDescent="0.25">
      <c r="A339">
        <v>337</v>
      </c>
      <c r="B339" t="s">
        <v>726</v>
      </c>
      <c r="C339" s="3" t="s">
        <v>727</v>
      </c>
      <c r="D339" s="19">
        <v>94500</v>
      </c>
      <c r="E339" s="19">
        <v>116064</v>
      </c>
      <c r="F339" s="5">
        <f t="shared" si="30"/>
        <v>122.81904761904762</v>
      </c>
      <c r="G339" s="20" t="s">
        <v>20</v>
      </c>
      <c r="H339" s="8">
        <v>1095</v>
      </c>
      <c r="I339" s="9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5">
        <f t="shared" si="32"/>
        <v>43780.25</v>
      </c>
      <c r="O339" s="15">
        <f t="shared" si="33"/>
        <v>43781.25</v>
      </c>
      <c r="P339" t="b">
        <v>0</v>
      </c>
      <c r="Q339" t="b">
        <v>0</v>
      </c>
      <c r="R339" s="10" t="s">
        <v>33</v>
      </c>
      <c r="S339" t="str" cm="1">
        <f t="array" ref="S339:T339">_xlfn.TEXTSPLIT(R339,"/")</f>
        <v>theater</v>
      </c>
      <c r="T339" t="str">
        <v>plays</v>
      </c>
      <c r="U339" s="8" t="str">
        <f t="shared" si="34"/>
        <v>Nov</v>
      </c>
      <c r="V339">
        <f t="shared" si="35"/>
        <v>2019</v>
      </c>
    </row>
    <row r="340" spans="1:22" x14ac:dyDescent="0.25">
      <c r="A340">
        <v>338</v>
      </c>
      <c r="B340" t="s">
        <v>728</v>
      </c>
      <c r="C340" s="3" t="s">
        <v>729</v>
      </c>
      <c r="D340" s="19">
        <v>69800</v>
      </c>
      <c r="E340" s="19">
        <v>125042</v>
      </c>
      <c r="F340" s="5">
        <f t="shared" si="30"/>
        <v>179.14326647564468</v>
      </c>
      <c r="G340" s="20" t="s">
        <v>20</v>
      </c>
      <c r="H340" s="8">
        <v>1690</v>
      </c>
      <c r="I340" s="9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5">
        <f t="shared" si="32"/>
        <v>40821.208333333336</v>
      </c>
      <c r="O340" s="15">
        <f t="shared" si="33"/>
        <v>40851.208333333336</v>
      </c>
      <c r="P340" t="b">
        <v>0</v>
      </c>
      <c r="Q340" t="b">
        <v>0</v>
      </c>
      <c r="R340" s="10" t="s">
        <v>33</v>
      </c>
      <c r="S340" t="str" cm="1">
        <f t="array" ref="S340:T340">_xlfn.TEXTSPLIT(R340,"/")</f>
        <v>theater</v>
      </c>
      <c r="T340" t="str">
        <v>plays</v>
      </c>
      <c r="U340" s="8" t="str">
        <f t="shared" si="34"/>
        <v>Oct</v>
      </c>
      <c r="V340">
        <f t="shared" si="35"/>
        <v>2011</v>
      </c>
    </row>
    <row r="341" spans="1:22" x14ac:dyDescent="0.25">
      <c r="A341">
        <v>339</v>
      </c>
      <c r="B341" t="s">
        <v>730</v>
      </c>
      <c r="C341" s="3" t="s">
        <v>731</v>
      </c>
      <c r="D341" s="19">
        <v>136300</v>
      </c>
      <c r="E341" s="19">
        <v>108974</v>
      </c>
      <c r="F341" s="5">
        <f t="shared" si="30"/>
        <v>79.951577402787962</v>
      </c>
      <c r="G341" s="20" t="s">
        <v>74</v>
      </c>
      <c r="H341" s="8">
        <v>1297</v>
      </c>
      <c r="I341" s="9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5">
        <f t="shared" si="32"/>
        <v>42949.208333333328</v>
      </c>
      <c r="O341" s="15">
        <f t="shared" si="33"/>
        <v>42963.208333333328</v>
      </c>
      <c r="P341" t="b">
        <v>0</v>
      </c>
      <c r="Q341" t="b">
        <v>0</v>
      </c>
      <c r="R341" s="10" t="s">
        <v>33</v>
      </c>
      <c r="S341" t="str" cm="1">
        <f t="array" ref="S341:T341">_xlfn.TEXTSPLIT(R341,"/")</f>
        <v>theater</v>
      </c>
      <c r="T341" t="str">
        <v>plays</v>
      </c>
      <c r="U341" s="8" t="str">
        <f t="shared" si="34"/>
        <v>Aug</v>
      </c>
      <c r="V341">
        <f t="shared" si="35"/>
        <v>2017</v>
      </c>
    </row>
    <row r="342" spans="1:22" x14ac:dyDescent="0.25">
      <c r="A342">
        <v>340</v>
      </c>
      <c r="B342" t="s">
        <v>732</v>
      </c>
      <c r="C342" s="3" t="s">
        <v>733</v>
      </c>
      <c r="D342" s="19">
        <v>37100</v>
      </c>
      <c r="E342" s="19">
        <v>34964</v>
      </c>
      <c r="F342" s="5">
        <f t="shared" si="30"/>
        <v>94.242587601078171</v>
      </c>
      <c r="G342" s="20" t="s">
        <v>14</v>
      </c>
      <c r="H342" s="8">
        <v>393</v>
      </c>
      <c r="I342" s="9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5">
        <f t="shared" si="32"/>
        <v>40889.25</v>
      </c>
      <c r="O342" s="15">
        <f t="shared" si="33"/>
        <v>40890.25</v>
      </c>
      <c r="P342" t="b">
        <v>0</v>
      </c>
      <c r="Q342" t="b">
        <v>0</v>
      </c>
      <c r="R342" s="10" t="s">
        <v>122</v>
      </c>
      <c r="S342" t="str" cm="1">
        <f t="array" ref="S342:T342">_xlfn.TEXTSPLIT(R342,"/")</f>
        <v>photography</v>
      </c>
      <c r="T342" t="str">
        <v>photography books</v>
      </c>
      <c r="U342" s="8" t="str">
        <f t="shared" si="34"/>
        <v>Dec</v>
      </c>
      <c r="V342">
        <f t="shared" si="35"/>
        <v>2011</v>
      </c>
    </row>
    <row r="343" spans="1:22" x14ac:dyDescent="0.25">
      <c r="A343">
        <v>341</v>
      </c>
      <c r="B343" t="s">
        <v>734</v>
      </c>
      <c r="C343" s="3" t="s">
        <v>735</v>
      </c>
      <c r="D343" s="19">
        <v>114300</v>
      </c>
      <c r="E343" s="19">
        <v>96777</v>
      </c>
      <c r="F343" s="5">
        <f t="shared" si="30"/>
        <v>84.669291338582681</v>
      </c>
      <c r="G343" s="20" t="s">
        <v>14</v>
      </c>
      <c r="H343" s="8">
        <v>1257</v>
      </c>
      <c r="I343" s="9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5">
        <f t="shared" si="32"/>
        <v>42244.208333333328</v>
      </c>
      <c r="O343" s="15">
        <f t="shared" si="33"/>
        <v>42251.208333333328</v>
      </c>
      <c r="P343" t="b">
        <v>0</v>
      </c>
      <c r="Q343" t="b">
        <v>0</v>
      </c>
      <c r="R343" s="10" t="s">
        <v>60</v>
      </c>
      <c r="S343" t="str" cm="1">
        <f t="array" ref="S343:T343">_xlfn.TEXTSPLIT(R343,"/")</f>
        <v>music</v>
      </c>
      <c r="T343" t="str">
        <v>indie rock</v>
      </c>
      <c r="U343" s="8" t="str">
        <f t="shared" si="34"/>
        <v>Aug</v>
      </c>
      <c r="V343">
        <f t="shared" si="35"/>
        <v>2015</v>
      </c>
    </row>
    <row r="344" spans="1:22" x14ac:dyDescent="0.25">
      <c r="A344">
        <v>342</v>
      </c>
      <c r="B344" t="s">
        <v>736</v>
      </c>
      <c r="C344" s="3" t="s">
        <v>737</v>
      </c>
      <c r="D344" s="19">
        <v>47900</v>
      </c>
      <c r="E344" s="19">
        <v>31864</v>
      </c>
      <c r="F344" s="5">
        <f t="shared" si="30"/>
        <v>66.521920668058456</v>
      </c>
      <c r="G344" s="20" t="s">
        <v>14</v>
      </c>
      <c r="H344" s="8">
        <v>328</v>
      </c>
      <c r="I344" s="9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5">
        <f t="shared" si="32"/>
        <v>41475.208333333336</v>
      </c>
      <c r="O344" s="15">
        <f t="shared" si="33"/>
        <v>41487.208333333336</v>
      </c>
      <c r="P344" t="b">
        <v>0</v>
      </c>
      <c r="Q344" t="b">
        <v>0</v>
      </c>
      <c r="R344" s="10" t="s">
        <v>33</v>
      </c>
      <c r="S344" t="str" cm="1">
        <f t="array" ref="S344:T344">_xlfn.TEXTSPLIT(R344,"/")</f>
        <v>theater</v>
      </c>
      <c r="T344" t="str">
        <v>plays</v>
      </c>
      <c r="U344" s="8" t="str">
        <f t="shared" si="34"/>
        <v>Jul</v>
      </c>
      <c r="V344">
        <f t="shared" si="35"/>
        <v>2013</v>
      </c>
    </row>
    <row r="345" spans="1:22" x14ac:dyDescent="0.25">
      <c r="A345">
        <v>343</v>
      </c>
      <c r="B345" t="s">
        <v>738</v>
      </c>
      <c r="C345" s="3" t="s">
        <v>739</v>
      </c>
      <c r="D345" s="19">
        <v>9000</v>
      </c>
      <c r="E345" s="19">
        <v>4853</v>
      </c>
      <c r="F345" s="5">
        <f t="shared" si="30"/>
        <v>53.922222222222224</v>
      </c>
      <c r="G345" s="20" t="s">
        <v>14</v>
      </c>
      <c r="H345" s="8">
        <v>147</v>
      </c>
      <c r="I345" s="9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5">
        <f t="shared" si="32"/>
        <v>41597.25</v>
      </c>
      <c r="O345" s="15">
        <f t="shared" si="33"/>
        <v>41650.25</v>
      </c>
      <c r="P345" t="b">
        <v>0</v>
      </c>
      <c r="Q345" t="b">
        <v>0</v>
      </c>
      <c r="R345" s="10" t="s">
        <v>33</v>
      </c>
      <c r="S345" t="str" cm="1">
        <f t="array" ref="S345:T345">_xlfn.TEXTSPLIT(R345,"/")</f>
        <v>theater</v>
      </c>
      <c r="T345" t="str">
        <v>plays</v>
      </c>
      <c r="U345" s="8" t="str">
        <f t="shared" si="34"/>
        <v>Nov</v>
      </c>
      <c r="V345">
        <f t="shared" si="35"/>
        <v>2013</v>
      </c>
    </row>
    <row r="346" spans="1:22" x14ac:dyDescent="0.25">
      <c r="A346">
        <v>344</v>
      </c>
      <c r="B346" t="s">
        <v>740</v>
      </c>
      <c r="C346" s="3" t="s">
        <v>741</v>
      </c>
      <c r="D346" s="19">
        <v>197600</v>
      </c>
      <c r="E346" s="19">
        <v>82959</v>
      </c>
      <c r="F346" s="5">
        <f t="shared" si="30"/>
        <v>41.983299595141702</v>
      </c>
      <c r="G346" s="20" t="s">
        <v>14</v>
      </c>
      <c r="H346" s="8">
        <v>830</v>
      </c>
      <c r="I346" s="9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5">
        <f t="shared" si="32"/>
        <v>43122.25</v>
      </c>
      <c r="O346" s="15">
        <f t="shared" si="33"/>
        <v>43162.25</v>
      </c>
      <c r="P346" t="b">
        <v>0</v>
      </c>
      <c r="Q346" t="b">
        <v>0</v>
      </c>
      <c r="R346" s="10" t="s">
        <v>89</v>
      </c>
      <c r="S346" t="str" cm="1">
        <f t="array" ref="S346:T346">_xlfn.TEXTSPLIT(R346,"/")</f>
        <v>games</v>
      </c>
      <c r="T346" t="str">
        <v>video games</v>
      </c>
      <c r="U346" s="8" t="str">
        <f t="shared" si="34"/>
        <v>Jan</v>
      </c>
      <c r="V346">
        <f t="shared" si="35"/>
        <v>2018</v>
      </c>
    </row>
    <row r="347" spans="1:22" x14ac:dyDescent="0.25">
      <c r="A347">
        <v>345</v>
      </c>
      <c r="B347" t="s">
        <v>742</v>
      </c>
      <c r="C347" s="3" t="s">
        <v>743</v>
      </c>
      <c r="D347" s="19">
        <v>157600</v>
      </c>
      <c r="E347" s="19">
        <v>23159</v>
      </c>
      <c r="F347" s="5">
        <f t="shared" si="30"/>
        <v>14.69479695431472</v>
      </c>
      <c r="G347" s="20" t="s">
        <v>14</v>
      </c>
      <c r="H347" s="8">
        <v>331</v>
      </c>
      <c r="I347" s="9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5">
        <f t="shared" si="32"/>
        <v>42194.208333333328</v>
      </c>
      <c r="O347" s="15">
        <f t="shared" si="33"/>
        <v>42195.208333333328</v>
      </c>
      <c r="P347" t="b">
        <v>0</v>
      </c>
      <c r="Q347" t="b">
        <v>0</v>
      </c>
      <c r="R347" s="10" t="s">
        <v>53</v>
      </c>
      <c r="S347" t="str" cm="1">
        <f t="array" ref="S347:T347">_xlfn.TEXTSPLIT(R347,"/")</f>
        <v>film &amp; video</v>
      </c>
      <c r="T347" t="str">
        <v>drama</v>
      </c>
      <c r="U347" s="8" t="str">
        <f t="shared" si="34"/>
        <v>Jul</v>
      </c>
      <c r="V347">
        <f t="shared" si="35"/>
        <v>2015</v>
      </c>
    </row>
    <row r="348" spans="1:22" x14ac:dyDescent="0.25">
      <c r="A348">
        <v>346</v>
      </c>
      <c r="B348" t="s">
        <v>744</v>
      </c>
      <c r="C348" s="3" t="s">
        <v>745</v>
      </c>
      <c r="D348" s="19">
        <v>8000</v>
      </c>
      <c r="E348" s="19">
        <v>2758</v>
      </c>
      <c r="F348" s="5">
        <f t="shared" si="30"/>
        <v>34.475000000000001</v>
      </c>
      <c r="G348" s="20" t="s">
        <v>14</v>
      </c>
      <c r="H348" s="8">
        <v>25</v>
      </c>
      <c r="I348" s="9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5">
        <f t="shared" si="32"/>
        <v>42971.208333333328</v>
      </c>
      <c r="O348" s="15">
        <f t="shared" si="33"/>
        <v>43026.208333333328</v>
      </c>
      <c r="P348" t="b">
        <v>0</v>
      </c>
      <c r="Q348" t="b">
        <v>1</v>
      </c>
      <c r="R348" s="10" t="s">
        <v>60</v>
      </c>
      <c r="S348" t="str" cm="1">
        <f t="array" ref="S348:T348">_xlfn.TEXTSPLIT(R348,"/")</f>
        <v>music</v>
      </c>
      <c r="T348" t="str">
        <v>indie rock</v>
      </c>
      <c r="U348" s="8" t="str">
        <f t="shared" si="34"/>
        <v>Aug</v>
      </c>
      <c r="V348">
        <f t="shared" si="35"/>
        <v>2017</v>
      </c>
    </row>
    <row r="349" spans="1:22" x14ac:dyDescent="0.25">
      <c r="A349">
        <v>347</v>
      </c>
      <c r="B349" t="s">
        <v>746</v>
      </c>
      <c r="C349" s="3" t="s">
        <v>747</v>
      </c>
      <c r="D349" s="19">
        <v>900</v>
      </c>
      <c r="E349" s="19">
        <v>12607</v>
      </c>
      <c r="F349" s="5">
        <f t="shared" si="30"/>
        <v>1400.7777777777778</v>
      </c>
      <c r="G349" s="20" t="s">
        <v>20</v>
      </c>
      <c r="H349" s="8">
        <v>191</v>
      </c>
      <c r="I349" s="9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5">
        <f t="shared" si="32"/>
        <v>42046.25</v>
      </c>
      <c r="O349" s="15">
        <f t="shared" si="33"/>
        <v>42070.25</v>
      </c>
      <c r="P349" t="b">
        <v>0</v>
      </c>
      <c r="Q349" t="b">
        <v>0</v>
      </c>
      <c r="R349" s="10" t="s">
        <v>28</v>
      </c>
      <c r="S349" t="str" cm="1">
        <f t="array" ref="S349:T349">_xlfn.TEXTSPLIT(R349,"/")</f>
        <v>technology</v>
      </c>
      <c r="T349" t="str">
        <v>web</v>
      </c>
      <c r="U349" s="8" t="str">
        <f t="shared" si="34"/>
        <v>Feb</v>
      </c>
      <c r="V349">
        <f t="shared" si="35"/>
        <v>2015</v>
      </c>
    </row>
    <row r="350" spans="1:22" x14ac:dyDescent="0.25">
      <c r="A350">
        <v>348</v>
      </c>
      <c r="B350" t="s">
        <v>748</v>
      </c>
      <c r="C350" s="3" t="s">
        <v>749</v>
      </c>
      <c r="D350" s="19">
        <v>199000</v>
      </c>
      <c r="E350" s="19">
        <v>142823</v>
      </c>
      <c r="F350" s="5">
        <f t="shared" si="30"/>
        <v>71.770351758793964</v>
      </c>
      <c r="G350" s="20" t="s">
        <v>14</v>
      </c>
      <c r="H350" s="8">
        <v>3483</v>
      </c>
      <c r="I350" s="9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5">
        <f t="shared" si="32"/>
        <v>42782.25</v>
      </c>
      <c r="O350" s="15">
        <f t="shared" si="33"/>
        <v>42795.25</v>
      </c>
      <c r="P350" t="b">
        <v>0</v>
      </c>
      <c r="Q350" t="b">
        <v>0</v>
      </c>
      <c r="R350" s="10" t="s">
        <v>17</v>
      </c>
      <c r="S350" t="str" cm="1">
        <f t="array" ref="S350:T350">_xlfn.TEXTSPLIT(R350,"/")</f>
        <v>food</v>
      </c>
      <c r="T350" t="str">
        <v>food trucks</v>
      </c>
      <c r="U350" s="8" t="str">
        <f t="shared" si="34"/>
        <v>Feb</v>
      </c>
      <c r="V350">
        <f t="shared" si="35"/>
        <v>2017</v>
      </c>
    </row>
    <row r="351" spans="1:22" x14ac:dyDescent="0.25">
      <c r="A351">
        <v>349</v>
      </c>
      <c r="B351" t="s">
        <v>750</v>
      </c>
      <c r="C351" s="3" t="s">
        <v>751</v>
      </c>
      <c r="D351" s="19">
        <v>180800</v>
      </c>
      <c r="E351" s="19">
        <v>95958</v>
      </c>
      <c r="F351" s="5">
        <f t="shared" si="30"/>
        <v>53.074115044247783</v>
      </c>
      <c r="G351" s="20" t="s">
        <v>14</v>
      </c>
      <c r="H351" s="8">
        <v>923</v>
      </c>
      <c r="I351" s="9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5">
        <f t="shared" si="32"/>
        <v>42930.208333333328</v>
      </c>
      <c r="O351" s="15">
        <f t="shared" si="33"/>
        <v>42960.208333333328</v>
      </c>
      <c r="P351" t="b">
        <v>0</v>
      </c>
      <c r="Q351" t="b">
        <v>0</v>
      </c>
      <c r="R351" s="10" t="s">
        <v>33</v>
      </c>
      <c r="S351" t="str" cm="1">
        <f t="array" ref="S351:T351">_xlfn.TEXTSPLIT(R351,"/")</f>
        <v>theater</v>
      </c>
      <c r="T351" t="str">
        <v>plays</v>
      </c>
      <c r="U351" s="8" t="str">
        <f t="shared" si="34"/>
        <v>Jul</v>
      </c>
      <c r="V351">
        <f t="shared" si="35"/>
        <v>2017</v>
      </c>
    </row>
    <row r="352" spans="1:22" x14ac:dyDescent="0.25">
      <c r="A352">
        <v>350</v>
      </c>
      <c r="B352" t="s">
        <v>752</v>
      </c>
      <c r="C352" s="3" t="s">
        <v>753</v>
      </c>
      <c r="D352" s="19">
        <v>100</v>
      </c>
      <c r="E352" s="19">
        <v>5</v>
      </c>
      <c r="F352" s="5">
        <f t="shared" si="30"/>
        <v>5</v>
      </c>
      <c r="G352" s="20" t="s">
        <v>14</v>
      </c>
      <c r="H352" s="8">
        <v>1</v>
      </c>
      <c r="I352" s="9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5">
        <f t="shared" si="32"/>
        <v>42144.208333333328</v>
      </c>
      <c r="O352" s="15">
        <f t="shared" si="33"/>
        <v>42162.208333333328</v>
      </c>
      <c r="P352" t="b">
        <v>0</v>
      </c>
      <c r="Q352" t="b">
        <v>1</v>
      </c>
      <c r="R352" s="10" t="s">
        <v>159</v>
      </c>
      <c r="S352" t="str" cm="1">
        <f t="array" ref="S352:T352">_xlfn.TEXTSPLIT(R352,"/")</f>
        <v>music</v>
      </c>
      <c r="T352" t="str">
        <v>jazz</v>
      </c>
      <c r="U352" s="8" t="str">
        <f t="shared" si="34"/>
        <v>May</v>
      </c>
      <c r="V352">
        <f t="shared" si="35"/>
        <v>2015</v>
      </c>
    </row>
    <row r="353" spans="1:22" x14ac:dyDescent="0.25">
      <c r="A353">
        <v>351</v>
      </c>
      <c r="B353" t="s">
        <v>754</v>
      </c>
      <c r="C353" s="3" t="s">
        <v>755</v>
      </c>
      <c r="D353" s="19">
        <v>74100</v>
      </c>
      <c r="E353" s="19">
        <v>94631</v>
      </c>
      <c r="F353" s="5">
        <f t="shared" si="30"/>
        <v>127.70715249662618</v>
      </c>
      <c r="G353" s="20" t="s">
        <v>20</v>
      </c>
      <c r="H353" s="8">
        <v>2013</v>
      </c>
      <c r="I353" s="9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5">
        <f t="shared" si="32"/>
        <v>42240.208333333328</v>
      </c>
      <c r="O353" s="15">
        <f t="shared" si="33"/>
        <v>42254.208333333328</v>
      </c>
      <c r="P353" t="b">
        <v>0</v>
      </c>
      <c r="Q353" t="b">
        <v>0</v>
      </c>
      <c r="R353" s="10" t="s">
        <v>23</v>
      </c>
      <c r="S353" t="str" cm="1">
        <f t="array" ref="S353:T353">_xlfn.TEXTSPLIT(R353,"/")</f>
        <v>music</v>
      </c>
      <c r="T353" t="str">
        <v>rock</v>
      </c>
      <c r="U353" s="8" t="str">
        <f t="shared" si="34"/>
        <v>Aug</v>
      </c>
      <c r="V353">
        <f t="shared" si="35"/>
        <v>2015</v>
      </c>
    </row>
    <row r="354" spans="1:22" x14ac:dyDescent="0.25">
      <c r="A354">
        <v>352</v>
      </c>
      <c r="B354" t="s">
        <v>756</v>
      </c>
      <c r="C354" s="3" t="s">
        <v>757</v>
      </c>
      <c r="D354" s="19">
        <v>2800</v>
      </c>
      <c r="E354" s="19">
        <v>977</v>
      </c>
      <c r="F354" s="5">
        <f t="shared" si="30"/>
        <v>34.892857142857139</v>
      </c>
      <c r="G354" s="20" t="s">
        <v>14</v>
      </c>
      <c r="H354" s="8">
        <v>33</v>
      </c>
      <c r="I354" s="9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5">
        <f t="shared" si="32"/>
        <v>42315.25</v>
      </c>
      <c r="O354" s="15">
        <f t="shared" si="33"/>
        <v>42323.25</v>
      </c>
      <c r="P354" t="b">
        <v>0</v>
      </c>
      <c r="Q354" t="b">
        <v>0</v>
      </c>
      <c r="R354" s="10" t="s">
        <v>33</v>
      </c>
      <c r="S354" t="str" cm="1">
        <f t="array" ref="S354:T354">_xlfn.TEXTSPLIT(R354,"/")</f>
        <v>theater</v>
      </c>
      <c r="T354" t="str">
        <v>plays</v>
      </c>
      <c r="U354" s="8" t="str">
        <f t="shared" si="34"/>
        <v>Nov</v>
      </c>
      <c r="V354">
        <f t="shared" si="35"/>
        <v>2015</v>
      </c>
    </row>
    <row r="355" spans="1:22" x14ac:dyDescent="0.25">
      <c r="A355">
        <v>353</v>
      </c>
      <c r="B355" t="s">
        <v>758</v>
      </c>
      <c r="C355" s="3" t="s">
        <v>759</v>
      </c>
      <c r="D355" s="19">
        <v>33600</v>
      </c>
      <c r="E355" s="19">
        <v>137961</v>
      </c>
      <c r="F355" s="5">
        <f t="shared" si="30"/>
        <v>410.59821428571428</v>
      </c>
      <c r="G355" s="20" t="s">
        <v>20</v>
      </c>
      <c r="H355" s="8">
        <v>1703</v>
      </c>
      <c r="I355" s="9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5">
        <f t="shared" si="32"/>
        <v>43651.208333333328</v>
      </c>
      <c r="O355" s="15">
        <f t="shared" si="33"/>
        <v>43652.208333333328</v>
      </c>
      <c r="P355" t="b">
        <v>0</v>
      </c>
      <c r="Q355" t="b">
        <v>0</v>
      </c>
      <c r="R355" s="10" t="s">
        <v>33</v>
      </c>
      <c r="S355" t="str" cm="1">
        <f t="array" ref="S355:T355">_xlfn.TEXTSPLIT(R355,"/")</f>
        <v>theater</v>
      </c>
      <c r="T355" t="str">
        <v>plays</v>
      </c>
      <c r="U355" s="8" t="str">
        <f t="shared" si="34"/>
        <v>Jul</v>
      </c>
      <c r="V355">
        <f t="shared" si="35"/>
        <v>2019</v>
      </c>
    </row>
    <row r="356" spans="1:22" x14ac:dyDescent="0.25">
      <c r="A356">
        <v>354</v>
      </c>
      <c r="B356" t="s">
        <v>760</v>
      </c>
      <c r="C356" s="3" t="s">
        <v>761</v>
      </c>
      <c r="D356" s="19">
        <v>6100</v>
      </c>
      <c r="E356" s="19">
        <v>7548</v>
      </c>
      <c r="F356" s="5">
        <f t="shared" si="30"/>
        <v>123.73770491803278</v>
      </c>
      <c r="G356" s="20" t="s">
        <v>20</v>
      </c>
      <c r="H356" s="8">
        <v>80</v>
      </c>
      <c r="I356" s="9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5">
        <f t="shared" si="32"/>
        <v>41520.208333333336</v>
      </c>
      <c r="O356" s="15">
        <f t="shared" si="33"/>
        <v>41527.208333333336</v>
      </c>
      <c r="P356" t="b">
        <v>0</v>
      </c>
      <c r="Q356" t="b">
        <v>0</v>
      </c>
      <c r="R356" s="10" t="s">
        <v>42</v>
      </c>
      <c r="S356" t="str" cm="1">
        <f t="array" ref="S356:T356">_xlfn.TEXTSPLIT(R356,"/")</f>
        <v>film &amp; video</v>
      </c>
      <c r="T356" t="str">
        <v>documentary</v>
      </c>
      <c r="U356" s="8" t="str">
        <f t="shared" si="34"/>
        <v>Sep</v>
      </c>
      <c r="V356">
        <f t="shared" si="35"/>
        <v>2013</v>
      </c>
    </row>
    <row r="357" spans="1:22" x14ac:dyDescent="0.25">
      <c r="A357">
        <v>355</v>
      </c>
      <c r="B357" t="s">
        <v>762</v>
      </c>
      <c r="C357" s="3" t="s">
        <v>763</v>
      </c>
      <c r="D357" s="19">
        <v>3800</v>
      </c>
      <c r="E357" s="19">
        <v>2241</v>
      </c>
      <c r="F357" s="5">
        <f t="shared" si="30"/>
        <v>58.973684210526315</v>
      </c>
      <c r="G357" s="20" t="s">
        <v>47</v>
      </c>
      <c r="H357" s="8">
        <v>86</v>
      </c>
      <c r="I357" s="9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5">
        <f t="shared" si="32"/>
        <v>42757.25</v>
      </c>
      <c r="O357" s="15">
        <f t="shared" si="33"/>
        <v>42797.25</v>
      </c>
      <c r="P357" t="b">
        <v>0</v>
      </c>
      <c r="Q357" t="b">
        <v>0</v>
      </c>
      <c r="R357" s="10" t="s">
        <v>65</v>
      </c>
      <c r="S357" t="str" cm="1">
        <f t="array" ref="S357:T357">_xlfn.TEXTSPLIT(R357,"/")</f>
        <v>technology</v>
      </c>
      <c r="T357" t="str">
        <v>wearables</v>
      </c>
      <c r="U357" s="8" t="str">
        <f t="shared" si="34"/>
        <v>Jan</v>
      </c>
      <c r="V357">
        <f t="shared" si="35"/>
        <v>2017</v>
      </c>
    </row>
    <row r="358" spans="1:22" x14ac:dyDescent="0.25">
      <c r="A358">
        <v>356</v>
      </c>
      <c r="B358" t="s">
        <v>764</v>
      </c>
      <c r="C358" s="3" t="s">
        <v>765</v>
      </c>
      <c r="D358" s="19">
        <v>9300</v>
      </c>
      <c r="E358" s="19">
        <v>3431</v>
      </c>
      <c r="F358" s="5">
        <f t="shared" si="30"/>
        <v>36.892473118279568</v>
      </c>
      <c r="G358" s="20" t="s">
        <v>14</v>
      </c>
      <c r="H358" s="8">
        <v>40</v>
      </c>
      <c r="I358" s="9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5">
        <f t="shared" si="32"/>
        <v>40922.25</v>
      </c>
      <c r="O358" s="15">
        <f t="shared" si="33"/>
        <v>40931.25</v>
      </c>
      <c r="P358" t="b">
        <v>0</v>
      </c>
      <c r="Q358" t="b">
        <v>0</v>
      </c>
      <c r="R358" s="10" t="s">
        <v>33</v>
      </c>
      <c r="S358" t="str" cm="1">
        <f t="array" ref="S358:T358">_xlfn.TEXTSPLIT(R358,"/")</f>
        <v>theater</v>
      </c>
      <c r="T358" t="str">
        <v>plays</v>
      </c>
      <c r="U358" s="8" t="str">
        <f t="shared" si="34"/>
        <v>Jan</v>
      </c>
      <c r="V358">
        <f t="shared" si="35"/>
        <v>2012</v>
      </c>
    </row>
    <row r="359" spans="1:22" x14ac:dyDescent="0.25">
      <c r="A359">
        <v>357</v>
      </c>
      <c r="B359" t="s">
        <v>766</v>
      </c>
      <c r="C359" s="3" t="s">
        <v>767</v>
      </c>
      <c r="D359" s="19">
        <v>2300</v>
      </c>
      <c r="E359" s="19">
        <v>4253</v>
      </c>
      <c r="F359" s="5">
        <f t="shared" si="30"/>
        <v>184.91304347826087</v>
      </c>
      <c r="G359" s="20" t="s">
        <v>20</v>
      </c>
      <c r="H359" s="8">
        <v>41</v>
      </c>
      <c r="I359" s="9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5">
        <f t="shared" si="32"/>
        <v>42250.208333333328</v>
      </c>
      <c r="O359" s="15">
        <f t="shared" si="33"/>
        <v>42275.208333333328</v>
      </c>
      <c r="P359" t="b">
        <v>0</v>
      </c>
      <c r="Q359" t="b">
        <v>0</v>
      </c>
      <c r="R359" s="10" t="s">
        <v>89</v>
      </c>
      <c r="S359" t="str" cm="1">
        <f t="array" ref="S359:T359">_xlfn.TEXTSPLIT(R359,"/")</f>
        <v>games</v>
      </c>
      <c r="T359" t="str">
        <v>video games</v>
      </c>
      <c r="U359" s="8" t="str">
        <f t="shared" si="34"/>
        <v>Sep</v>
      </c>
      <c r="V359">
        <f t="shared" si="35"/>
        <v>2015</v>
      </c>
    </row>
    <row r="360" spans="1:22" x14ac:dyDescent="0.25">
      <c r="A360">
        <v>358</v>
      </c>
      <c r="B360" t="s">
        <v>768</v>
      </c>
      <c r="C360" s="3" t="s">
        <v>769</v>
      </c>
      <c r="D360" s="19">
        <v>9700</v>
      </c>
      <c r="E360" s="19">
        <v>1146</v>
      </c>
      <c r="F360" s="5">
        <f t="shared" si="30"/>
        <v>11.814432989690722</v>
      </c>
      <c r="G360" s="20" t="s">
        <v>14</v>
      </c>
      <c r="H360" s="8">
        <v>23</v>
      </c>
      <c r="I360" s="9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5">
        <f t="shared" si="32"/>
        <v>43322.208333333328</v>
      </c>
      <c r="O360" s="15">
        <f t="shared" si="33"/>
        <v>43325.208333333328</v>
      </c>
      <c r="P360" t="b">
        <v>1</v>
      </c>
      <c r="Q360" t="b">
        <v>0</v>
      </c>
      <c r="R360" s="10" t="s">
        <v>122</v>
      </c>
      <c r="S360" t="str" cm="1">
        <f t="array" ref="S360:T360">_xlfn.TEXTSPLIT(R360,"/")</f>
        <v>photography</v>
      </c>
      <c r="T360" t="str">
        <v>photography books</v>
      </c>
      <c r="U360" s="8" t="str">
        <f t="shared" si="34"/>
        <v>Aug</v>
      </c>
      <c r="V360">
        <f t="shared" si="35"/>
        <v>2018</v>
      </c>
    </row>
    <row r="361" spans="1:22" x14ac:dyDescent="0.25">
      <c r="A361">
        <v>359</v>
      </c>
      <c r="B361" t="s">
        <v>770</v>
      </c>
      <c r="C361" s="3" t="s">
        <v>771</v>
      </c>
      <c r="D361" s="19">
        <v>4000</v>
      </c>
      <c r="E361" s="19">
        <v>11948</v>
      </c>
      <c r="F361" s="5">
        <f t="shared" si="30"/>
        <v>298.7</v>
      </c>
      <c r="G361" s="20" t="s">
        <v>20</v>
      </c>
      <c r="H361" s="8">
        <v>187</v>
      </c>
      <c r="I361" s="9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5">
        <f t="shared" si="32"/>
        <v>40782.208333333336</v>
      </c>
      <c r="O361" s="15">
        <f t="shared" si="33"/>
        <v>40789.208333333336</v>
      </c>
      <c r="P361" t="b">
        <v>0</v>
      </c>
      <c r="Q361" t="b">
        <v>0</v>
      </c>
      <c r="R361" s="10" t="s">
        <v>71</v>
      </c>
      <c r="S361" t="str" cm="1">
        <f t="array" ref="S361:T361">_xlfn.TEXTSPLIT(R361,"/")</f>
        <v>film &amp; video</v>
      </c>
      <c r="T361" t="str">
        <v>animation</v>
      </c>
      <c r="U361" s="8" t="str">
        <f t="shared" si="34"/>
        <v>Aug</v>
      </c>
      <c r="V361">
        <f t="shared" si="35"/>
        <v>2011</v>
      </c>
    </row>
    <row r="362" spans="1:22" x14ac:dyDescent="0.25">
      <c r="A362">
        <v>360</v>
      </c>
      <c r="B362" t="s">
        <v>772</v>
      </c>
      <c r="C362" s="3" t="s">
        <v>773</v>
      </c>
      <c r="D362" s="19">
        <v>59700</v>
      </c>
      <c r="E362" s="19">
        <v>135132</v>
      </c>
      <c r="F362" s="5">
        <f t="shared" si="30"/>
        <v>226.35175879396985</v>
      </c>
      <c r="G362" s="20" t="s">
        <v>20</v>
      </c>
      <c r="H362" s="8">
        <v>2875</v>
      </c>
      <c r="I362" s="9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5">
        <f t="shared" si="32"/>
        <v>40544.25</v>
      </c>
      <c r="O362" s="15">
        <f t="shared" si="33"/>
        <v>40558.25</v>
      </c>
      <c r="P362" t="b">
        <v>0</v>
      </c>
      <c r="Q362" t="b">
        <v>1</v>
      </c>
      <c r="R362" s="10" t="s">
        <v>33</v>
      </c>
      <c r="S362" t="str" cm="1">
        <f t="array" ref="S362:T362">_xlfn.TEXTSPLIT(R362,"/")</f>
        <v>theater</v>
      </c>
      <c r="T362" t="str">
        <v>plays</v>
      </c>
      <c r="U362" s="8" t="str">
        <f t="shared" si="34"/>
        <v>Jan</v>
      </c>
      <c r="V362">
        <f t="shared" si="35"/>
        <v>2011</v>
      </c>
    </row>
    <row r="363" spans="1:22" x14ac:dyDescent="0.25">
      <c r="A363">
        <v>361</v>
      </c>
      <c r="B363" t="s">
        <v>774</v>
      </c>
      <c r="C363" s="3" t="s">
        <v>775</v>
      </c>
      <c r="D363" s="19">
        <v>5500</v>
      </c>
      <c r="E363" s="19">
        <v>9546</v>
      </c>
      <c r="F363" s="5">
        <f t="shared" si="30"/>
        <v>173.56363636363636</v>
      </c>
      <c r="G363" s="20" t="s">
        <v>20</v>
      </c>
      <c r="H363" s="8">
        <v>88</v>
      </c>
      <c r="I363" s="9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5">
        <f t="shared" si="32"/>
        <v>43015.208333333328</v>
      </c>
      <c r="O363" s="15">
        <f t="shared" si="33"/>
        <v>43039.208333333328</v>
      </c>
      <c r="P363" t="b">
        <v>0</v>
      </c>
      <c r="Q363" t="b">
        <v>0</v>
      </c>
      <c r="R363" s="10" t="s">
        <v>33</v>
      </c>
      <c r="S363" t="str" cm="1">
        <f t="array" ref="S363:T363">_xlfn.TEXTSPLIT(R363,"/")</f>
        <v>theater</v>
      </c>
      <c r="T363" t="str">
        <v>plays</v>
      </c>
      <c r="U363" s="8" t="str">
        <f t="shared" si="34"/>
        <v>Oct</v>
      </c>
      <c r="V363">
        <f t="shared" si="35"/>
        <v>2017</v>
      </c>
    </row>
    <row r="364" spans="1:22" x14ac:dyDescent="0.25">
      <c r="A364">
        <v>362</v>
      </c>
      <c r="B364" t="s">
        <v>776</v>
      </c>
      <c r="C364" s="3" t="s">
        <v>777</v>
      </c>
      <c r="D364" s="19">
        <v>3700</v>
      </c>
      <c r="E364" s="19">
        <v>13755</v>
      </c>
      <c r="F364" s="5">
        <f t="shared" si="30"/>
        <v>371.75675675675677</v>
      </c>
      <c r="G364" s="20" t="s">
        <v>20</v>
      </c>
      <c r="H364" s="8">
        <v>191</v>
      </c>
      <c r="I364" s="9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5">
        <f t="shared" si="32"/>
        <v>40570.25</v>
      </c>
      <c r="O364" s="15">
        <f t="shared" si="33"/>
        <v>40608.25</v>
      </c>
      <c r="P364" t="b">
        <v>0</v>
      </c>
      <c r="Q364" t="b">
        <v>0</v>
      </c>
      <c r="R364" s="10" t="s">
        <v>23</v>
      </c>
      <c r="S364" t="str" cm="1">
        <f t="array" ref="S364:T364">_xlfn.TEXTSPLIT(R364,"/")</f>
        <v>music</v>
      </c>
      <c r="T364" t="str">
        <v>rock</v>
      </c>
      <c r="U364" s="8" t="str">
        <f t="shared" si="34"/>
        <v>Jan</v>
      </c>
      <c r="V364">
        <f t="shared" si="35"/>
        <v>2011</v>
      </c>
    </row>
    <row r="365" spans="1:22" x14ac:dyDescent="0.25">
      <c r="A365">
        <v>363</v>
      </c>
      <c r="B365" t="s">
        <v>778</v>
      </c>
      <c r="C365" s="3" t="s">
        <v>779</v>
      </c>
      <c r="D365" s="19">
        <v>5200</v>
      </c>
      <c r="E365" s="19">
        <v>8330</v>
      </c>
      <c r="F365" s="5">
        <f t="shared" si="30"/>
        <v>160.19230769230771</v>
      </c>
      <c r="G365" s="20" t="s">
        <v>20</v>
      </c>
      <c r="H365" s="8">
        <v>139</v>
      </c>
      <c r="I365" s="9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5">
        <f t="shared" si="32"/>
        <v>40904.25</v>
      </c>
      <c r="O365" s="15">
        <f t="shared" si="33"/>
        <v>40905.25</v>
      </c>
      <c r="P365" t="b">
        <v>0</v>
      </c>
      <c r="Q365" t="b">
        <v>0</v>
      </c>
      <c r="R365" s="10" t="s">
        <v>23</v>
      </c>
      <c r="S365" t="str" cm="1">
        <f t="array" ref="S365:T365">_xlfn.TEXTSPLIT(R365,"/")</f>
        <v>music</v>
      </c>
      <c r="T365" t="str">
        <v>rock</v>
      </c>
      <c r="U365" s="8" t="str">
        <f t="shared" si="34"/>
        <v>Dec</v>
      </c>
      <c r="V365">
        <f t="shared" si="35"/>
        <v>2011</v>
      </c>
    </row>
    <row r="366" spans="1:22" x14ac:dyDescent="0.25">
      <c r="A366">
        <v>364</v>
      </c>
      <c r="B366" t="s">
        <v>780</v>
      </c>
      <c r="C366" s="3" t="s">
        <v>781</v>
      </c>
      <c r="D366" s="19">
        <v>900</v>
      </c>
      <c r="E366" s="19">
        <v>14547</v>
      </c>
      <c r="F366" s="5">
        <f t="shared" si="30"/>
        <v>1616.3333333333335</v>
      </c>
      <c r="G366" s="20" t="s">
        <v>20</v>
      </c>
      <c r="H366" s="8">
        <v>186</v>
      </c>
      <c r="I366" s="9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5">
        <f t="shared" si="32"/>
        <v>43164.25</v>
      </c>
      <c r="O366" s="15">
        <f t="shared" si="33"/>
        <v>43194.208333333328</v>
      </c>
      <c r="P366" t="b">
        <v>0</v>
      </c>
      <c r="Q366" t="b">
        <v>0</v>
      </c>
      <c r="R366" s="10" t="s">
        <v>60</v>
      </c>
      <c r="S366" t="str" cm="1">
        <f t="array" ref="S366:T366">_xlfn.TEXTSPLIT(R366,"/")</f>
        <v>music</v>
      </c>
      <c r="T366" t="str">
        <v>indie rock</v>
      </c>
      <c r="U366" s="8" t="str">
        <f t="shared" si="34"/>
        <v>Mar</v>
      </c>
      <c r="V366">
        <f t="shared" si="35"/>
        <v>2018</v>
      </c>
    </row>
    <row r="367" spans="1:22" x14ac:dyDescent="0.25">
      <c r="A367">
        <v>365</v>
      </c>
      <c r="B367" t="s">
        <v>782</v>
      </c>
      <c r="C367" s="3" t="s">
        <v>783</v>
      </c>
      <c r="D367" s="19">
        <v>1600</v>
      </c>
      <c r="E367" s="19">
        <v>11735</v>
      </c>
      <c r="F367" s="5">
        <f t="shared" si="30"/>
        <v>733.4375</v>
      </c>
      <c r="G367" s="20" t="s">
        <v>20</v>
      </c>
      <c r="H367" s="8">
        <v>112</v>
      </c>
      <c r="I367" s="9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5">
        <f t="shared" si="32"/>
        <v>42733.25</v>
      </c>
      <c r="O367" s="15">
        <f t="shared" si="33"/>
        <v>42760.25</v>
      </c>
      <c r="P367" t="b">
        <v>0</v>
      </c>
      <c r="Q367" t="b">
        <v>0</v>
      </c>
      <c r="R367" s="10" t="s">
        <v>33</v>
      </c>
      <c r="S367" t="str" cm="1">
        <f t="array" ref="S367:T367">_xlfn.TEXTSPLIT(R367,"/")</f>
        <v>theater</v>
      </c>
      <c r="T367" t="str">
        <v>plays</v>
      </c>
      <c r="U367" s="8" t="str">
        <f t="shared" si="34"/>
        <v>Dec</v>
      </c>
      <c r="V367">
        <f t="shared" si="35"/>
        <v>2016</v>
      </c>
    </row>
    <row r="368" spans="1:22" x14ac:dyDescent="0.25">
      <c r="A368">
        <v>366</v>
      </c>
      <c r="B368" t="s">
        <v>784</v>
      </c>
      <c r="C368" s="3" t="s">
        <v>785</v>
      </c>
      <c r="D368" s="19">
        <v>1800</v>
      </c>
      <c r="E368" s="19">
        <v>10658</v>
      </c>
      <c r="F368" s="5">
        <f t="shared" si="30"/>
        <v>592.11111111111109</v>
      </c>
      <c r="G368" s="20" t="s">
        <v>20</v>
      </c>
      <c r="H368" s="8">
        <v>101</v>
      </c>
      <c r="I368" s="9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5">
        <f t="shared" si="32"/>
        <v>40546.25</v>
      </c>
      <c r="O368" s="15">
        <f t="shared" si="33"/>
        <v>40547.25</v>
      </c>
      <c r="P368" t="b">
        <v>0</v>
      </c>
      <c r="Q368" t="b">
        <v>1</v>
      </c>
      <c r="R368" s="10" t="s">
        <v>33</v>
      </c>
      <c r="S368" t="str" cm="1">
        <f t="array" ref="S368:T368">_xlfn.TEXTSPLIT(R368,"/")</f>
        <v>theater</v>
      </c>
      <c r="T368" t="str">
        <v>plays</v>
      </c>
      <c r="U368" s="8" t="str">
        <f t="shared" si="34"/>
        <v>Jan</v>
      </c>
      <c r="V368">
        <f t="shared" si="35"/>
        <v>2011</v>
      </c>
    </row>
    <row r="369" spans="1:22" x14ac:dyDescent="0.25">
      <c r="A369">
        <v>367</v>
      </c>
      <c r="B369" t="s">
        <v>786</v>
      </c>
      <c r="C369" s="3" t="s">
        <v>787</v>
      </c>
      <c r="D369" s="19">
        <v>9900</v>
      </c>
      <c r="E369" s="19">
        <v>1870</v>
      </c>
      <c r="F369" s="5">
        <f t="shared" si="30"/>
        <v>18.888888888888889</v>
      </c>
      <c r="G369" s="20" t="s">
        <v>14</v>
      </c>
      <c r="H369" s="8">
        <v>75</v>
      </c>
      <c r="I369" s="9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5">
        <f t="shared" si="32"/>
        <v>41930.208333333336</v>
      </c>
      <c r="O369" s="15">
        <f t="shared" si="33"/>
        <v>41954.25</v>
      </c>
      <c r="P369" t="b">
        <v>0</v>
      </c>
      <c r="Q369" t="b">
        <v>1</v>
      </c>
      <c r="R369" s="10" t="s">
        <v>33</v>
      </c>
      <c r="S369" t="str" cm="1">
        <f t="array" ref="S369:T369">_xlfn.TEXTSPLIT(R369,"/")</f>
        <v>theater</v>
      </c>
      <c r="T369" t="str">
        <v>plays</v>
      </c>
      <c r="U369" s="8" t="str">
        <f t="shared" si="34"/>
        <v>Oct</v>
      </c>
      <c r="V369">
        <f t="shared" si="35"/>
        <v>2014</v>
      </c>
    </row>
    <row r="370" spans="1:22" x14ac:dyDescent="0.25">
      <c r="A370">
        <v>368</v>
      </c>
      <c r="B370" t="s">
        <v>788</v>
      </c>
      <c r="C370" s="3" t="s">
        <v>789</v>
      </c>
      <c r="D370" s="19">
        <v>5200</v>
      </c>
      <c r="E370" s="19">
        <v>14394</v>
      </c>
      <c r="F370" s="5">
        <f t="shared" si="30"/>
        <v>276.80769230769232</v>
      </c>
      <c r="G370" s="20" t="s">
        <v>20</v>
      </c>
      <c r="H370" s="8">
        <v>206</v>
      </c>
      <c r="I370" s="9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5">
        <f t="shared" si="32"/>
        <v>40464.208333333336</v>
      </c>
      <c r="O370" s="15">
        <f t="shared" si="33"/>
        <v>40487.208333333336</v>
      </c>
      <c r="P370" t="b">
        <v>0</v>
      </c>
      <c r="Q370" t="b">
        <v>1</v>
      </c>
      <c r="R370" s="10" t="s">
        <v>42</v>
      </c>
      <c r="S370" t="str" cm="1">
        <f t="array" ref="S370:T370">_xlfn.TEXTSPLIT(R370,"/")</f>
        <v>film &amp; video</v>
      </c>
      <c r="T370" t="str">
        <v>documentary</v>
      </c>
      <c r="U370" s="8" t="str">
        <f t="shared" si="34"/>
        <v>Oct</v>
      </c>
      <c r="V370">
        <f t="shared" si="35"/>
        <v>2010</v>
      </c>
    </row>
    <row r="371" spans="1:22" x14ac:dyDescent="0.25">
      <c r="A371">
        <v>369</v>
      </c>
      <c r="B371" t="s">
        <v>790</v>
      </c>
      <c r="C371" s="3" t="s">
        <v>791</v>
      </c>
      <c r="D371" s="19">
        <v>5400</v>
      </c>
      <c r="E371" s="19">
        <v>14743</v>
      </c>
      <c r="F371" s="5">
        <f t="shared" si="30"/>
        <v>273.01851851851848</v>
      </c>
      <c r="G371" s="20" t="s">
        <v>20</v>
      </c>
      <c r="H371" s="8">
        <v>154</v>
      </c>
      <c r="I371" s="9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5">
        <f t="shared" si="32"/>
        <v>41308.25</v>
      </c>
      <c r="O371" s="15">
        <f t="shared" si="33"/>
        <v>41347.208333333336</v>
      </c>
      <c r="P371" t="b">
        <v>0</v>
      </c>
      <c r="Q371" t="b">
        <v>1</v>
      </c>
      <c r="R371" s="10" t="s">
        <v>269</v>
      </c>
      <c r="S371" t="str" cm="1">
        <f t="array" ref="S371:T371">_xlfn.TEXTSPLIT(R371,"/")</f>
        <v>film &amp; video</v>
      </c>
      <c r="T371" t="str">
        <v>television</v>
      </c>
      <c r="U371" s="8" t="str">
        <f t="shared" si="34"/>
        <v>Feb</v>
      </c>
      <c r="V371">
        <f t="shared" si="35"/>
        <v>2013</v>
      </c>
    </row>
    <row r="372" spans="1:22" x14ac:dyDescent="0.25">
      <c r="A372">
        <v>370</v>
      </c>
      <c r="B372" t="s">
        <v>792</v>
      </c>
      <c r="C372" s="3" t="s">
        <v>793</v>
      </c>
      <c r="D372" s="19">
        <v>112300</v>
      </c>
      <c r="E372" s="19">
        <v>178965</v>
      </c>
      <c r="F372" s="5">
        <f t="shared" si="30"/>
        <v>159.36331255565449</v>
      </c>
      <c r="G372" s="20" t="s">
        <v>20</v>
      </c>
      <c r="H372" s="8">
        <v>5966</v>
      </c>
      <c r="I372" s="9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5">
        <f t="shared" si="32"/>
        <v>43570.208333333328</v>
      </c>
      <c r="O372" s="15">
        <f t="shared" si="33"/>
        <v>43576.208333333328</v>
      </c>
      <c r="P372" t="b">
        <v>0</v>
      </c>
      <c r="Q372" t="b">
        <v>0</v>
      </c>
      <c r="R372" s="10" t="s">
        <v>33</v>
      </c>
      <c r="S372" t="str" cm="1">
        <f t="array" ref="S372:T372">_xlfn.TEXTSPLIT(R372,"/")</f>
        <v>theater</v>
      </c>
      <c r="T372" t="str">
        <v>plays</v>
      </c>
      <c r="U372" s="8" t="str">
        <f t="shared" si="34"/>
        <v>Apr</v>
      </c>
      <c r="V372">
        <f t="shared" si="35"/>
        <v>2019</v>
      </c>
    </row>
    <row r="373" spans="1:22" x14ac:dyDescent="0.25">
      <c r="A373">
        <v>371</v>
      </c>
      <c r="B373" t="s">
        <v>794</v>
      </c>
      <c r="C373" s="3" t="s">
        <v>795</v>
      </c>
      <c r="D373" s="19">
        <v>189200</v>
      </c>
      <c r="E373" s="19">
        <v>128410</v>
      </c>
      <c r="F373" s="5">
        <f t="shared" si="30"/>
        <v>67.869978858350947</v>
      </c>
      <c r="G373" s="20" t="s">
        <v>14</v>
      </c>
      <c r="H373" s="8">
        <v>2176</v>
      </c>
      <c r="I373" s="9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5">
        <f t="shared" si="32"/>
        <v>42043.25</v>
      </c>
      <c r="O373" s="15">
        <f t="shared" si="33"/>
        <v>42094.208333333328</v>
      </c>
      <c r="P373" t="b">
        <v>0</v>
      </c>
      <c r="Q373" t="b">
        <v>0</v>
      </c>
      <c r="R373" s="10" t="s">
        <v>33</v>
      </c>
      <c r="S373" t="str" cm="1">
        <f t="array" ref="S373:T373">_xlfn.TEXTSPLIT(R373,"/")</f>
        <v>theater</v>
      </c>
      <c r="T373" t="str">
        <v>plays</v>
      </c>
      <c r="U373" s="8" t="str">
        <f t="shared" si="34"/>
        <v>Feb</v>
      </c>
      <c r="V373">
        <f t="shared" si="35"/>
        <v>2015</v>
      </c>
    </row>
    <row r="374" spans="1:22" ht="31.5" x14ac:dyDescent="0.25">
      <c r="A374">
        <v>372</v>
      </c>
      <c r="B374" t="s">
        <v>796</v>
      </c>
      <c r="C374" s="3" t="s">
        <v>797</v>
      </c>
      <c r="D374" s="19">
        <v>900</v>
      </c>
      <c r="E374" s="19">
        <v>14324</v>
      </c>
      <c r="F374" s="5">
        <f t="shared" si="30"/>
        <v>1591.5555555555554</v>
      </c>
      <c r="G374" s="20" t="s">
        <v>20</v>
      </c>
      <c r="H374" s="8">
        <v>169</v>
      </c>
      <c r="I374" s="9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5">
        <f t="shared" si="32"/>
        <v>42012.25</v>
      </c>
      <c r="O374" s="15">
        <f t="shared" si="33"/>
        <v>42032.25</v>
      </c>
      <c r="P374" t="b">
        <v>0</v>
      </c>
      <c r="Q374" t="b">
        <v>1</v>
      </c>
      <c r="R374" s="10" t="s">
        <v>42</v>
      </c>
      <c r="S374" t="str" cm="1">
        <f t="array" ref="S374:T374">_xlfn.TEXTSPLIT(R374,"/")</f>
        <v>film &amp; video</v>
      </c>
      <c r="T374" t="str">
        <v>documentary</v>
      </c>
      <c r="U374" s="8" t="str">
        <f t="shared" si="34"/>
        <v>Jan</v>
      </c>
      <c r="V374">
        <f t="shared" si="35"/>
        <v>2015</v>
      </c>
    </row>
    <row r="375" spans="1:22" x14ac:dyDescent="0.25">
      <c r="A375">
        <v>373</v>
      </c>
      <c r="B375" t="s">
        <v>798</v>
      </c>
      <c r="C375" s="3" t="s">
        <v>799</v>
      </c>
      <c r="D375" s="19">
        <v>22500</v>
      </c>
      <c r="E375" s="19">
        <v>164291</v>
      </c>
      <c r="F375" s="5">
        <f t="shared" si="30"/>
        <v>730.18222222222221</v>
      </c>
      <c r="G375" s="20" t="s">
        <v>20</v>
      </c>
      <c r="H375" s="8">
        <v>2106</v>
      </c>
      <c r="I375" s="9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5">
        <f t="shared" si="32"/>
        <v>42964.208333333328</v>
      </c>
      <c r="O375" s="15">
        <f t="shared" si="33"/>
        <v>42972.208333333328</v>
      </c>
      <c r="P375" t="b">
        <v>0</v>
      </c>
      <c r="Q375" t="b">
        <v>0</v>
      </c>
      <c r="R375" s="10" t="s">
        <v>33</v>
      </c>
      <c r="S375" t="str" cm="1">
        <f t="array" ref="S375:T375">_xlfn.TEXTSPLIT(R375,"/")</f>
        <v>theater</v>
      </c>
      <c r="T375" t="str">
        <v>plays</v>
      </c>
      <c r="U375" s="8" t="str">
        <f t="shared" si="34"/>
        <v>Aug</v>
      </c>
      <c r="V375">
        <f t="shared" si="35"/>
        <v>2017</v>
      </c>
    </row>
    <row r="376" spans="1:22" ht="31.5" x14ac:dyDescent="0.25">
      <c r="A376">
        <v>374</v>
      </c>
      <c r="B376" t="s">
        <v>800</v>
      </c>
      <c r="C376" s="3" t="s">
        <v>801</v>
      </c>
      <c r="D376" s="19">
        <v>167400</v>
      </c>
      <c r="E376" s="19">
        <v>22073</v>
      </c>
      <c r="F376" s="5">
        <f t="shared" si="30"/>
        <v>13.185782556750297</v>
      </c>
      <c r="G376" s="20" t="s">
        <v>14</v>
      </c>
      <c r="H376" s="8">
        <v>441</v>
      </c>
      <c r="I376" s="9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5">
        <f t="shared" si="32"/>
        <v>43476.25</v>
      </c>
      <c r="O376" s="15">
        <f t="shared" si="33"/>
        <v>43481.25</v>
      </c>
      <c r="P376" t="b">
        <v>0</v>
      </c>
      <c r="Q376" t="b">
        <v>1</v>
      </c>
      <c r="R376" s="10" t="s">
        <v>42</v>
      </c>
      <c r="S376" t="str" cm="1">
        <f t="array" ref="S376:T376">_xlfn.TEXTSPLIT(R376,"/")</f>
        <v>film &amp; video</v>
      </c>
      <c r="T376" t="str">
        <v>documentary</v>
      </c>
      <c r="U376" s="8" t="str">
        <f t="shared" si="34"/>
        <v>Jan</v>
      </c>
      <c r="V376">
        <f t="shared" si="35"/>
        <v>2019</v>
      </c>
    </row>
    <row r="377" spans="1:22" ht="31.5" x14ac:dyDescent="0.25">
      <c r="A377">
        <v>375</v>
      </c>
      <c r="B377" t="s">
        <v>802</v>
      </c>
      <c r="C377" s="3" t="s">
        <v>803</v>
      </c>
      <c r="D377" s="19">
        <v>2700</v>
      </c>
      <c r="E377" s="19">
        <v>1479</v>
      </c>
      <c r="F377" s="5">
        <f t="shared" si="30"/>
        <v>54.777777777777779</v>
      </c>
      <c r="G377" s="20" t="s">
        <v>14</v>
      </c>
      <c r="H377" s="8">
        <v>25</v>
      </c>
      <c r="I377" s="9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5">
        <f t="shared" si="32"/>
        <v>42293.208333333328</v>
      </c>
      <c r="O377" s="15">
        <f t="shared" si="33"/>
        <v>42350.25</v>
      </c>
      <c r="P377" t="b">
        <v>0</v>
      </c>
      <c r="Q377" t="b">
        <v>0</v>
      </c>
      <c r="R377" s="10" t="s">
        <v>60</v>
      </c>
      <c r="S377" t="str" cm="1">
        <f t="array" ref="S377:T377">_xlfn.TEXTSPLIT(R377,"/")</f>
        <v>music</v>
      </c>
      <c r="T377" t="str">
        <v>indie rock</v>
      </c>
      <c r="U377" s="8" t="str">
        <f t="shared" si="34"/>
        <v>Oct</v>
      </c>
      <c r="V377">
        <f t="shared" si="35"/>
        <v>2015</v>
      </c>
    </row>
    <row r="378" spans="1:22" x14ac:dyDescent="0.25">
      <c r="A378">
        <v>376</v>
      </c>
      <c r="B378" t="s">
        <v>804</v>
      </c>
      <c r="C378" s="3" t="s">
        <v>805</v>
      </c>
      <c r="D378" s="19">
        <v>3400</v>
      </c>
      <c r="E378" s="19">
        <v>12275</v>
      </c>
      <c r="F378" s="5">
        <f t="shared" si="30"/>
        <v>361.02941176470591</v>
      </c>
      <c r="G378" s="20" t="s">
        <v>20</v>
      </c>
      <c r="H378" s="8">
        <v>131</v>
      </c>
      <c r="I378" s="9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5">
        <f t="shared" si="32"/>
        <v>41826.208333333336</v>
      </c>
      <c r="O378" s="15">
        <f t="shared" si="33"/>
        <v>41832.208333333336</v>
      </c>
      <c r="P378" t="b">
        <v>0</v>
      </c>
      <c r="Q378" t="b">
        <v>0</v>
      </c>
      <c r="R378" s="10" t="s">
        <v>23</v>
      </c>
      <c r="S378" t="str" cm="1">
        <f t="array" ref="S378:T378">_xlfn.TEXTSPLIT(R378,"/")</f>
        <v>music</v>
      </c>
      <c r="T378" t="str">
        <v>rock</v>
      </c>
      <c r="U378" s="8" t="str">
        <f t="shared" si="34"/>
        <v>Jul</v>
      </c>
      <c r="V378">
        <f t="shared" si="35"/>
        <v>2014</v>
      </c>
    </row>
    <row r="379" spans="1:22" x14ac:dyDescent="0.25">
      <c r="A379">
        <v>377</v>
      </c>
      <c r="B379" t="s">
        <v>806</v>
      </c>
      <c r="C379" s="3" t="s">
        <v>807</v>
      </c>
      <c r="D379" s="19">
        <v>49700</v>
      </c>
      <c r="E379" s="19">
        <v>5098</v>
      </c>
      <c r="F379" s="5">
        <f t="shared" si="30"/>
        <v>10.257545271629779</v>
      </c>
      <c r="G379" s="20" t="s">
        <v>14</v>
      </c>
      <c r="H379" s="8">
        <v>127</v>
      </c>
      <c r="I379" s="9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5">
        <f t="shared" si="32"/>
        <v>43760.208333333328</v>
      </c>
      <c r="O379" s="15">
        <f t="shared" si="33"/>
        <v>43774.25</v>
      </c>
      <c r="P379" t="b">
        <v>0</v>
      </c>
      <c r="Q379" t="b">
        <v>0</v>
      </c>
      <c r="R379" s="10" t="s">
        <v>33</v>
      </c>
      <c r="S379" t="str" cm="1">
        <f t="array" ref="S379:T379">_xlfn.TEXTSPLIT(R379,"/")</f>
        <v>theater</v>
      </c>
      <c r="T379" t="str">
        <v>plays</v>
      </c>
      <c r="U379" s="8" t="str">
        <f t="shared" si="34"/>
        <v>Oct</v>
      </c>
      <c r="V379">
        <f t="shared" si="35"/>
        <v>2019</v>
      </c>
    </row>
    <row r="380" spans="1:22" x14ac:dyDescent="0.25">
      <c r="A380">
        <v>378</v>
      </c>
      <c r="B380" t="s">
        <v>808</v>
      </c>
      <c r="C380" s="3" t="s">
        <v>809</v>
      </c>
      <c r="D380" s="19">
        <v>178200</v>
      </c>
      <c r="E380" s="19">
        <v>24882</v>
      </c>
      <c r="F380" s="5">
        <f t="shared" si="30"/>
        <v>13.962962962962964</v>
      </c>
      <c r="G380" s="20" t="s">
        <v>14</v>
      </c>
      <c r="H380" s="8">
        <v>355</v>
      </c>
      <c r="I380" s="9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5">
        <f t="shared" si="32"/>
        <v>43241.208333333328</v>
      </c>
      <c r="O380" s="15">
        <f t="shared" si="33"/>
        <v>43279.208333333328</v>
      </c>
      <c r="P380" t="b">
        <v>0</v>
      </c>
      <c r="Q380" t="b">
        <v>0</v>
      </c>
      <c r="R380" s="10" t="s">
        <v>42</v>
      </c>
      <c r="S380" t="str" cm="1">
        <f t="array" ref="S380:T380">_xlfn.TEXTSPLIT(R380,"/")</f>
        <v>film &amp; video</v>
      </c>
      <c r="T380" t="str">
        <v>documentary</v>
      </c>
      <c r="U380" s="8" t="str">
        <f t="shared" si="34"/>
        <v>May</v>
      </c>
      <c r="V380">
        <f t="shared" si="35"/>
        <v>2018</v>
      </c>
    </row>
    <row r="381" spans="1:22" x14ac:dyDescent="0.25">
      <c r="A381">
        <v>379</v>
      </c>
      <c r="B381" t="s">
        <v>810</v>
      </c>
      <c r="C381" s="3" t="s">
        <v>811</v>
      </c>
      <c r="D381" s="19">
        <v>7200</v>
      </c>
      <c r="E381" s="19">
        <v>2912</v>
      </c>
      <c r="F381" s="5">
        <f t="shared" si="30"/>
        <v>40.444444444444443</v>
      </c>
      <c r="G381" s="20" t="s">
        <v>14</v>
      </c>
      <c r="H381" s="8">
        <v>44</v>
      </c>
      <c r="I381" s="9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5">
        <f t="shared" si="32"/>
        <v>40843.208333333336</v>
      </c>
      <c r="O381" s="15">
        <f t="shared" si="33"/>
        <v>40857.25</v>
      </c>
      <c r="P381" t="b">
        <v>0</v>
      </c>
      <c r="Q381" t="b">
        <v>0</v>
      </c>
      <c r="R381" s="10" t="s">
        <v>33</v>
      </c>
      <c r="S381" t="str" cm="1">
        <f t="array" ref="S381:T381">_xlfn.TEXTSPLIT(R381,"/")</f>
        <v>theater</v>
      </c>
      <c r="T381" t="str">
        <v>plays</v>
      </c>
      <c r="U381" s="8" t="str">
        <f t="shared" si="34"/>
        <v>Oct</v>
      </c>
      <c r="V381">
        <f t="shared" si="35"/>
        <v>2011</v>
      </c>
    </row>
    <row r="382" spans="1:22" ht="31.5" x14ac:dyDescent="0.25">
      <c r="A382">
        <v>380</v>
      </c>
      <c r="B382" t="s">
        <v>812</v>
      </c>
      <c r="C382" s="3" t="s">
        <v>813</v>
      </c>
      <c r="D382" s="19">
        <v>2500</v>
      </c>
      <c r="E382" s="19">
        <v>4008</v>
      </c>
      <c r="F382" s="5">
        <f t="shared" si="30"/>
        <v>160.32</v>
      </c>
      <c r="G382" s="20" t="s">
        <v>20</v>
      </c>
      <c r="H382" s="8">
        <v>84</v>
      </c>
      <c r="I382" s="9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5">
        <f t="shared" si="32"/>
        <v>41448.208333333336</v>
      </c>
      <c r="O382" s="15">
        <f t="shared" si="33"/>
        <v>41453.208333333336</v>
      </c>
      <c r="P382" t="b">
        <v>0</v>
      </c>
      <c r="Q382" t="b">
        <v>0</v>
      </c>
      <c r="R382" s="10" t="s">
        <v>33</v>
      </c>
      <c r="S382" t="str" cm="1">
        <f t="array" ref="S382:T382">_xlfn.TEXTSPLIT(R382,"/")</f>
        <v>theater</v>
      </c>
      <c r="T382" t="str">
        <v>plays</v>
      </c>
      <c r="U382" s="8" t="str">
        <f t="shared" si="34"/>
        <v>Jun</v>
      </c>
      <c r="V382">
        <f t="shared" si="35"/>
        <v>2013</v>
      </c>
    </row>
    <row r="383" spans="1:22" x14ac:dyDescent="0.25">
      <c r="A383">
        <v>381</v>
      </c>
      <c r="B383" t="s">
        <v>814</v>
      </c>
      <c r="C383" s="3" t="s">
        <v>815</v>
      </c>
      <c r="D383" s="19">
        <v>5300</v>
      </c>
      <c r="E383" s="19">
        <v>9749</v>
      </c>
      <c r="F383" s="5">
        <f t="shared" si="30"/>
        <v>183.9433962264151</v>
      </c>
      <c r="G383" s="20" t="s">
        <v>20</v>
      </c>
      <c r="H383" s="8">
        <v>155</v>
      </c>
      <c r="I383" s="9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5">
        <f t="shared" si="32"/>
        <v>42163.208333333328</v>
      </c>
      <c r="O383" s="15">
        <f t="shared" si="33"/>
        <v>42209.208333333328</v>
      </c>
      <c r="P383" t="b">
        <v>0</v>
      </c>
      <c r="Q383" t="b">
        <v>0</v>
      </c>
      <c r="R383" s="10" t="s">
        <v>33</v>
      </c>
      <c r="S383" t="str" cm="1">
        <f t="array" ref="S383:T383">_xlfn.TEXTSPLIT(R383,"/")</f>
        <v>theater</v>
      </c>
      <c r="T383" t="str">
        <v>plays</v>
      </c>
      <c r="U383" s="8" t="str">
        <f t="shared" si="34"/>
        <v>Jun</v>
      </c>
      <c r="V383">
        <f t="shared" si="35"/>
        <v>2015</v>
      </c>
    </row>
    <row r="384" spans="1:22" ht="31.5" x14ac:dyDescent="0.25">
      <c r="A384">
        <v>382</v>
      </c>
      <c r="B384" t="s">
        <v>816</v>
      </c>
      <c r="C384" s="3" t="s">
        <v>817</v>
      </c>
      <c r="D384" s="19">
        <v>9100</v>
      </c>
      <c r="E384" s="19">
        <v>5803</v>
      </c>
      <c r="F384" s="5">
        <f t="shared" si="30"/>
        <v>63.769230769230766</v>
      </c>
      <c r="G384" s="20" t="s">
        <v>14</v>
      </c>
      <c r="H384" s="8">
        <v>67</v>
      </c>
      <c r="I384" s="9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5">
        <f t="shared" si="32"/>
        <v>43024.208333333328</v>
      </c>
      <c r="O384" s="15">
        <f t="shared" si="33"/>
        <v>43043.208333333328</v>
      </c>
      <c r="P384" t="b">
        <v>0</v>
      </c>
      <c r="Q384" t="b">
        <v>0</v>
      </c>
      <c r="R384" s="10" t="s">
        <v>122</v>
      </c>
      <c r="S384" t="str" cm="1">
        <f t="array" ref="S384:T384">_xlfn.TEXTSPLIT(R384,"/")</f>
        <v>photography</v>
      </c>
      <c r="T384" t="str">
        <v>photography books</v>
      </c>
      <c r="U384" s="8" t="str">
        <f t="shared" si="34"/>
        <v>Oct</v>
      </c>
      <c r="V384">
        <f t="shared" si="35"/>
        <v>2017</v>
      </c>
    </row>
    <row r="385" spans="1:22" x14ac:dyDescent="0.25">
      <c r="A385">
        <v>383</v>
      </c>
      <c r="B385" t="s">
        <v>818</v>
      </c>
      <c r="C385" s="3" t="s">
        <v>819</v>
      </c>
      <c r="D385" s="19">
        <v>6300</v>
      </c>
      <c r="E385" s="19">
        <v>14199</v>
      </c>
      <c r="F385" s="5">
        <f t="shared" si="30"/>
        <v>225.38095238095238</v>
      </c>
      <c r="G385" s="20" t="s">
        <v>20</v>
      </c>
      <c r="H385" s="8">
        <v>189</v>
      </c>
      <c r="I385" s="9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5">
        <f t="shared" si="32"/>
        <v>43509.25</v>
      </c>
      <c r="O385" s="15">
        <f t="shared" si="33"/>
        <v>43515.25</v>
      </c>
      <c r="P385" t="b">
        <v>0</v>
      </c>
      <c r="Q385" t="b">
        <v>1</v>
      </c>
      <c r="R385" s="10" t="s">
        <v>17</v>
      </c>
      <c r="S385" t="str" cm="1">
        <f t="array" ref="S385:T385">_xlfn.TEXTSPLIT(R385,"/")</f>
        <v>food</v>
      </c>
      <c r="T385" t="str">
        <v>food trucks</v>
      </c>
      <c r="U385" s="8" t="str">
        <f t="shared" si="34"/>
        <v>Feb</v>
      </c>
      <c r="V385">
        <f t="shared" si="35"/>
        <v>2019</v>
      </c>
    </row>
    <row r="386" spans="1:22" x14ac:dyDescent="0.25">
      <c r="A386">
        <v>384</v>
      </c>
      <c r="B386" t="s">
        <v>820</v>
      </c>
      <c r="C386" s="3" t="s">
        <v>821</v>
      </c>
      <c r="D386" s="19">
        <v>114400</v>
      </c>
      <c r="E386" s="19">
        <v>196779</v>
      </c>
      <c r="F386" s="5">
        <f t="shared" si="30"/>
        <v>172.00961538461539</v>
      </c>
      <c r="G386" s="20" t="s">
        <v>20</v>
      </c>
      <c r="H386" s="8">
        <v>4799</v>
      </c>
      <c r="I386" s="9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5">
        <f t="shared" si="32"/>
        <v>42776.25</v>
      </c>
      <c r="O386" s="15">
        <f t="shared" si="33"/>
        <v>42803.25</v>
      </c>
      <c r="P386" t="b">
        <v>1</v>
      </c>
      <c r="Q386" t="b">
        <v>1</v>
      </c>
      <c r="R386" s="10" t="s">
        <v>42</v>
      </c>
      <c r="S386" t="str" cm="1">
        <f t="array" ref="S386:T386">_xlfn.TEXTSPLIT(R386,"/")</f>
        <v>film &amp; video</v>
      </c>
      <c r="T386" t="str">
        <v>documentary</v>
      </c>
      <c r="U386" s="8" t="str">
        <f t="shared" si="34"/>
        <v>Feb</v>
      </c>
      <c r="V386">
        <f t="shared" si="35"/>
        <v>2017</v>
      </c>
    </row>
    <row r="387" spans="1:22" ht="31.5" x14ac:dyDescent="0.25">
      <c r="A387">
        <v>385</v>
      </c>
      <c r="B387" t="s">
        <v>822</v>
      </c>
      <c r="C387" s="3" t="s">
        <v>823</v>
      </c>
      <c r="D387" s="19">
        <v>38900</v>
      </c>
      <c r="E387" s="19">
        <v>56859</v>
      </c>
      <c r="F387" s="5">
        <f t="shared" ref="F387:F450" si="36">E387/D387*100</f>
        <v>146.16709511568124</v>
      </c>
      <c r="G387" s="20" t="s">
        <v>20</v>
      </c>
      <c r="H387" s="8">
        <v>1137</v>
      </c>
      <c r="I387" s="9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5">
        <f t="shared" ref="N387:N450" si="38">(((L387/60)/60)/24)+DATE(1970,1,1)</f>
        <v>43553.208333333328</v>
      </c>
      <c r="O387" s="15">
        <f t="shared" ref="O387:O450" si="39">(((M387/60)/60)/24)+DATE(1970,1,1)</f>
        <v>43585.208333333328</v>
      </c>
      <c r="P387" t="b">
        <v>0</v>
      </c>
      <c r="Q387" t="b">
        <v>0</v>
      </c>
      <c r="R387" s="10" t="s">
        <v>68</v>
      </c>
      <c r="S387" t="str" cm="1">
        <f t="array" ref="S387:T387">_xlfn.TEXTSPLIT(R387,"/")</f>
        <v>publishing</v>
      </c>
      <c r="T387" t="str">
        <v>nonfiction</v>
      </c>
      <c r="U387" s="8" t="str">
        <f t="shared" ref="U387:U450" si="40">TEXT(N387,"mmm")</f>
        <v>Mar</v>
      </c>
      <c r="V387">
        <f t="shared" ref="V387:V450" si="41">YEAR(N387)</f>
        <v>2019</v>
      </c>
    </row>
    <row r="388" spans="1:22" ht="31.5" x14ac:dyDescent="0.25">
      <c r="A388">
        <v>386</v>
      </c>
      <c r="B388" t="s">
        <v>824</v>
      </c>
      <c r="C388" s="3" t="s">
        <v>825</v>
      </c>
      <c r="D388" s="19">
        <v>135500</v>
      </c>
      <c r="E388" s="19">
        <v>103554</v>
      </c>
      <c r="F388" s="5">
        <f t="shared" si="36"/>
        <v>76.42361623616236</v>
      </c>
      <c r="G388" s="20" t="s">
        <v>14</v>
      </c>
      <c r="H388" s="8">
        <v>1068</v>
      </c>
      <c r="I388" s="9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5">
        <f t="shared" si="38"/>
        <v>40355.208333333336</v>
      </c>
      <c r="O388" s="15">
        <f t="shared" si="39"/>
        <v>40367.208333333336</v>
      </c>
      <c r="P388" t="b">
        <v>0</v>
      </c>
      <c r="Q388" t="b">
        <v>0</v>
      </c>
      <c r="R388" s="10" t="s">
        <v>33</v>
      </c>
      <c r="S388" t="str" cm="1">
        <f t="array" ref="S388:T388">_xlfn.TEXTSPLIT(R388,"/")</f>
        <v>theater</v>
      </c>
      <c r="T388" t="str">
        <v>plays</v>
      </c>
      <c r="U388" s="8" t="str">
        <f t="shared" si="40"/>
        <v>Jun</v>
      </c>
      <c r="V388">
        <f t="shared" si="41"/>
        <v>2010</v>
      </c>
    </row>
    <row r="389" spans="1:22" x14ac:dyDescent="0.25">
      <c r="A389">
        <v>387</v>
      </c>
      <c r="B389" t="s">
        <v>826</v>
      </c>
      <c r="C389" s="3" t="s">
        <v>827</v>
      </c>
      <c r="D389" s="19">
        <v>109000</v>
      </c>
      <c r="E389" s="19">
        <v>42795</v>
      </c>
      <c r="F389" s="5">
        <f t="shared" si="36"/>
        <v>39.261467889908261</v>
      </c>
      <c r="G389" s="20" t="s">
        <v>14</v>
      </c>
      <c r="H389" s="8">
        <v>424</v>
      </c>
      <c r="I389" s="9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5">
        <f t="shared" si="38"/>
        <v>41072.208333333336</v>
      </c>
      <c r="O389" s="15">
        <f t="shared" si="39"/>
        <v>41077.208333333336</v>
      </c>
      <c r="P389" t="b">
        <v>0</v>
      </c>
      <c r="Q389" t="b">
        <v>0</v>
      </c>
      <c r="R389" s="10" t="s">
        <v>65</v>
      </c>
      <c r="S389" t="str" cm="1">
        <f t="array" ref="S389:T389">_xlfn.TEXTSPLIT(R389,"/")</f>
        <v>technology</v>
      </c>
      <c r="T389" t="str">
        <v>wearables</v>
      </c>
      <c r="U389" s="8" t="str">
        <f t="shared" si="40"/>
        <v>Jun</v>
      </c>
      <c r="V389">
        <f t="shared" si="41"/>
        <v>2012</v>
      </c>
    </row>
    <row r="390" spans="1:22" x14ac:dyDescent="0.25">
      <c r="A390">
        <v>388</v>
      </c>
      <c r="B390" t="s">
        <v>828</v>
      </c>
      <c r="C390" s="3" t="s">
        <v>829</v>
      </c>
      <c r="D390" s="19">
        <v>114800</v>
      </c>
      <c r="E390" s="19">
        <v>12938</v>
      </c>
      <c r="F390" s="5">
        <f t="shared" si="36"/>
        <v>11.270034843205574</v>
      </c>
      <c r="G390" s="20" t="s">
        <v>74</v>
      </c>
      <c r="H390" s="8">
        <v>145</v>
      </c>
      <c r="I390" s="9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5">
        <f t="shared" si="38"/>
        <v>40912.25</v>
      </c>
      <c r="O390" s="15">
        <f t="shared" si="39"/>
        <v>40914.25</v>
      </c>
      <c r="P390" t="b">
        <v>0</v>
      </c>
      <c r="Q390" t="b">
        <v>0</v>
      </c>
      <c r="R390" s="10" t="s">
        <v>60</v>
      </c>
      <c r="S390" t="str" cm="1">
        <f t="array" ref="S390:T390">_xlfn.TEXTSPLIT(R390,"/")</f>
        <v>music</v>
      </c>
      <c r="T390" t="str">
        <v>indie rock</v>
      </c>
      <c r="U390" s="8" t="str">
        <f t="shared" si="40"/>
        <v>Jan</v>
      </c>
      <c r="V390">
        <f t="shared" si="41"/>
        <v>2012</v>
      </c>
    </row>
    <row r="391" spans="1:22" x14ac:dyDescent="0.25">
      <c r="A391">
        <v>389</v>
      </c>
      <c r="B391" t="s">
        <v>830</v>
      </c>
      <c r="C391" s="3" t="s">
        <v>831</v>
      </c>
      <c r="D391" s="19">
        <v>83000</v>
      </c>
      <c r="E391" s="19">
        <v>101352</v>
      </c>
      <c r="F391" s="5">
        <f t="shared" si="36"/>
        <v>122.11084337349398</v>
      </c>
      <c r="G391" s="20" t="s">
        <v>20</v>
      </c>
      <c r="H391" s="8">
        <v>1152</v>
      </c>
      <c r="I391" s="9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5">
        <f t="shared" si="38"/>
        <v>40479.208333333336</v>
      </c>
      <c r="O391" s="15">
        <f t="shared" si="39"/>
        <v>40506.25</v>
      </c>
      <c r="P391" t="b">
        <v>0</v>
      </c>
      <c r="Q391" t="b">
        <v>0</v>
      </c>
      <c r="R391" s="10" t="s">
        <v>33</v>
      </c>
      <c r="S391" t="str" cm="1">
        <f t="array" ref="S391:T391">_xlfn.TEXTSPLIT(R391,"/")</f>
        <v>theater</v>
      </c>
      <c r="T391" t="str">
        <v>plays</v>
      </c>
      <c r="U391" s="8" t="str">
        <f t="shared" si="40"/>
        <v>Oct</v>
      </c>
      <c r="V391">
        <f t="shared" si="41"/>
        <v>2010</v>
      </c>
    </row>
    <row r="392" spans="1:22" x14ac:dyDescent="0.25">
      <c r="A392">
        <v>390</v>
      </c>
      <c r="B392" t="s">
        <v>832</v>
      </c>
      <c r="C392" s="3" t="s">
        <v>833</v>
      </c>
      <c r="D392" s="19">
        <v>2400</v>
      </c>
      <c r="E392" s="19">
        <v>4477</v>
      </c>
      <c r="F392" s="5">
        <f t="shared" si="36"/>
        <v>186.54166666666669</v>
      </c>
      <c r="G392" s="20" t="s">
        <v>20</v>
      </c>
      <c r="H392" s="8">
        <v>50</v>
      </c>
      <c r="I392" s="9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5">
        <f t="shared" si="38"/>
        <v>41530.208333333336</v>
      </c>
      <c r="O392" s="15">
        <f t="shared" si="39"/>
        <v>41545.208333333336</v>
      </c>
      <c r="P392" t="b">
        <v>0</v>
      </c>
      <c r="Q392" t="b">
        <v>0</v>
      </c>
      <c r="R392" s="10" t="s">
        <v>122</v>
      </c>
      <c r="S392" t="str" cm="1">
        <f t="array" ref="S392:T392">_xlfn.TEXTSPLIT(R392,"/")</f>
        <v>photography</v>
      </c>
      <c r="T392" t="str">
        <v>photography books</v>
      </c>
      <c r="U392" s="8" t="str">
        <f t="shared" si="40"/>
        <v>Sep</v>
      </c>
      <c r="V392">
        <f t="shared" si="41"/>
        <v>2013</v>
      </c>
    </row>
    <row r="393" spans="1:22" x14ac:dyDescent="0.25">
      <c r="A393">
        <v>391</v>
      </c>
      <c r="B393" t="s">
        <v>834</v>
      </c>
      <c r="C393" s="3" t="s">
        <v>835</v>
      </c>
      <c r="D393" s="19">
        <v>60400</v>
      </c>
      <c r="E393" s="19">
        <v>4393</v>
      </c>
      <c r="F393" s="5">
        <f t="shared" si="36"/>
        <v>7.2731788079470201</v>
      </c>
      <c r="G393" s="20" t="s">
        <v>14</v>
      </c>
      <c r="H393" s="8">
        <v>151</v>
      </c>
      <c r="I393" s="9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5">
        <f t="shared" si="38"/>
        <v>41653.25</v>
      </c>
      <c r="O393" s="15">
        <f t="shared" si="39"/>
        <v>41655.25</v>
      </c>
      <c r="P393" t="b">
        <v>0</v>
      </c>
      <c r="Q393" t="b">
        <v>0</v>
      </c>
      <c r="R393" s="10" t="s">
        <v>68</v>
      </c>
      <c r="S393" t="str" cm="1">
        <f t="array" ref="S393:T393">_xlfn.TEXTSPLIT(R393,"/")</f>
        <v>publishing</v>
      </c>
      <c r="T393" t="str">
        <v>nonfiction</v>
      </c>
      <c r="U393" s="8" t="str">
        <f t="shared" si="40"/>
        <v>Jan</v>
      </c>
      <c r="V393">
        <f t="shared" si="41"/>
        <v>2014</v>
      </c>
    </row>
    <row r="394" spans="1:22" ht="31.5" x14ac:dyDescent="0.25">
      <c r="A394">
        <v>392</v>
      </c>
      <c r="B394" t="s">
        <v>836</v>
      </c>
      <c r="C394" s="3" t="s">
        <v>837</v>
      </c>
      <c r="D394" s="19">
        <v>102900</v>
      </c>
      <c r="E394" s="19">
        <v>67546</v>
      </c>
      <c r="F394" s="5">
        <f t="shared" si="36"/>
        <v>65.642371234207957</v>
      </c>
      <c r="G394" s="20" t="s">
        <v>14</v>
      </c>
      <c r="H394" s="8">
        <v>1608</v>
      </c>
      <c r="I394" s="9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5">
        <f t="shared" si="38"/>
        <v>40549.25</v>
      </c>
      <c r="O394" s="15">
        <f t="shared" si="39"/>
        <v>40551.25</v>
      </c>
      <c r="P394" t="b">
        <v>0</v>
      </c>
      <c r="Q394" t="b">
        <v>0</v>
      </c>
      <c r="R394" s="10" t="s">
        <v>65</v>
      </c>
      <c r="S394" t="str" cm="1">
        <f t="array" ref="S394:T394">_xlfn.TEXTSPLIT(R394,"/")</f>
        <v>technology</v>
      </c>
      <c r="T394" t="str">
        <v>wearables</v>
      </c>
      <c r="U394" s="8" t="str">
        <f t="shared" si="40"/>
        <v>Jan</v>
      </c>
      <c r="V394">
        <f t="shared" si="41"/>
        <v>2011</v>
      </c>
    </row>
    <row r="395" spans="1:22" x14ac:dyDescent="0.25">
      <c r="A395">
        <v>393</v>
      </c>
      <c r="B395" t="s">
        <v>838</v>
      </c>
      <c r="C395" s="3" t="s">
        <v>839</v>
      </c>
      <c r="D395" s="19">
        <v>62800</v>
      </c>
      <c r="E395" s="19">
        <v>143788</v>
      </c>
      <c r="F395" s="5">
        <f t="shared" si="36"/>
        <v>228.96178343949046</v>
      </c>
      <c r="G395" s="20" t="s">
        <v>20</v>
      </c>
      <c r="H395" s="8">
        <v>3059</v>
      </c>
      <c r="I395" s="9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5">
        <f t="shared" si="38"/>
        <v>42933.208333333328</v>
      </c>
      <c r="O395" s="15">
        <f t="shared" si="39"/>
        <v>42934.208333333328</v>
      </c>
      <c r="P395" t="b">
        <v>0</v>
      </c>
      <c r="Q395" t="b">
        <v>0</v>
      </c>
      <c r="R395" s="10" t="s">
        <v>159</v>
      </c>
      <c r="S395" t="str" cm="1">
        <f t="array" ref="S395:T395">_xlfn.TEXTSPLIT(R395,"/")</f>
        <v>music</v>
      </c>
      <c r="T395" t="str">
        <v>jazz</v>
      </c>
      <c r="U395" s="8" t="str">
        <f t="shared" si="40"/>
        <v>Jul</v>
      </c>
      <c r="V395">
        <f t="shared" si="41"/>
        <v>2017</v>
      </c>
    </row>
    <row r="396" spans="1:22" x14ac:dyDescent="0.25">
      <c r="A396">
        <v>394</v>
      </c>
      <c r="B396" t="s">
        <v>840</v>
      </c>
      <c r="C396" s="3" t="s">
        <v>841</v>
      </c>
      <c r="D396" s="19">
        <v>800</v>
      </c>
      <c r="E396" s="19">
        <v>3755</v>
      </c>
      <c r="F396" s="5">
        <f t="shared" si="36"/>
        <v>469.37499999999994</v>
      </c>
      <c r="G396" s="20" t="s">
        <v>20</v>
      </c>
      <c r="H396" s="8">
        <v>34</v>
      </c>
      <c r="I396" s="9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5">
        <f t="shared" si="38"/>
        <v>41484.208333333336</v>
      </c>
      <c r="O396" s="15">
        <f t="shared" si="39"/>
        <v>41494.208333333336</v>
      </c>
      <c r="P396" t="b">
        <v>0</v>
      </c>
      <c r="Q396" t="b">
        <v>1</v>
      </c>
      <c r="R396" s="10" t="s">
        <v>42</v>
      </c>
      <c r="S396" t="str" cm="1">
        <f t="array" ref="S396:T396">_xlfn.TEXTSPLIT(R396,"/")</f>
        <v>film &amp; video</v>
      </c>
      <c r="T396" t="str">
        <v>documentary</v>
      </c>
      <c r="U396" s="8" t="str">
        <f t="shared" si="40"/>
        <v>Jul</v>
      </c>
      <c r="V396">
        <f t="shared" si="41"/>
        <v>2013</v>
      </c>
    </row>
    <row r="397" spans="1:22" ht="31.5" x14ac:dyDescent="0.25">
      <c r="A397">
        <v>395</v>
      </c>
      <c r="B397" t="s">
        <v>295</v>
      </c>
      <c r="C397" s="3" t="s">
        <v>842</v>
      </c>
      <c r="D397" s="19">
        <v>7100</v>
      </c>
      <c r="E397" s="19">
        <v>9238</v>
      </c>
      <c r="F397" s="5">
        <f t="shared" si="36"/>
        <v>130.11267605633802</v>
      </c>
      <c r="G397" s="20" t="s">
        <v>20</v>
      </c>
      <c r="H397" s="8">
        <v>220</v>
      </c>
      <c r="I397" s="9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5">
        <f t="shared" si="38"/>
        <v>40885.25</v>
      </c>
      <c r="O397" s="15">
        <f t="shared" si="39"/>
        <v>40886.25</v>
      </c>
      <c r="P397" t="b">
        <v>1</v>
      </c>
      <c r="Q397" t="b">
        <v>0</v>
      </c>
      <c r="R397" s="10" t="s">
        <v>33</v>
      </c>
      <c r="S397" t="str" cm="1">
        <f t="array" ref="S397:T397">_xlfn.TEXTSPLIT(R397,"/")</f>
        <v>theater</v>
      </c>
      <c r="T397" t="str">
        <v>plays</v>
      </c>
      <c r="U397" s="8" t="str">
        <f t="shared" si="40"/>
        <v>Dec</v>
      </c>
      <c r="V397">
        <f t="shared" si="41"/>
        <v>2011</v>
      </c>
    </row>
    <row r="398" spans="1:22" x14ac:dyDescent="0.25">
      <c r="A398">
        <v>396</v>
      </c>
      <c r="B398" t="s">
        <v>843</v>
      </c>
      <c r="C398" s="3" t="s">
        <v>844</v>
      </c>
      <c r="D398" s="19">
        <v>46100</v>
      </c>
      <c r="E398" s="19">
        <v>77012</v>
      </c>
      <c r="F398" s="5">
        <f t="shared" si="36"/>
        <v>167.05422993492408</v>
      </c>
      <c r="G398" s="20" t="s">
        <v>20</v>
      </c>
      <c r="H398" s="8">
        <v>1604</v>
      </c>
      <c r="I398" s="9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5">
        <f t="shared" si="38"/>
        <v>43378.208333333328</v>
      </c>
      <c r="O398" s="15">
        <f t="shared" si="39"/>
        <v>43386.208333333328</v>
      </c>
      <c r="P398" t="b">
        <v>0</v>
      </c>
      <c r="Q398" t="b">
        <v>0</v>
      </c>
      <c r="R398" s="10" t="s">
        <v>53</v>
      </c>
      <c r="S398" t="str" cm="1">
        <f t="array" ref="S398:T398">_xlfn.TEXTSPLIT(R398,"/")</f>
        <v>film &amp; video</v>
      </c>
      <c r="T398" t="str">
        <v>drama</v>
      </c>
      <c r="U398" s="8" t="str">
        <f t="shared" si="40"/>
        <v>Oct</v>
      </c>
      <c r="V398">
        <f t="shared" si="41"/>
        <v>2018</v>
      </c>
    </row>
    <row r="399" spans="1:22" x14ac:dyDescent="0.25">
      <c r="A399">
        <v>397</v>
      </c>
      <c r="B399" t="s">
        <v>845</v>
      </c>
      <c r="C399" s="3" t="s">
        <v>846</v>
      </c>
      <c r="D399" s="19">
        <v>8100</v>
      </c>
      <c r="E399" s="19">
        <v>14083</v>
      </c>
      <c r="F399" s="5">
        <f t="shared" si="36"/>
        <v>173.8641975308642</v>
      </c>
      <c r="G399" s="20" t="s">
        <v>20</v>
      </c>
      <c r="H399" s="8">
        <v>454</v>
      </c>
      <c r="I399" s="9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5">
        <f t="shared" si="38"/>
        <v>41417.208333333336</v>
      </c>
      <c r="O399" s="15">
        <f t="shared" si="39"/>
        <v>41423.208333333336</v>
      </c>
      <c r="P399" t="b">
        <v>0</v>
      </c>
      <c r="Q399" t="b">
        <v>0</v>
      </c>
      <c r="R399" s="10" t="s">
        <v>23</v>
      </c>
      <c r="S399" t="str" cm="1">
        <f t="array" ref="S399:T399">_xlfn.TEXTSPLIT(R399,"/")</f>
        <v>music</v>
      </c>
      <c r="T399" t="str">
        <v>rock</v>
      </c>
      <c r="U399" s="8" t="str">
        <f t="shared" si="40"/>
        <v>May</v>
      </c>
      <c r="V399">
        <f t="shared" si="41"/>
        <v>2013</v>
      </c>
    </row>
    <row r="400" spans="1:22" x14ac:dyDescent="0.25">
      <c r="A400">
        <v>398</v>
      </c>
      <c r="B400" t="s">
        <v>847</v>
      </c>
      <c r="C400" s="3" t="s">
        <v>848</v>
      </c>
      <c r="D400" s="19">
        <v>1700</v>
      </c>
      <c r="E400" s="19">
        <v>12202</v>
      </c>
      <c r="F400" s="5">
        <f t="shared" si="36"/>
        <v>717.76470588235293</v>
      </c>
      <c r="G400" s="20" t="s">
        <v>20</v>
      </c>
      <c r="H400" s="8">
        <v>123</v>
      </c>
      <c r="I400" s="9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5">
        <f t="shared" si="38"/>
        <v>43228.208333333328</v>
      </c>
      <c r="O400" s="15">
        <f t="shared" si="39"/>
        <v>43230.208333333328</v>
      </c>
      <c r="P400" t="b">
        <v>0</v>
      </c>
      <c r="Q400" t="b">
        <v>1</v>
      </c>
      <c r="R400" s="10" t="s">
        <v>71</v>
      </c>
      <c r="S400" t="str" cm="1">
        <f t="array" ref="S400:T400">_xlfn.TEXTSPLIT(R400,"/")</f>
        <v>film &amp; video</v>
      </c>
      <c r="T400" t="str">
        <v>animation</v>
      </c>
      <c r="U400" s="8" t="str">
        <f t="shared" si="40"/>
        <v>May</v>
      </c>
      <c r="V400">
        <f t="shared" si="41"/>
        <v>2018</v>
      </c>
    </row>
    <row r="401" spans="1:22" x14ac:dyDescent="0.25">
      <c r="A401">
        <v>399</v>
      </c>
      <c r="B401" t="s">
        <v>849</v>
      </c>
      <c r="C401" s="3" t="s">
        <v>850</v>
      </c>
      <c r="D401" s="19">
        <v>97300</v>
      </c>
      <c r="E401" s="19">
        <v>62127</v>
      </c>
      <c r="F401" s="5">
        <f t="shared" si="36"/>
        <v>63.850976361767728</v>
      </c>
      <c r="G401" s="20" t="s">
        <v>14</v>
      </c>
      <c r="H401" s="8">
        <v>941</v>
      </c>
      <c r="I401" s="9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5">
        <f t="shared" si="38"/>
        <v>40576.25</v>
      </c>
      <c r="O401" s="15">
        <f t="shared" si="39"/>
        <v>40583.25</v>
      </c>
      <c r="P401" t="b">
        <v>0</v>
      </c>
      <c r="Q401" t="b">
        <v>0</v>
      </c>
      <c r="R401" s="10" t="s">
        <v>60</v>
      </c>
      <c r="S401" t="str" cm="1">
        <f t="array" ref="S401:T401">_xlfn.TEXTSPLIT(R401,"/")</f>
        <v>music</v>
      </c>
      <c r="T401" t="str">
        <v>indie rock</v>
      </c>
      <c r="U401" s="8" t="str">
        <f t="shared" si="40"/>
        <v>Feb</v>
      </c>
      <c r="V401">
        <f t="shared" si="41"/>
        <v>2011</v>
      </c>
    </row>
    <row r="402" spans="1:22" ht="31.5" x14ac:dyDescent="0.25">
      <c r="A402">
        <v>400</v>
      </c>
      <c r="B402" t="s">
        <v>851</v>
      </c>
      <c r="C402" s="3" t="s">
        <v>852</v>
      </c>
      <c r="D402" s="19">
        <v>100</v>
      </c>
      <c r="E402" s="19">
        <v>2</v>
      </c>
      <c r="F402" s="5">
        <f t="shared" si="36"/>
        <v>2</v>
      </c>
      <c r="G402" s="20" t="s">
        <v>14</v>
      </c>
      <c r="H402" s="8">
        <v>1</v>
      </c>
      <c r="I402" s="9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5">
        <f t="shared" si="38"/>
        <v>41502.208333333336</v>
      </c>
      <c r="O402" s="15">
        <f t="shared" si="39"/>
        <v>41524.208333333336</v>
      </c>
      <c r="P402" t="b">
        <v>0</v>
      </c>
      <c r="Q402" t="b">
        <v>1</v>
      </c>
      <c r="R402" s="10" t="s">
        <v>122</v>
      </c>
      <c r="S402" t="str" cm="1">
        <f t="array" ref="S402:T402">_xlfn.TEXTSPLIT(R402,"/")</f>
        <v>photography</v>
      </c>
      <c r="T402" t="str">
        <v>photography books</v>
      </c>
      <c r="U402" s="8" t="str">
        <f t="shared" si="40"/>
        <v>Aug</v>
      </c>
      <c r="V402">
        <f t="shared" si="41"/>
        <v>2013</v>
      </c>
    </row>
    <row r="403" spans="1:22" x14ac:dyDescent="0.25">
      <c r="A403">
        <v>401</v>
      </c>
      <c r="B403" t="s">
        <v>853</v>
      </c>
      <c r="C403" s="3" t="s">
        <v>854</v>
      </c>
      <c r="D403" s="19">
        <v>900</v>
      </c>
      <c r="E403" s="19">
        <v>13772</v>
      </c>
      <c r="F403" s="5">
        <f t="shared" si="36"/>
        <v>1530.2222222222222</v>
      </c>
      <c r="G403" s="20" t="s">
        <v>20</v>
      </c>
      <c r="H403" s="8">
        <v>299</v>
      </c>
      <c r="I403" s="9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5">
        <f t="shared" si="38"/>
        <v>43765.208333333328</v>
      </c>
      <c r="O403" s="15">
        <f t="shared" si="39"/>
        <v>43765.208333333328</v>
      </c>
      <c r="P403" t="b">
        <v>0</v>
      </c>
      <c r="Q403" t="b">
        <v>0</v>
      </c>
      <c r="R403" s="10" t="s">
        <v>33</v>
      </c>
      <c r="S403" t="str" cm="1">
        <f t="array" ref="S403:T403">_xlfn.TEXTSPLIT(R403,"/")</f>
        <v>theater</v>
      </c>
      <c r="T403" t="str">
        <v>plays</v>
      </c>
      <c r="U403" s="8" t="str">
        <f t="shared" si="40"/>
        <v>Oct</v>
      </c>
      <c r="V403">
        <f t="shared" si="41"/>
        <v>2019</v>
      </c>
    </row>
    <row r="404" spans="1:22" x14ac:dyDescent="0.25">
      <c r="A404">
        <v>402</v>
      </c>
      <c r="B404" t="s">
        <v>855</v>
      </c>
      <c r="C404" s="3" t="s">
        <v>856</v>
      </c>
      <c r="D404" s="19">
        <v>7300</v>
      </c>
      <c r="E404" s="19">
        <v>2946</v>
      </c>
      <c r="F404" s="5">
        <f t="shared" si="36"/>
        <v>40.356164383561641</v>
      </c>
      <c r="G404" s="20" t="s">
        <v>14</v>
      </c>
      <c r="H404" s="8">
        <v>40</v>
      </c>
      <c r="I404" s="9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5">
        <f t="shared" si="38"/>
        <v>40914.25</v>
      </c>
      <c r="O404" s="15">
        <f t="shared" si="39"/>
        <v>40961.25</v>
      </c>
      <c r="P404" t="b">
        <v>0</v>
      </c>
      <c r="Q404" t="b">
        <v>1</v>
      </c>
      <c r="R404" s="10" t="s">
        <v>100</v>
      </c>
      <c r="S404" t="str" cm="1">
        <f t="array" ref="S404:T404">_xlfn.TEXTSPLIT(R404,"/")</f>
        <v>film &amp; video</v>
      </c>
      <c r="T404" t="str">
        <v>shorts</v>
      </c>
      <c r="U404" s="8" t="str">
        <f t="shared" si="40"/>
        <v>Jan</v>
      </c>
      <c r="V404">
        <f t="shared" si="41"/>
        <v>2012</v>
      </c>
    </row>
    <row r="405" spans="1:22" x14ac:dyDescent="0.25">
      <c r="A405">
        <v>403</v>
      </c>
      <c r="B405" t="s">
        <v>857</v>
      </c>
      <c r="C405" s="3" t="s">
        <v>858</v>
      </c>
      <c r="D405" s="19">
        <v>195800</v>
      </c>
      <c r="E405" s="19">
        <v>168820</v>
      </c>
      <c r="F405" s="5">
        <f t="shared" si="36"/>
        <v>86.220633299284984</v>
      </c>
      <c r="G405" s="20" t="s">
        <v>14</v>
      </c>
      <c r="H405" s="8">
        <v>3015</v>
      </c>
      <c r="I405" s="9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5">
        <f t="shared" si="38"/>
        <v>40310.208333333336</v>
      </c>
      <c r="O405" s="15">
        <f t="shared" si="39"/>
        <v>40346.208333333336</v>
      </c>
      <c r="P405" t="b">
        <v>0</v>
      </c>
      <c r="Q405" t="b">
        <v>1</v>
      </c>
      <c r="R405" s="10" t="s">
        <v>33</v>
      </c>
      <c r="S405" t="str" cm="1">
        <f t="array" ref="S405:T405">_xlfn.TEXTSPLIT(R405,"/")</f>
        <v>theater</v>
      </c>
      <c r="T405" t="str">
        <v>plays</v>
      </c>
      <c r="U405" s="8" t="str">
        <f t="shared" si="40"/>
        <v>May</v>
      </c>
      <c r="V405">
        <f t="shared" si="41"/>
        <v>2010</v>
      </c>
    </row>
    <row r="406" spans="1:22" x14ac:dyDescent="0.25">
      <c r="A406">
        <v>404</v>
      </c>
      <c r="B406" t="s">
        <v>859</v>
      </c>
      <c r="C406" s="3" t="s">
        <v>860</v>
      </c>
      <c r="D406" s="19">
        <v>48900</v>
      </c>
      <c r="E406" s="19">
        <v>154321</v>
      </c>
      <c r="F406" s="5">
        <f t="shared" si="36"/>
        <v>315.58486707566465</v>
      </c>
      <c r="G406" s="20" t="s">
        <v>20</v>
      </c>
      <c r="H406" s="8">
        <v>2237</v>
      </c>
      <c r="I406" s="9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5">
        <f t="shared" si="38"/>
        <v>43053.25</v>
      </c>
      <c r="O406" s="15">
        <f t="shared" si="39"/>
        <v>43056.25</v>
      </c>
      <c r="P406" t="b">
        <v>0</v>
      </c>
      <c r="Q406" t="b">
        <v>0</v>
      </c>
      <c r="R406" s="10" t="s">
        <v>33</v>
      </c>
      <c r="S406" t="str" cm="1">
        <f t="array" ref="S406:T406">_xlfn.TEXTSPLIT(R406,"/")</f>
        <v>theater</v>
      </c>
      <c r="T406" t="str">
        <v>plays</v>
      </c>
      <c r="U406" s="8" t="str">
        <f t="shared" si="40"/>
        <v>Nov</v>
      </c>
      <c r="V406">
        <f t="shared" si="41"/>
        <v>2017</v>
      </c>
    </row>
    <row r="407" spans="1:22" x14ac:dyDescent="0.25">
      <c r="A407">
        <v>405</v>
      </c>
      <c r="B407" t="s">
        <v>861</v>
      </c>
      <c r="C407" s="3" t="s">
        <v>862</v>
      </c>
      <c r="D407" s="19">
        <v>29600</v>
      </c>
      <c r="E407" s="19">
        <v>26527</v>
      </c>
      <c r="F407" s="5">
        <f t="shared" si="36"/>
        <v>89.618243243243242</v>
      </c>
      <c r="G407" s="20" t="s">
        <v>14</v>
      </c>
      <c r="H407" s="8">
        <v>435</v>
      </c>
      <c r="I407" s="9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5">
        <f t="shared" si="38"/>
        <v>43255.208333333328</v>
      </c>
      <c r="O407" s="15">
        <f t="shared" si="39"/>
        <v>43305.208333333328</v>
      </c>
      <c r="P407" t="b">
        <v>0</v>
      </c>
      <c r="Q407" t="b">
        <v>0</v>
      </c>
      <c r="R407" s="10" t="s">
        <v>33</v>
      </c>
      <c r="S407" t="str" cm="1">
        <f t="array" ref="S407:T407">_xlfn.TEXTSPLIT(R407,"/")</f>
        <v>theater</v>
      </c>
      <c r="T407" t="str">
        <v>plays</v>
      </c>
      <c r="U407" s="8" t="str">
        <f t="shared" si="40"/>
        <v>Jun</v>
      </c>
      <c r="V407">
        <f t="shared" si="41"/>
        <v>2018</v>
      </c>
    </row>
    <row r="408" spans="1:22" x14ac:dyDescent="0.25">
      <c r="A408">
        <v>406</v>
      </c>
      <c r="B408" t="s">
        <v>863</v>
      </c>
      <c r="C408" s="3" t="s">
        <v>864</v>
      </c>
      <c r="D408" s="19">
        <v>39300</v>
      </c>
      <c r="E408" s="19">
        <v>71583</v>
      </c>
      <c r="F408" s="5">
        <f t="shared" si="36"/>
        <v>182.14503816793894</v>
      </c>
      <c r="G408" s="20" t="s">
        <v>20</v>
      </c>
      <c r="H408" s="8">
        <v>645</v>
      </c>
      <c r="I408" s="9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5">
        <f t="shared" si="38"/>
        <v>41304.25</v>
      </c>
      <c r="O408" s="15">
        <f t="shared" si="39"/>
        <v>41316.25</v>
      </c>
      <c r="P408" t="b">
        <v>1</v>
      </c>
      <c r="Q408" t="b">
        <v>0</v>
      </c>
      <c r="R408" s="10" t="s">
        <v>42</v>
      </c>
      <c r="S408" t="str" cm="1">
        <f t="array" ref="S408:T408">_xlfn.TEXTSPLIT(R408,"/")</f>
        <v>film &amp; video</v>
      </c>
      <c r="T408" t="str">
        <v>documentary</v>
      </c>
      <c r="U408" s="8" t="str">
        <f t="shared" si="40"/>
        <v>Jan</v>
      </c>
      <c r="V408">
        <f t="shared" si="41"/>
        <v>2013</v>
      </c>
    </row>
    <row r="409" spans="1:22" x14ac:dyDescent="0.25">
      <c r="A409">
        <v>407</v>
      </c>
      <c r="B409" t="s">
        <v>865</v>
      </c>
      <c r="C409" s="3" t="s">
        <v>866</v>
      </c>
      <c r="D409" s="19">
        <v>3400</v>
      </c>
      <c r="E409" s="19">
        <v>12100</v>
      </c>
      <c r="F409" s="5">
        <f t="shared" si="36"/>
        <v>355.88235294117646</v>
      </c>
      <c r="G409" s="20" t="s">
        <v>20</v>
      </c>
      <c r="H409" s="8">
        <v>484</v>
      </c>
      <c r="I409" s="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5">
        <f t="shared" si="38"/>
        <v>43751.208333333328</v>
      </c>
      <c r="O409" s="15">
        <f t="shared" si="39"/>
        <v>43758.208333333328</v>
      </c>
      <c r="P409" t="b">
        <v>0</v>
      </c>
      <c r="Q409" t="b">
        <v>0</v>
      </c>
      <c r="R409" s="10" t="s">
        <v>33</v>
      </c>
      <c r="S409" t="str" cm="1">
        <f t="array" ref="S409:T409">_xlfn.TEXTSPLIT(R409,"/")</f>
        <v>theater</v>
      </c>
      <c r="T409" t="str">
        <v>plays</v>
      </c>
      <c r="U409" s="8" t="str">
        <f t="shared" si="40"/>
        <v>Oct</v>
      </c>
      <c r="V409">
        <f t="shared" si="41"/>
        <v>2019</v>
      </c>
    </row>
    <row r="410" spans="1:22" x14ac:dyDescent="0.25">
      <c r="A410">
        <v>408</v>
      </c>
      <c r="B410" t="s">
        <v>867</v>
      </c>
      <c r="C410" s="3" t="s">
        <v>868</v>
      </c>
      <c r="D410" s="19">
        <v>9200</v>
      </c>
      <c r="E410" s="19">
        <v>12129</v>
      </c>
      <c r="F410" s="5">
        <f t="shared" si="36"/>
        <v>131.83695652173913</v>
      </c>
      <c r="G410" s="20" t="s">
        <v>20</v>
      </c>
      <c r="H410" s="8">
        <v>154</v>
      </c>
      <c r="I410" s="9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5">
        <f t="shared" si="38"/>
        <v>42541.208333333328</v>
      </c>
      <c r="O410" s="15">
        <f t="shared" si="39"/>
        <v>42561.208333333328</v>
      </c>
      <c r="P410" t="b">
        <v>0</v>
      </c>
      <c r="Q410" t="b">
        <v>0</v>
      </c>
      <c r="R410" s="10" t="s">
        <v>42</v>
      </c>
      <c r="S410" t="str" cm="1">
        <f t="array" ref="S410:T410">_xlfn.TEXTSPLIT(R410,"/")</f>
        <v>film &amp; video</v>
      </c>
      <c r="T410" t="str">
        <v>documentary</v>
      </c>
      <c r="U410" s="8" t="str">
        <f t="shared" si="40"/>
        <v>Jun</v>
      </c>
      <c r="V410">
        <f t="shared" si="41"/>
        <v>2016</v>
      </c>
    </row>
    <row r="411" spans="1:22" x14ac:dyDescent="0.25">
      <c r="A411">
        <v>409</v>
      </c>
      <c r="B411" t="s">
        <v>243</v>
      </c>
      <c r="C411" s="3" t="s">
        <v>869</v>
      </c>
      <c r="D411" s="19">
        <v>135600</v>
      </c>
      <c r="E411" s="19">
        <v>62804</v>
      </c>
      <c r="F411" s="5">
        <f t="shared" si="36"/>
        <v>46.315634218289084</v>
      </c>
      <c r="G411" s="20" t="s">
        <v>14</v>
      </c>
      <c r="H411" s="8">
        <v>714</v>
      </c>
      <c r="I411" s="9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5">
        <f t="shared" si="38"/>
        <v>42843.208333333328</v>
      </c>
      <c r="O411" s="15">
        <f t="shared" si="39"/>
        <v>42847.208333333328</v>
      </c>
      <c r="P411" t="b">
        <v>0</v>
      </c>
      <c r="Q411" t="b">
        <v>0</v>
      </c>
      <c r="R411" s="10" t="s">
        <v>23</v>
      </c>
      <c r="S411" t="str" cm="1">
        <f t="array" ref="S411:T411">_xlfn.TEXTSPLIT(R411,"/")</f>
        <v>music</v>
      </c>
      <c r="T411" t="str">
        <v>rock</v>
      </c>
      <c r="U411" s="8" t="str">
        <f t="shared" si="40"/>
        <v>Apr</v>
      </c>
      <c r="V411">
        <f t="shared" si="41"/>
        <v>2017</v>
      </c>
    </row>
    <row r="412" spans="1:22" x14ac:dyDescent="0.25">
      <c r="A412">
        <v>410</v>
      </c>
      <c r="B412" t="s">
        <v>870</v>
      </c>
      <c r="C412" s="3" t="s">
        <v>871</v>
      </c>
      <c r="D412" s="19">
        <v>153700</v>
      </c>
      <c r="E412" s="19">
        <v>55536</v>
      </c>
      <c r="F412" s="5">
        <f t="shared" si="36"/>
        <v>36.132726089785294</v>
      </c>
      <c r="G412" s="20" t="s">
        <v>47</v>
      </c>
      <c r="H412" s="8">
        <v>1111</v>
      </c>
      <c r="I412" s="9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5">
        <f t="shared" si="38"/>
        <v>42122.208333333328</v>
      </c>
      <c r="O412" s="15">
        <f t="shared" si="39"/>
        <v>42122.208333333328</v>
      </c>
      <c r="P412" t="b">
        <v>0</v>
      </c>
      <c r="Q412" t="b">
        <v>0</v>
      </c>
      <c r="R412" s="10" t="s">
        <v>292</v>
      </c>
      <c r="S412" t="str" cm="1">
        <f t="array" ref="S412:T412">_xlfn.TEXTSPLIT(R412,"/")</f>
        <v>games</v>
      </c>
      <c r="T412" t="str">
        <v>mobile games</v>
      </c>
      <c r="U412" s="8" t="str">
        <f t="shared" si="40"/>
        <v>Apr</v>
      </c>
      <c r="V412">
        <f t="shared" si="41"/>
        <v>2015</v>
      </c>
    </row>
    <row r="413" spans="1:22" x14ac:dyDescent="0.25">
      <c r="A413">
        <v>411</v>
      </c>
      <c r="B413" t="s">
        <v>872</v>
      </c>
      <c r="C413" s="3" t="s">
        <v>873</v>
      </c>
      <c r="D413" s="19">
        <v>7800</v>
      </c>
      <c r="E413" s="19">
        <v>8161</v>
      </c>
      <c r="F413" s="5">
        <f t="shared" si="36"/>
        <v>104.62820512820512</v>
      </c>
      <c r="G413" s="20" t="s">
        <v>20</v>
      </c>
      <c r="H413" s="8">
        <v>82</v>
      </c>
      <c r="I413" s="9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5">
        <f t="shared" si="38"/>
        <v>42884.208333333328</v>
      </c>
      <c r="O413" s="15">
        <f t="shared" si="39"/>
        <v>42886.208333333328</v>
      </c>
      <c r="P413" t="b">
        <v>0</v>
      </c>
      <c r="Q413" t="b">
        <v>0</v>
      </c>
      <c r="R413" s="10" t="s">
        <v>33</v>
      </c>
      <c r="S413" t="str" cm="1">
        <f t="array" ref="S413:T413">_xlfn.TEXTSPLIT(R413,"/")</f>
        <v>theater</v>
      </c>
      <c r="T413" t="str">
        <v>plays</v>
      </c>
      <c r="U413" s="8" t="str">
        <f t="shared" si="40"/>
        <v>May</v>
      </c>
      <c r="V413">
        <f t="shared" si="41"/>
        <v>2017</v>
      </c>
    </row>
    <row r="414" spans="1:22" x14ac:dyDescent="0.25">
      <c r="A414">
        <v>412</v>
      </c>
      <c r="B414" t="s">
        <v>874</v>
      </c>
      <c r="C414" s="3" t="s">
        <v>875</v>
      </c>
      <c r="D414" s="19">
        <v>2100</v>
      </c>
      <c r="E414" s="19">
        <v>14046</v>
      </c>
      <c r="F414" s="5">
        <f t="shared" si="36"/>
        <v>668.85714285714289</v>
      </c>
      <c r="G414" s="20" t="s">
        <v>20</v>
      </c>
      <c r="H414" s="8">
        <v>134</v>
      </c>
      <c r="I414" s="9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5">
        <f t="shared" si="38"/>
        <v>41642.25</v>
      </c>
      <c r="O414" s="15">
        <f t="shared" si="39"/>
        <v>41652.25</v>
      </c>
      <c r="P414" t="b">
        <v>0</v>
      </c>
      <c r="Q414" t="b">
        <v>0</v>
      </c>
      <c r="R414" s="10" t="s">
        <v>119</v>
      </c>
      <c r="S414" t="str" cm="1">
        <f t="array" ref="S414:T414">_xlfn.TEXTSPLIT(R414,"/")</f>
        <v>publishing</v>
      </c>
      <c r="T414" t="str">
        <v>fiction</v>
      </c>
      <c r="U414" s="8" t="str">
        <f t="shared" si="40"/>
        <v>Jan</v>
      </c>
      <c r="V414">
        <f t="shared" si="41"/>
        <v>2014</v>
      </c>
    </row>
    <row r="415" spans="1:22" x14ac:dyDescent="0.25">
      <c r="A415">
        <v>413</v>
      </c>
      <c r="B415" t="s">
        <v>876</v>
      </c>
      <c r="C415" s="3" t="s">
        <v>877</v>
      </c>
      <c r="D415" s="19">
        <v>189500</v>
      </c>
      <c r="E415" s="19">
        <v>117628</v>
      </c>
      <c r="F415" s="5">
        <f t="shared" si="36"/>
        <v>62.072823218997364</v>
      </c>
      <c r="G415" s="20" t="s">
        <v>47</v>
      </c>
      <c r="H415" s="8">
        <v>1089</v>
      </c>
      <c r="I415" s="9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5">
        <f t="shared" si="38"/>
        <v>43431.25</v>
      </c>
      <c r="O415" s="15">
        <f t="shared" si="39"/>
        <v>43458.25</v>
      </c>
      <c r="P415" t="b">
        <v>0</v>
      </c>
      <c r="Q415" t="b">
        <v>0</v>
      </c>
      <c r="R415" s="10" t="s">
        <v>71</v>
      </c>
      <c r="S415" t="str" cm="1">
        <f t="array" ref="S415:T415">_xlfn.TEXTSPLIT(R415,"/")</f>
        <v>film &amp; video</v>
      </c>
      <c r="T415" t="str">
        <v>animation</v>
      </c>
      <c r="U415" s="8" t="str">
        <f t="shared" si="40"/>
        <v>Nov</v>
      </c>
      <c r="V415">
        <f t="shared" si="41"/>
        <v>2018</v>
      </c>
    </row>
    <row r="416" spans="1:22" x14ac:dyDescent="0.25">
      <c r="A416">
        <v>414</v>
      </c>
      <c r="B416" t="s">
        <v>878</v>
      </c>
      <c r="C416" s="3" t="s">
        <v>879</v>
      </c>
      <c r="D416" s="19">
        <v>188200</v>
      </c>
      <c r="E416" s="19">
        <v>159405</v>
      </c>
      <c r="F416" s="5">
        <f t="shared" si="36"/>
        <v>84.699787460148784</v>
      </c>
      <c r="G416" s="20" t="s">
        <v>14</v>
      </c>
      <c r="H416" s="8">
        <v>5497</v>
      </c>
      <c r="I416" s="9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5">
        <f t="shared" si="38"/>
        <v>40288.208333333336</v>
      </c>
      <c r="O416" s="15">
        <f t="shared" si="39"/>
        <v>40296.208333333336</v>
      </c>
      <c r="P416" t="b">
        <v>0</v>
      </c>
      <c r="Q416" t="b">
        <v>1</v>
      </c>
      <c r="R416" s="10" t="s">
        <v>17</v>
      </c>
      <c r="S416" t="str" cm="1">
        <f t="array" ref="S416:T416">_xlfn.TEXTSPLIT(R416,"/")</f>
        <v>food</v>
      </c>
      <c r="T416" t="str">
        <v>food trucks</v>
      </c>
      <c r="U416" s="8" t="str">
        <f t="shared" si="40"/>
        <v>Apr</v>
      </c>
      <c r="V416">
        <f t="shared" si="41"/>
        <v>2010</v>
      </c>
    </row>
    <row r="417" spans="1:22" x14ac:dyDescent="0.25">
      <c r="A417">
        <v>415</v>
      </c>
      <c r="B417" t="s">
        <v>880</v>
      </c>
      <c r="C417" s="3" t="s">
        <v>881</v>
      </c>
      <c r="D417" s="19">
        <v>113500</v>
      </c>
      <c r="E417" s="19">
        <v>12552</v>
      </c>
      <c r="F417" s="5">
        <f t="shared" si="36"/>
        <v>11.059030837004405</v>
      </c>
      <c r="G417" s="20" t="s">
        <v>14</v>
      </c>
      <c r="H417" s="8">
        <v>418</v>
      </c>
      <c r="I417" s="9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5">
        <f t="shared" si="38"/>
        <v>40921.25</v>
      </c>
      <c r="O417" s="15">
        <f t="shared" si="39"/>
        <v>40938.25</v>
      </c>
      <c r="P417" t="b">
        <v>0</v>
      </c>
      <c r="Q417" t="b">
        <v>0</v>
      </c>
      <c r="R417" s="10" t="s">
        <v>33</v>
      </c>
      <c r="S417" t="str" cm="1">
        <f t="array" ref="S417:T417">_xlfn.TEXTSPLIT(R417,"/")</f>
        <v>theater</v>
      </c>
      <c r="T417" t="str">
        <v>plays</v>
      </c>
      <c r="U417" s="8" t="str">
        <f t="shared" si="40"/>
        <v>Jan</v>
      </c>
      <c r="V417">
        <f t="shared" si="41"/>
        <v>2012</v>
      </c>
    </row>
    <row r="418" spans="1:22" ht="31.5" x14ac:dyDescent="0.25">
      <c r="A418">
        <v>416</v>
      </c>
      <c r="B418" t="s">
        <v>882</v>
      </c>
      <c r="C418" s="3" t="s">
        <v>883</v>
      </c>
      <c r="D418" s="19">
        <v>134600</v>
      </c>
      <c r="E418" s="19">
        <v>59007</v>
      </c>
      <c r="F418" s="5">
        <f t="shared" si="36"/>
        <v>43.838781575037146</v>
      </c>
      <c r="G418" s="20" t="s">
        <v>14</v>
      </c>
      <c r="H418" s="8">
        <v>1439</v>
      </c>
      <c r="I418" s="9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5">
        <f t="shared" si="38"/>
        <v>40560.25</v>
      </c>
      <c r="O418" s="15">
        <f t="shared" si="39"/>
        <v>40569.25</v>
      </c>
      <c r="P418" t="b">
        <v>0</v>
      </c>
      <c r="Q418" t="b">
        <v>1</v>
      </c>
      <c r="R418" s="10" t="s">
        <v>42</v>
      </c>
      <c r="S418" t="str" cm="1">
        <f t="array" ref="S418:T418">_xlfn.TEXTSPLIT(R418,"/")</f>
        <v>film &amp; video</v>
      </c>
      <c r="T418" t="str">
        <v>documentary</v>
      </c>
      <c r="U418" s="8" t="str">
        <f t="shared" si="40"/>
        <v>Jan</v>
      </c>
      <c r="V418">
        <f t="shared" si="41"/>
        <v>2011</v>
      </c>
    </row>
    <row r="419" spans="1:22" x14ac:dyDescent="0.25">
      <c r="A419">
        <v>417</v>
      </c>
      <c r="B419" t="s">
        <v>884</v>
      </c>
      <c r="C419" s="3" t="s">
        <v>885</v>
      </c>
      <c r="D419" s="19">
        <v>1700</v>
      </c>
      <c r="E419" s="19">
        <v>943</v>
      </c>
      <c r="F419" s="5">
        <f t="shared" si="36"/>
        <v>55.470588235294116</v>
      </c>
      <c r="G419" s="20" t="s">
        <v>14</v>
      </c>
      <c r="H419" s="8">
        <v>15</v>
      </c>
      <c r="I419" s="9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5">
        <f t="shared" si="38"/>
        <v>43407.208333333328</v>
      </c>
      <c r="O419" s="15">
        <f t="shared" si="39"/>
        <v>43431.25</v>
      </c>
      <c r="P419" t="b">
        <v>0</v>
      </c>
      <c r="Q419" t="b">
        <v>0</v>
      </c>
      <c r="R419" s="10" t="s">
        <v>33</v>
      </c>
      <c r="S419" t="str" cm="1">
        <f t="array" ref="S419:T419">_xlfn.TEXTSPLIT(R419,"/")</f>
        <v>theater</v>
      </c>
      <c r="T419" t="str">
        <v>plays</v>
      </c>
      <c r="U419" s="8" t="str">
        <f t="shared" si="40"/>
        <v>Nov</v>
      </c>
      <c r="V419">
        <f t="shared" si="41"/>
        <v>2018</v>
      </c>
    </row>
    <row r="420" spans="1:22" x14ac:dyDescent="0.25">
      <c r="A420">
        <v>418</v>
      </c>
      <c r="B420" t="s">
        <v>105</v>
      </c>
      <c r="C420" s="3" t="s">
        <v>886</v>
      </c>
      <c r="D420" s="19">
        <v>163700</v>
      </c>
      <c r="E420" s="19">
        <v>93963</v>
      </c>
      <c r="F420" s="5">
        <f t="shared" si="36"/>
        <v>57.399511301160658</v>
      </c>
      <c r="G420" s="20" t="s">
        <v>14</v>
      </c>
      <c r="H420" s="8">
        <v>1999</v>
      </c>
      <c r="I420" s="9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5">
        <f t="shared" si="38"/>
        <v>41035.208333333336</v>
      </c>
      <c r="O420" s="15">
        <f t="shared" si="39"/>
        <v>41036.208333333336</v>
      </c>
      <c r="P420" t="b">
        <v>0</v>
      </c>
      <c r="Q420" t="b">
        <v>0</v>
      </c>
      <c r="R420" s="10" t="s">
        <v>42</v>
      </c>
      <c r="S420" t="str" cm="1">
        <f t="array" ref="S420:T420">_xlfn.TEXTSPLIT(R420,"/")</f>
        <v>film &amp; video</v>
      </c>
      <c r="T420" t="str">
        <v>documentary</v>
      </c>
      <c r="U420" s="8" t="str">
        <f t="shared" si="40"/>
        <v>May</v>
      </c>
      <c r="V420">
        <f t="shared" si="41"/>
        <v>2012</v>
      </c>
    </row>
    <row r="421" spans="1:22" x14ac:dyDescent="0.25">
      <c r="A421">
        <v>419</v>
      </c>
      <c r="B421" t="s">
        <v>887</v>
      </c>
      <c r="C421" s="3" t="s">
        <v>888</v>
      </c>
      <c r="D421" s="19">
        <v>113800</v>
      </c>
      <c r="E421" s="19">
        <v>140469</v>
      </c>
      <c r="F421" s="5">
        <f t="shared" si="36"/>
        <v>123.43497363796135</v>
      </c>
      <c r="G421" s="20" t="s">
        <v>20</v>
      </c>
      <c r="H421" s="8">
        <v>5203</v>
      </c>
      <c r="I421" s="9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5">
        <f t="shared" si="38"/>
        <v>40899.25</v>
      </c>
      <c r="O421" s="15">
        <f t="shared" si="39"/>
        <v>40905.25</v>
      </c>
      <c r="P421" t="b">
        <v>0</v>
      </c>
      <c r="Q421" t="b">
        <v>0</v>
      </c>
      <c r="R421" s="10" t="s">
        <v>28</v>
      </c>
      <c r="S421" t="str" cm="1">
        <f t="array" ref="S421:T421">_xlfn.TEXTSPLIT(R421,"/")</f>
        <v>technology</v>
      </c>
      <c r="T421" t="str">
        <v>web</v>
      </c>
      <c r="U421" s="8" t="str">
        <f t="shared" si="40"/>
        <v>Dec</v>
      </c>
      <c r="V421">
        <f t="shared" si="41"/>
        <v>2011</v>
      </c>
    </row>
    <row r="422" spans="1:22" x14ac:dyDescent="0.25">
      <c r="A422">
        <v>420</v>
      </c>
      <c r="B422" t="s">
        <v>889</v>
      </c>
      <c r="C422" s="3" t="s">
        <v>890</v>
      </c>
      <c r="D422" s="19">
        <v>5000</v>
      </c>
      <c r="E422" s="19">
        <v>6423</v>
      </c>
      <c r="F422" s="5">
        <f t="shared" si="36"/>
        <v>128.46</v>
      </c>
      <c r="G422" s="20" t="s">
        <v>20</v>
      </c>
      <c r="H422" s="8">
        <v>94</v>
      </c>
      <c r="I422" s="9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5">
        <f t="shared" si="38"/>
        <v>42911.208333333328</v>
      </c>
      <c r="O422" s="15">
        <f t="shared" si="39"/>
        <v>42925.208333333328</v>
      </c>
      <c r="P422" t="b">
        <v>0</v>
      </c>
      <c r="Q422" t="b">
        <v>0</v>
      </c>
      <c r="R422" s="10" t="s">
        <v>33</v>
      </c>
      <c r="S422" t="str" cm="1">
        <f t="array" ref="S422:T422">_xlfn.TEXTSPLIT(R422,"/")</f>
        <v>theater</v>
      </c>
      <c r="T422" t="str">
        <v>plays</v>
      </c>
      <c r="U422" s="8" t="str">
        <f t="shared" si="40"/>
        <v>Jun</v>
      </c>
      <c r="V422">
        <f t="shared" si="41"/>
        <v>2017</v>
      </c>
    </row>
    <row r="423" spans="1:22" x14ac:dyDescent="0.25">
      <c r="A423">
        <v>421</v>
      </c>
      <c r="B423" t="s">
        <v>891</v>
      </c>
      <c r="C423" s="3" t="s">
        <v>892</v>
      </c>
      <c r="D423" s="19">
        <v>9400</v>
      </c>
      <c r="E423" s="19">
        <v>6015</v>
      </c>
      <c r="F423" s="5">
        <f t="shared" si="36"/>
        <v>63.989361702127653</v>
      </c>
      <c r="G423" s="20" t="s">
        <v>14</v>
      </c>
      <c r="H423" s="8">
        <v>118</v>
      </c>
      <c r="I423" s="9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5">
        <f t="shared" si="38"/>
        <v>42915.208333333328</v>
      </c>
      <c r="O423" s="15">
        <f t="shared" si="39"/>
        <v>42945.208333333328</v>
      </c>
      <c r="P423" t="b">
        <v>0</v>
      </c>
      <c r="Q423" t="b">
        <v>1</v>
      </c>
      <c r="R423" s="10" t="s">
        <v>65</v>
      </c>
      <c r="S423" t="str" cm="1">
        <f t="array" ref="S423:T423">_xlfn.TEXTSPLIT(R423,"/")</f>
        <v>technology</v>
      </c>
      <c r="T423" t="str">
        <v>wearables</v>
      </c>
      <c r="U423" s="8" t="str">
        <f t="shared" si="40"/>
        <v>Jun</v>
      </c>
      <c r="V423">
        <f t="shared" si="41"/>
        <v>2017</v>
      </c>
    </row>
    <row r="424" spans="1:22" ht="31.5" x14ac:dyDescent="0.25">
      <c r="A424">
        <v>422</v>
      </c>
      <c r="B424" t="s">
        <v>893</v>
      </c>
      <c r="C424" s="3" t="s">
        <v>894</v>
      </c>
      <c r="D424" s="19">
        <v>8700</v>
      </c>
      <c r="E424" s="19">
        <v>11075</v>
      </c>
      <c r="F424" s="5">
        <f t="shared" si="36"/>
        <v>127.29885057471265</v>
      </c>
      <c r="G424" s="20" t="s">
        <v>20</v>
      </c>
      <c r="H424" s="8">
        <v>205</v>
      </c>
      <c r="I424" s="9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5">
        <f t="shared" si="38"/>
        <v>40285.208333333336</v>
      </c>
      <c r="O424" s="15">
        <f t="shared" si="39"/>
        <v>40305.208333333336</v>
      </c>
      <c r="P424" t="b">
        <v>0</v>
      </c>
      <c r="Q424" t="b">
        <v>1</v>
      </c>
      <c r="R424" s="10" t="s">
        <v>33</v>
      </c>
      <c r="S424" t="str" cm="1">
        <f t="array" ref="S424:T424">_xlfn.TEXTSPLIT(R424,"/")</f>
        <v>theater</v>
      </c>
      <c r="T424" t="str">
        <v>plays</v>
      </c>
      <c r="U424" s="8" t="str">
        <f t="shared" si="40"/>
        <v>Apr</v>
      </c>
      <c r="V424">
        <f t="shared" si="41"/>
        <v>2010</v>
      </c>
    </row>
    <row r="425" spans="1:22" x14ac:dyDescent="0.25">
      <c r="A425">
        <v>423</v>
      </c>
      <c r="B425" t="s">
        <v>895</v>
      </c>
      <c r="C425" s="3" t="s">
        <v>896</v>
      </c>
      <c r="D425" s="19">
        <v>147800</v>
      </c>
      <c r="E425" s="19">
        <v>15723</v>
      </c>
      <c r="F425" s="5">
        <f t="shared" si="36"/>
        <v>10.638024357239512</v>
      </c>
      <c r="G425" s="20" t="s">
        <v>14</v>
      </c>
      <c r="H425" s="8">
        <v>162</v>
      </c>
      <c r="I425" s="9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5">
        <f t="shared" si="38"/>
        <v>40808.208333333336</v>
      </c>
      <c r="O425" s="15">
        <f t="shared" si="39"/>
        <v>40810.208333333336</v>
      </c>
      <c r="P425" t="b">
        <v>0</v>
      </c>
      <c r="Q425" t="b">
        <v>1</v>
      </c>
      <c r="R425" s="10" t="s">
        <v>17</v>
      </c>
      <c r="S425" t="str" cm="1">
        <f t="array" ref="S425:T425">_xlfn.TEXTSPLIT(R425,"/")</f>
        <v>food</v>
      </c>
      <c r="T425" t="str">
        <v>food trucks</v>
      </c>
      <c r="U425" s="8" t="str">
        <f t="shared" si="40"/>
        <v>Sep</v>
      </c>
      <c r="V425">
        <f t="shared" si="41"/>
        <v>2011</v>
      </c>
    </row>
    <row r="426" spans="1:22" x14ac:dyDescent="0.25">
      <c r="A426">
        <v>424</v>
      </c>
      <c r="B426" t="s">
        <v>897</v>
      </c>
      <c r="C426" s="3" t="s">
        <v>898</v>
      </c>
      <c r="D426" s="19">
        <v>5100</v>
      </c>
      <c r="E426" s="19">
        <v>2064</v>
      </c>
      <c r="F426" s="5">
        <f t="shared" si="36"/>
        <v>40.470588235294116</v>
      </c>
      <c r="G426" s="20" t="s">
        <v>14</v>
      </c>
      <c r="H426" s="8">
        <v>83</v>
      </c>
      <c r="I426" s="9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5">
        <f t="shared" si="38"/>
        <v>43208.208333333328</v>
      </c>
      <c r="O426" s="15">
        <f t="shared" si="39"/>
        <v>43214.208333333328</v>
      </c>
      <c r="P426" t="b">
        <v>0</v>
      </c>
      <c r="Q426" t="b">
        <v>0</v>
      </c>
      <c r="R426" s="10" t="s">
        <v>60</v>
      </c>
      <c r="S426" t="str" cm="1">
        <f t="array" ref="S426:T426">_xlfn.TEXTSPLIT(R426,"/")</f>
        <v>music</v>
      </c>
      <c r="T426" t="str">
        <v>indie rock</v>
      </c>
      <c r="U426" s="8" t="str">
        <f t="shared" si="40"/>
        <v>Apr</v>
      </c>
      <c r="V426">
        <f t="shared" si="41"/>
        <v>2018</v>
      </c>
    </row>
    <row r="427" spans="1:22" x14ac:dyDescent="0.25">
      <c r="A427">
        <v>425</v>
      </c>
      <c r="B427" t="s">
        <v>899</v>
      </c>
      <c r="C427" s="3" t="s">
        <v>900</v>
      </c>
      <c r="D427" s="19">
        <v>2700</v>
      </c>
      <c r="E427" s="19">
        <v>7767</v>
      </c>
      <c r="F427" s="5">
        <f t="shared" si="36"/>
        <v>287.66666666666663</v>
      </c>
      <c r="G427" s="20" t="s">
        <v>20</v>
      </c>
      <c r="H427" s="8">
        <v>92</v>
      </c>
      <c r="I427" s="9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5">
        <f t="shared" si="38"/>
        <v>42213.208333333328</v>
      </c>
      <c r="O427" s="15">
        <f t="shared" si="39"/>
        <v>42219.208333333328</v>
      </c>
      <c r="P427" t="b">
        <v>0</v>
      </c>
      <c r="Q427" t="b">
        <v>0</v>
      </c>
      <c r="R427" s="10" t="s">
        <v>122</v>
      </c>
      <c r="S427" t="str" cm="1">
        <f t="array" ref="S427:T427">_xlfn.TEXTSPLIT(R427,"/")</f>
        <v>photography</v>
      </c>
      <c r="T427" t="str">
        <v>photography books</v>
      </c>
      <c r="U427" s="8" t="str">
        <f t="shared" si="40"/>
        <v>Jul</v>
      </c>
      <c r="V427">
        <f t="shared" si="41"/>
        <v>2015</v>
      </c>
    </row>
    <row r="428" spans="1:22" x14ac:dyDescent="0.25">
      <c r="A428">
        <v>426</v>
      </c>
      <c r="B428" t="s">
        <v>901</v>
      </c>
      <c r="C428" s="3" t="s">
        <v>902</v>
      </c>
      <c r="D428" s="19">
        <v>1800</v>
      </c>
      <c r="E428" s="19">
        <v>10313</v>
      </c>
      <c r="F428" s="5">
        <f t="shared" si="36"/>
        <v>572.94444444444446</v>
      </c>
      <c r="G428" s="20" t="s">
        <v>20</v>
      </c>
      <c r="H428" s="8">
        <v>219</v>
      </c>
      <c r="I428" s="9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5">
        <f t="shared" si="38"/>
        <v>41332.25</v>
      </c>
      <c r="O428" s="15">
        <f t="shared" si="39"/>
        <v>41339.25</v>
      </c>
      <c r="P428" t="b">
        <v>0</v>
      </c>
      <c r="Q428" t="b">
        <v>0</v>
      </c>
      <c r="R428" s="10" t="s">
        <v>33</v>
      </c>
      <c r="S428" t="str" cm="1">
        <f t="array" ref="S428:T428">_xlfn.TEXTSPLIT(R428,"/")</f>
        <v>theater</v>
      </c>
      <c r="T428" t="str">
        <v>plays</v>
      </c>
      <c r="U428" s="8" t="str">
        <f t="shared" si="40"/>
        <v>Feb</v>
      </c>
      <c r="V428">
        <f t="shared" si="41"/>
        <v>2013</v>
      </c>
    </row>
    <row r="429" spans="1:22" x14ac:dyDescent="0.25">
      <c r="A429">
        <v>427</v>
      </c>
      <c r="B429" t="s">
        <v>903</v>
      </c>
      <c r="C429" s="3" t="s">
        <v>904</v>
      </c>
      <c r="D429" s="19">
        <v>174500</v>
      </c>
      <c r="E429" s="19">
        <v>197018</v>
      </c>
      <c r="F429" s="5">
        <f t="shared" si="36"/>
        <v>112.90429799426933</v>
      </c>
      <c r="G429" s="20" t="s">
        <v>20</v>
      </c>
      <c r="H429" s="8">
        <v>2526</v>
      </c>
      <c r="I429" s="9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5">
        <f t="shared" si="38"/>
        <v>41895.208333333336</v>
      </c>
      <c r="O429" s="15">
        <f t="shared" si="39"/>
        <v>41927.208333333336</v>
      </c>
      <c r="P429" t="b">
        <v>0</v>
      </c>
      <c r="Q429" t="b">
        <v>1</v>
      </c>
      <c r="R429" s="10" t="s">
        <v>33</v>
      </c>
      <c r="S429" t="str" cm="1">
        <f t="array" ref="S429:T429">_xlfn.TEXTSPLIT(R429,"/")</f>
        <v>theater</v>
      </c>
      <c r="T429" t="str">
        <v>plays</v>
      </c>
      <c r="U429" s="8" t="str">
        <f t="shared" si="40"/>
        <v>Sep</v>
      </c>
      <c r="V429">
        <f t="shared" si="41"/>
        <v>2014</v>
      </c>
    </row>
    <row r="430" spans="1:22" x14ac:dyDescent="0.25">
      <c r="A430">
        <v>428</v>
      </c>
      <c r="B430" t="s">
        <v>905</v>
      </c>
      <c r="C430" s="3" t="s">
        <v>906</v>
      </c>
      <c r="D430" s="19">
        <v>101400</v>
      </c>
      <c r="E430" s="19">
        <v>47037</v>
      </c>
      <c r="F430" s="5">
        <f t="shared" si="36"/>
        <v>46.387573964497044</v>
      </c>
      <c r="G430" s="20" t="s">
        <v>14</v>
      </c>
      <c r="H430" s="8">
        <v>747</v>
      </c>
      <c r="I430" s="9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5">
        <f t="shared" si="38"/>
        <v>40585.25</v>
      </c>
      <c r="O430" s="15">
        <f t="shared" si="39"/>
        <v>40592.25</v>
      </c>
      <c r="P430" t="b">
        <v>0</v>
      </c>
      <c r="Q430" t="b">
        <v>0</v>
      </c>
      <c r="R430" s="10" t="s">
        <v>71</v>
      </c>
      <c r="S430" t="str" cm="1">
        <f t="array" ref="S430:T430">_xlfn.TEXTSPLIT(R430,"/")</f>
        <v>film &amp; video</v>
      </c>
      <c r="T430" t="str">
        <v>animation</v>
      </c>
      <c r="U430" s="8" t="str">
        <f t="shared" si="40"/>
        <v>Feb</v>
      </c>
      <c r="V430">
        <f t="shared" si="41"/>
        <v>2011</v>
      </c>
    </row>
    <row r="431" spans="1:22" x14ac:dyDescent="0.25">
      <c r="A431">
        <v>429</v>
      </c>
      <c r="B431" t="s">
        <v>907</v>
      </c>
      <c r="C431" s="3" t="s">
        <v>908</v>
      </c>
      <c r="D431" s="19">
        <v>191000</v>
      </c>
      <c r="E431" s="19">
        <v>173191</v>
      </c>
      <c r="F431" s="5">
        <f t="shared" si="36"/>
        <v>90.675916230366497</v>
      </c>
      <c r="G431" s="20" t="s">
        <v>74</v>
      </c>
      <c r="H431" s="8">
        <v>2138</v>
      </c>
      <c r="I431" s="9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5">
        <f t="shared" si="38"/>
        <v>41680.25</v>
      </c>
      <c r="O431" s="15">
        <f t="shared" si="39"/>
        <v>41708.208333333336</v>
      </c>
      <c r="P431" t="b">
        <v>0</v>
      </c>
      <c r="Q431" t="b">
        <v>1</v>
      </c>
      <c r="R431" s="10" t="s">
        <v>122</v>
      </c>
      <c r="S431" t="str" cm="1">
        <f t="array" ref="S431:T431">_xlfn.TEXTSPLIT(R431,"/")</f>
        <v>photography</v>
      </c>
      <c r="T431" t="str">
        <v>photography books</v>
      </c>
      <c r="U431" s="8" t="str">
        <f t="shared" si="40"/>
        <v>Feb</v>
      </c>
      <c r="V431">
        <f t="shared" si="41"/>
        <v>2014</v>
      </c>
    </row>
    <row r="432" spans="1:22" x14ac:dyDescent="0.25">
      <c r="A432">
        <v>430</v>
      </c>
      <c r="B432" t="s">
        <v>909</v>
      </c>
      <c r="C432" s="3" t="s">
        <v>910</v>
      </c>
      <c r="D432" s="19">
        <v>8100</v>
      </c>
      <c r="E432" s="19">
        <v>5487</v>
      </c>
      <c r="F432" s="5">
        <f t="shared" si="36"/>
        <v>67.740740740740748</v>
      </c>
      <c r="G432" s="20" t="s">
        <v>14</v>
      </c>
      <c r="H432" s="8">
        <v>84</v>
      </c>
      <c r="I432" s="9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5">
        <f t="shared" si="38"/>
        <v>43737.208333333328</v>
      </c>
      <c r="O432" s="15">
        <f t="shared" si="39"/>
        <v>43771.208333333328</v>
      </c>
      <c r="P432" t="b">
        <v>0</v>
      </c>
      <c r="Q432" t="b">
        <v>0</v>
      </c>
      <c r="R432" s="10" t="s">
        <v>33</v>
      </c>
      <c r="S432" t="str" cm="1">
        <f t="array" ref="S432:T432">_xlfn.TEXTSPLIT(R432,"/")</f>
        <v>theater</v>
      </c>
      <c r="T432" t="str">
        <v>plays</v>
      </c>
      <c r="U432" s="8" t="str">
        <f t="shared" si="40"/>
        <v>Sep</v>
      </c>
      <c r="V432">
        <f t="shared" si="41"/>
        <v>2019</v>
      </c>
    </row>
    <row r="433" spans="1:22" x14ac:dyDescent="0.25">
      <c r="A433">
        <v>431</v>
      </c>
      <c r="B433" t="s">
        <v>911</v>
      </c>
      <c r="C433" s="3" t="s">
        <v>912</v>
      </c>
      <c r="D433" s="19">
        <v>5100</v>
      </c>
      <c r="E433" s="19">
        <v>9817</v>
      </c>
      <c r="F433" s="5">
        <f t="shared" si="36"/>
        <v>192.49019607843135</v>
      </c>
      <c r="G433" s="20" t="s">
        <v>20</v>
      </c>
      <c r="H433" s="8">
        <v>94</v>
      </c>
      <c r="I433" s="9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5">
        <f t="shared" si="38"/>
        <v>43273.208333333328</v>
      </c>
      <c r="O433" s="15">
        <f t="shared" si="39"/>
        <v>43290.208333333328</v>
      </c>
      <c r="P433" t="b">
        <v>1</v>
      </c>
      <c r="Q433" t="b">
        <v>0</v>
      </c>
      <c r="R433" s="10" t="s">
        <v>33</v>
      </c>
      <c r="S433" t="str" cm="1">
        <f t="array" ref="S433:T433">_xlfn.TEXTSPLIT(R433,"/")</f>
        <v>theater</v>
      </c>
      <c r="T433" t="str">
        <v>plays</v>
      </c>
      <c r="U433" s="8" t="str">
        <f t="shared" si="40"/>
        <v>Jun</v>
      </c>
      <c r="V433">
        <f t="shared" si="41"/>
        <v>2018</v>
      </c>
    </row>
    <row r="434" spans="1:22" x14ac:dyDescent="0.25">
      <c r="A434">
        <v>432</v>
      </c>
      <c r="B434" t="s">
        <v>913</v>
      </c>
      <c r="C434" s="3" t="s">
        <v>914</v>
      </c>
      <c r="D434" s="19">
        <v>7700</v>
      </c>
      <c r="E434" s="19">
        <v>6369</v>
      </c>
      <c r="F434" s="5">
        <f t="shared" si="36"/>
        <v>82.714285714285722</v>
      </c>
      <c r="G434" s="20" t="s">
        <v>14</v>
      </c>
      <c r="H434" s="8">
        <v>91</v>
      </c>
      <c r="I434" s="9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5">
        <f t="shared" si="38"/>
        <v>41761.208333333336</v>
      </c>
      <c r="O434" s="15">
        <f t="shared" si="39"/>
        <v>41781.208333333336</v>
      </c>
      <c r="P434" t="b">
        <v>0</v>
      </c>
      <c r="Q434" t="b">
        <v>0</v>
      </c>
      <c r="R434" s="10" t="s">
        <v>33</v>
      </c>
      <c r="S434" t="str" cm="1">
        <f t="array" ref="S434:T434">_xlfn.TEXTSPLIT(R434,"/")</f>
        <v>theater</v>
      </c>
      <c r="T434" t="str">
        <v>plays</v>
      </c>
      <c r="U434" s="8" t="str">
        <f t="shared" si="40"/>
        <v>May</v>
      </c>
      <c r="V434">
        <f t="shared" si="41"/>
        <v>2014</v>
      </c>
    </row>
    <row r="435" spans="1:22" x14ac:dyDescent="0.25">
      <c r="A435">
        <v>433</v>
      </c>
      <c r="B435" t="s">
        <v>915</v>
      </c>
      <c r="C435" s="3" t="s">
        <v>916</v>
      </c>
      <c r="D435" s="19">
        <v>121400</v>
      </c>
      <c r="E435" s="19">
        <v>65755</v>
      </c>
      <c r="F435" s="5">
        <f t="shared" si="36"/>
        <v>54.163920922570021</v>
      </c>
      <c r="G435" s="20" t="s">
        <v>14</v>
      </c>
      <c r="H435" s="8">
        <v>792</v>
      </c>
      <c r="I435" s="9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5">
        <f t="shared" si="38"/>
        <v>41603.25</v>
      </c>
      <c r="O435" s="15">
        <f t="shared" si="39"/>
        <v>41619.25</v>
      </c>
      <c r="P435" t="b">
        <v>0</v>
      </c>
      <c r="Q435" t="b">
        <v>1</v>
      </c>
      <c r="R435" s="10" t="s">
        <v>42</v>
      </c>
      <c r="S435" t="str" cm="1">
        <f t="array" ref="S435:T435">_xlfn.TEXTSPLIT(R435,"/")</f>
        <v>film &amp; video</v>
      </c>
      <c r="T435" t="str">
        <v>documentary</v>
      </c>
      <c r="U435" s="8" t="str">
        <f t="shared" si="40"/>
        <v>Nov</v>
      </c>
      <c r="V435">
        <f t="shared" si="41"/>
        <v>2013</v>
      </c>
    </row>
    <row r="436" spans="1:22" x14ac:dyDescent="0.25">
      <c r="A436">
        <v>434</v>
      </c>
      <c r="B436" t="s">
        <v>917</v>
      </c>
      <c r="C436" s="3" t="s">
        <v>918</v>
      </c>
      <c r="D436" s="19">
        <v>5400</v>
      </c>
      <c r="E436" s="19">
        <v>903</v>
      </c>
      <c r="F436" s="5">
        <f t="shared" si="36"/>
        <v>16.722222222222221</v>
      </c>
      <c r="G436" s="20" t="s">
        <v>74</v>
      </c>
      <c r="H436" s="8">
        <v>10</v>
      </c>
      <c r="I436" s="9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5">
        <f t="shared" si="38"/>
        <v>42705.25</v>
      </c>
      <c r="O436" s="15">
        <f t="shared" si="39"/>
        <v>42719.25</v>
      </c>
      <c r="P436" t="b">
        <v>1</v>
      </c>
      <c r="Q436" t="b">
        <v>0</v>
      </c>
      <c r="R436" s="10" t="s">
        <v>33</v>
      </c>
      <c r="S436" t="str" cm="1">
        <f t="array" ref="S436:T436">_xlfn.TEXTSPLIT(R436,"/")</f>
        <v>theater</v>
      </c>
      <c r="T436" t="str">
        <v>plays</v>
      </c>
      <c r="U436" s="8" t="str">
        <f t="shared" si="40"/>
        <v>Dec</v>
      </c>
      <c r="V436">
        <f t="shared" si="41"/>
        <v>2016</v>
      </c>
    </row>
    <row r="437" spans="1:22" x14ac:dyDescent="0.25">
      <c r="A437">
        <v>435</v>
      </c>
      <c r="B437" t="s">
        <v>919</v>
      </c>
      <c r="C437" s="3" t="s">
        <v>920</v>
      </c>
      <c r="D437" s="19">
        <v>152400</v>
      </c>
      <c r="E437" s="19">
        <v>178120</v>
      </c>
      <c r="F437" s="5">
        <f t="shared" si="36"/>
        <v>116.87664041994749</v>
      </c>
      <c r="G437" s="20" t="s">
        <v>20</v>
      </c>
      <c r="H437" s="8">
        <v>1713</v>
      </c>
      <c r="I437" s="9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5">
        <f t="shared" si="38"/>
        <v>41988.25</v>
      </c>
      <c r="O437" s="15">
        <f t="shared" si="39"/>
        <v>42000.25</v>
      </c>
      <c r="P437" t="b">
        <v>0</v>
      </c>
      <c r="Q437" t="b">
        <v>1</v>
      </c>
      <c r="R437" s="10" t="s">
        <v>33</v>
      </c>
      <c r="S437" t="str" cm="1">
        <f t="array" ref="S437:T437">_xlfn.TEXTSPLIT(R437,"/")</f>
        <v>theater</v>
      </c>
      <c r="T437" t="str">
        <v>plays</v>
      </c>
      <c r="U437" s="8" t="str">
        <f t="shared" si="40"/>
        <v>Dec</v>
      </c>
      <c r="V437">
        <f t="shared" si="41"/>
        <v>2014</v>
      </c>
    </row>
    <row r="438" spans="1:22" x14ac:dyDescent="0.25">
      <c r="A438">
        <v>436</v>
      </c>
      <c r="B438" t="s">
        <v>921</v>
      </c>
      <c r="C438" s="3" t="s">
        <v>922</v>
      </c>
      <c r="D438" s="19">
        <v>1300</v>
      </c>
      <c r="E438" s="19">
        <v>13678</v>
      </c>
      <c r="F438" s="5">
        <f t="shared" si="36"/>
        <v>1052.1538461538462</v>
      </c>
      <c r="G438" s="20" t="s">
        <v>20</v>
      </c>
      <c r="H438" s="8">
        <v>249</v>
      </c>
      <c r="I438" s="9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5">
        <f t="shared" si="38"/>
        <v>43575.208333333328</v>
      </c>
      <c r="O438" s="15">
        <f t="shared" si="39"/>
        <v>43576.208333333328</v>
      </c>
      <c r="P438" t="b">
        <v>0</v>
      </c>
      <c r="Q438" t="b">
        <v>0</v>
      </c>
      <c r="R438" s="10" t="s">
        <v>159</v>
      </c>
      <c r="S438" t="str" cm="1">
        <f t="array" ref="S438:T438">_xlfn.TEXTSPLIT(R438,"/")</f>
        <v>music</v>
      </c>
      <c r="T438" t="str">
        <v>jazz</v>
      </c>
      <c r="U438" s="8" t="str">
        <f t="shared" si="40"/>
        <v>Apr</v>
      </c>
      <c r="V438">
        <f t="shared" si="41"/>
        <v>2019</v>
      </c>
    </row>
    <row r="439" spans="1:22" x14ac:dyDescent="0.25">
      <c r="A439">
        <v>437</v>
      </c>
      <c r="B439" t="s">
        <v>923</v>
      </c>
      <c r="C439" s="3" t="s">
        <v>924</v>
      </c>
      <c r="D439" s="19">
        <v>8100</v>
      </c>
      <c r="E439" s="19">
        <v>9969</v>
      </c>
      <c r="F439" s="5">
        <f t="shared" si="36"/>
        <v>123.07407407407408</v>
      </c>
      <c r="G439" s="20" t="s">
        <v>20</v>
      </c>
      <c r="H439" s="8">
        <v>192</v>
      </c>
      <c r="I439" s="9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5">
        <f t="shared" si="38"/>
        <v>42260.208333333328</v>
      </c>
      <c r="O439" s="15">
        <f t="shared" si="39"/>
        <v>42263.208333333328</v>
      </c>
      <c r="P439" t="b">
        <v>0</v>
      </c>
      <c r="Q439" t="b">
        <v>1</v>
      </c>
      <c r="R439" s="10" t="s">
        <v>71</v>
      </c>
      <c r="S439" t="str" cm="1">
        <f t="array" ref="S439:T439">_xlfn.TEXTSPLIT(R439,"/")</f>
        <v>film &amp; video</v>
      </c>
      <c r="T439" t="str">
        <v>animation</v>
      </c>
      <c r="U439" s="8" t="str">
        <f t="shared" si="40"/>
        <v>Sep</v>
      </c>
      <c r="V439">
        <f t="shared" si="41"/>
        <v>2015</v>
      </c>
    </row>
    <row r="440" spans="1:22" ht="31.5" x14ac:dyDescent="0.25">
      <c r="A440">
        <v>438</v>
      </c>
      <c r="B440" t="s">
        <v>925</v>
      </c>
      <c r="C440" s="3" t="s">
        <v>926</v>
      </c>
      <c r="D440" s="19">
        <v>8300</v>
      </c>
      <c r="E440" s="19">
        <v>14827</v>
      </c>
      <c r="F440" s="5">
        <f t="shared" si="36"/>
        <v>178.63855421686748</v>
      </c>
      <c r="G440" s="20" t="s">
        <v>20</v>
      </c>
      <c r="H440" s="8">
        <v>247</v>
      </c>
      <c r="I440" s="9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5">
        <f t="shared" si="38"/>
        <v>41337.25</v>
      </c>
      <c r="O440" s="15">
        <f t="shared" si="39"/>
        <v>41367.208333333336</v>
      </c>
      <c r="P440" t="b">
        <v>0</v>
      </c>
      <c r="Q440" t="b">
        <v>0</v>
      </c>
      <c r="R440" s="10" t="s">
        <v>33</v>
      </c>
      <c r="S440" t="str" cm="1">
        <f t="array" ref="S440:T440">_xlfn.TEXTSPLIT(R440,"/")</f>
        <v>theater</v>
      </c>
      <c r="T440" t="str">
        <v>plays</v>
      </c>
      <c r="U440" s="8" t="str">
        <f t="shared" si="40"/>
        <v>Mar</v>
      </c>
      <c r="V440">
        <f t="shared" si="41"/>
        <v>2013</v>
      </c>
    </row>
    <row r="441" spans="1:22" x14ac:dyDescent="0.25">
      <c r="A441">
        <v>439</v>
      </c>
      <c r="B441" t="s">
        <v>927</v>
      </c>
      <c r="C441" s="3" t="s">
        <v>928</v>
      </c>
      <c r="D441" s="19">
        <v>28400</v>
      </c>
      <c r="E441" s="19">
        <v>100900</v>
      </c>
      <c r="F441" s="5">
        <f t="shared" si="36"/>
        <v>355.28169014084506</v>
      </c>
      <c r="G441" s="20" t="s">
        <v>20</v>
      </c>
      <c r="H441" s="8">
        <v>2293</v>
      </c>
      <c r="I441" s="9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5">
        <f t="shared" si="38"/>
        <v>42680.208333333328</v>
      </c>
      <c r="O441" s="15">
        <f t="shared" si="39"/>
        <v>42687.25</v>
      </c>
      <c r="P441" t="b">
        <v>0</v>
      </c>
      <c r="Q441" t="b">
        <v>0</v>
      </c>
      <c r="R441" s="10" t="s">
        <v>474</v>
      </c>
      <c r="S441" t="str" cm="1">
        <f t="array" ref="S441:T441">_xlfn.TEXTSPLIT(R441,"/")</f>
        <v>film &amp; video</v>
      </c>
      <c r="T441" t="str">
        <v>science fiction</v>
      </c>
      <c r="U441" s="8" t="str">
        <f t="shared" si="40"/>
        <v>Nov</v>
      </c>
      <c r="V441">
        <f t="shared" si="41"/>
        <v>2016</v>
      </c>
    </row>
    <row r="442" spans="1:22" x14ac:dyDescent="0.25">
      <c r="A442">
        <v>440</v>
      </c>
      <c r="B442" t="s">
        <v>929</v>
      </c>
      <c r="C442" s="3" t="s">
        <v>930</v>
      </c>
      <c r="D442" s="19">
        <v>102500</v>
      </c>
      <c r="E442" s="19">
        <v>165954</v>
      </c>
      <c r="F442" s="5">
        <f t="shared" si="36"/>
        <v>161.90634146341463</v>
      </c>
      <c r="G442" s="20" t="s">
        <v>20</v>
      </c>
      <c r="H442" s="8">
        <v>3131</v>
      </c>
      <c r="I442" s="9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5">
        <f t="shared" si="38"/>
        <v>42916.208333333328</v>
      </c>
      <c r="O442" s="15">
        <f t="shared" si="39"/>
        <v>42926.208333333328</v>
      </c>
      <c r="P442" t="b">
        <v>0</v>
      </c>
      <c r="Q442" t="b">
        <v>0</v>
      </c>
      <c r="R442" s="10" t="s">
        <v>269</v>
      </c>
      <c r="S442" t="str" cm="1">
        <f t="array" ref="S442:T442">_xlfn.TEXTSPLIT(R442,"/")</f>
        <v>film &amp; video</v>
      </c>
      <c r="T442" t="str">
        <v>television</v>
      </c>
      <c r="U442" s="8" t="str">
        <f t="shared" si="40"/>
        <v>Jun</v>
      </c>
      <c r="V442">
        <f t="shared" si="41"/>
        <v>2017</v>
      </c>
    </row>
    <row r="443" spans="1:22" x14ac:dyDescent="0.25">
      <c r="A443">
        <v>441</v>
      </c>
      <c r="B443" t="s">
        <v>931</v>
      </c>
      <c r="C443" s="3" t="s">
        <v>932</v>
      </c>
      <c r="D443" s="19">
        <v>7000</v>
      </c>
      <c r="E443" s="19">
        <v>1744</v>
      </c>
      <c r="F443" s="5">
        <f t="shared" si="36"/>
        <v>24.914285714285715</v>
      </c>
      <c r="G443" s="20" t="s">
        <v>14</v>
      </c>
      <c r="H443" s="8">
        <v>32</v>
      </c>
      <c r="I443" s="9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5">
        <f t="shared" si="38"/>
        <v>41025.208333333336</v>
      </c>
      <c r="O443" s="15">
        <f t="shared" si="39"/>
        <v>41053.208333333336</v>
      </c>
      <c r="P443" t="b">
        <v>0</v>
      </c>
      <c r="Q443" t="b">
        <v>0</v>
      </c>
      <c r="R443" s="10" t="s">
        <v>65</v>
      </c>
      <c r="S443" t="str" cm="1">
        <f t="array" ref="S443:T443">_xlfn.TEXTSPLIT(R443,"/")</f>
        <v>technology</v>
      </c>
      <c r="T443" t="str">
        <v>wearables</v>
      </c>
      <c r="U443" s="8" t="str">
        <f t="shared" si="40"/>
        <v>Apr</v>
      </c>
      <c r="V443">
        <f t="shared" si="41"/>
        <v>2012</v>
      </c>
    </row>
    <row r="444" spans="1:22" x14ac:dyDescent="0.25">
      <c r="A444">
        <v>442</v>
      </c>
      <c r="B444" t="s">
        <v>933</v>
      </c>
      <c r="C444" s="3" t="s">
        <v>934</v>
      </c>
      <c r="D444" s="19">
        <v>5400</v>
      </c>
      <c r="E444" s="19">
        <v>10731</v>
      </c>
      <c r="F444" s="5">
        <f t="shared" si="36"/>
        <v>198.72222222222223</v>
      </c>
      <c r="G444" s="20" t="s">
        <v>20</v>
      </c>
      <c r="H444" s="8">
        <v>143</v>
      </c>
      <c r="I444" s="9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5">
        <f t="shared" si="38"/>
        <v>42980.208333333328</v>
      </c>
      <c r="O444" s="15">
        <f t="shared" si="39"/>
        <v>42996.208333333328</v>
      </c>
      <c r="P444" t="b">
        <v>0</v>
      </c>
      <c r="Q444" t="b">
        <v>0</v>
      </c>
      <c r="R444" s="10" t="s">
        <v>33</v>
      </c>
      <c r="S444" t="str" cm="1">
        <f t="array" ref="S444:T444">_xlfn.TEXTSPLIT(R444,"/")</f>
        <v>theater</v>
      </c>
      <c r="T444" t="str">
        <v>plays</v>
      </c>
      <c r="U444" s="8" t="str">
        <f t="shared" si="40"/>
        <v>Sep</v>
      </c>
      <c r="V444">
        <f t="shared" si="41"/>
        <v>2017</v>
      </c>
    </row>
    <row r="445" spans="1:22" x14ac:dyDescent="0.25">
      <c r="A445">
        <v>443</v>
      </c>
      <c r="B445" t="s">
        <v>935</v>
      </c>
      <c r="C445" s="3" t="s">
        <v>936</v>
      </c>
      <c r="D445" s="19">
        <v>9300</v>
      </c>
      <c r="E445" s="19">
        <v>3232</v>
      </c>
      <c r="F445" s="5">
        <f t="shared" si="36"/>
        <v>34.752688172043008</v>
      </c>
      <c r="G445" s="20" t="s">
        <v>74</v>
      </c>
      <c r="H445" s="8">
        <v>90</v>
      </c>
      <c r="I445" s="9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5">
        <f t="shared" si="38"/>
        <v>40451.208333333336</v>
      </c>
      <c r="O445" s="15">
        <f t="shared" si="39"/>
        <v>40470.208333333336</v>
      </c>
      <c r="P445" t="b">
        <v>0</v>
      </c>
      <c r="Q445" t="b">
        <v>0</v>
      </c>
      <c r="R445" s="10" t="s">
        <v>33</v>
      </c>
      <c r="S445" t="str" cm="1">
        <f t="array" ref="S445:T445">_xlfn.TEXTSPLIT(R445,"/")</f>
        <v>theater</v>
      </c>
      <c r="T445" t="str">
        <v>plays</v>
      </c>
      <c r="U445" s="8" t="str">
        <f t="shared" si="40"/>
        <v>Sep</v>
      </c>
      <c r="V445">
        <f t="shared" si="41"/>
        <v>2010</v>
      </c>
    </row>
    <row r="446" spans="1:22" x14ac:dyDescent="0.25">
      <c r="A446">
        <v>444</v>
      </c>
      <c r="B446" t="s">
        <v>748</v>
      </c>
      <c r="C446" s="3" t="s">
        <v>937</v>
      </c>
      <c r="D446" s="19">
        <v>6200</v>
      </c>
      <c r="E446" s="19">
        <v>10938</v>
      </c>
      <c r="F446" s="5">
        <f t="shared" si="36"/>
        <v>176.41935483870967</v>
      </c>
      <c r="G446" s="20" t="s">
        <v>20</v>
      </c>
      <c r="H446" s="8">
        <v>296</v>
      </c>
      <c r="I446" s="9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5">
        <f t="shared" si="38"/>
        <v>40748.208333333336</v>
      </c>
      <c r="O446" s="15">
        <f t="shared" si="39"/>
        <v>40750.208333333336</v>
      </c>
      <c r="P446" t="b">
        <v>0</v>
      </c>
      <c r="Q446" t="b">
        <v>1</v>
      </c>
      <c r="R446" s="10" t="s">
        <v>60</v>
      </c>
      <c r="S446" t="str" cm="1">
        <f t="array" ref="S446:T446">_xlfn.TEXTSPLIT(R446,"/")</f>
        <v>music</v>
      </c>
      <c r="T446" t="str">
        <v>indie rock</v>
      </c>
      <c r="U446" s="8" t="str">
        <f t="shared" si="40"/>
        <v>Jul</v>
      </c>
      <c r="V446">
        <f t="shared" si="41"/>
        <v>2011</v>
      </c>
    </row>
    <row r="447" spans="1:22" ht="31.5" x14ac:dyDescent="0.25">
      <c r="A447">
        <v>445</v>
      </c>
      <c r="B447" t="s">
        <v>938</v>
      </c>
      <c r="C447" s="3" t="s">
        <v>939</v>
      </c>
      <c r="D447" s="19">
        <v>2100</v>
      </c>
      <c r="E447" s="19">
        <v>10739</v>
      </c>
      <c r="F447" s="5">
        <f t="shared" si="36"/>
        <v>511.38095238095235</v>
      </c>
      <c r="G447" s="20" t="s">
        <v>20</v>
      </c>
      <c r="H447" s="8">
        <v>170</v>
      </c>
      <c r="I447" s="9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5">
        <f t="shared" si="38"/>
        <v>40515.25</v>
      </c>
      <c r="O447" s="15">
        <f t="shared" si="39"/>
        <v>40536.25</v>
      </c>
      <c r="P447" t="b">
        <v>0</v>
      </c>
      <c r="Q447" t="b">
        <v>1</v>
      </c>
      <c r="R447" s="10" t="s">
        <v>33</v>
      </c>
      <c r="S447" t="str" cm="1">
        <f t="array" ref="S447:T447">_xlfn.TEXTSPLIT(R447,"/")</f>
        <v>theater</v>
      </c>
      <c r="T447" t="str">
        <v>plays</v>
      </c>
      <c r="U447" s="8" t="str">
        <f t="shared" si="40"/>
        <v>Dec</v>
      </c>
      <c r="V447">
        <f t="shared" si="41"/>
        <v>2010</v>
      </c>
    </row>
    <row r="448" spans="1:22" x14ac:dyDescent="0.25">
      <c r="A448">
        <v>446</v>
      </c>
      <c r="B448" t="s">
        <v>940</v>
      </c>
      <c r="C448" s="3" t="s">
        <v>941</v>
      </c>
      <c r="D448" s="19">
        <v>6800</v>
      </c>
      <c r="E448" s="19">
        <v>5579</v>
      </c>
      <c r="F448" s="5">
        <f t="shared" si="36"/>
        <v>82.044117647058826</v>
      </c>
      <c r="G448" s="20" t="s">
        <v>14</v>
      </c>
      <c r="H448" s="8">
        <v>186</v>
      </c>
      <c r="I448" s="9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5">
        <f t="shared" si="38"/>
        <v>41261.25</v>
      </c>
      <c r="O448" s="15">
        <f t="shared" si="39"/>
        <v>41263.25</v>
      </c>
      <c r="P448" t="b">
        <v>0</v>
      </c>
      <c r="Q448" t="b">
        <v>0</v>
      </c>
      <c r="R448" s="10" t="s">
        <v>65</v>
      </c>
      <c r="S448" t="str" cm="1">
        <f t="array" ref="S448:T448">_xlfn.TEXTSPLIT(R448,"/")</f>
        <v>technology</v>
      </c>
      <c r="T448" t="str">
        <v>wearables</v>
      </c>
      <c r="U448" s="8" t="str">
        <f t="shared" si="40"/>
        <v>Dec</v>
      </c>
      <c r="V448">
        <f t="shared" si="41"/>
        <v>2012</v>
      </c>
    </row>
    <row r="449" spans="1:22" ht="31.5" x14ac:dyDescent="0.25">
      <c r="A449">
        <v>447</v>
      </c>
      <c r="B449" t="s">
        <v>942</v>
      </c>
      <c r="C449" s="3" t="s">
        <v>943</v>
      </c>
      <c r="D449" s="19">
        <v>155200</v>
      </c>
      <c r="E449" s="19">
        <v>37754</v>
      </c>
      <c r="F449" s="5">
        <f t="shared" si="36"/>
        <v>24.326030927835053</v>
      </c>
      <c r="G449" s="20" t="s">
        <v>74</v>
      </c>
      <c r="H449" s="8">
        <v>439</v>
      </c>
      <c r="I449" s="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5">
        <f t="shared" si="38"/>
        <v>43088.25</v>
      </c>
      <c r="O449" s="15">
        <f t="shared" si="39"/>
        <v>43104.25</v>
      </c>
      <c r="P449" t="b">
        <v>0</v>
      </c>
      <c r="Q449" t="b">
        <v>0</v>
      </c>
      <c r="R449" s="10" t="s">
        <v>269</v>
      </c>
      <c r="S449" t="str" cm="1">
        <f t="array" ref="S449:T449">_xlfn.TEXTSPLIT(R449,"/")</f>
        <v>film &amp; video</v>
      </c>
      <c r="T449" t="str">
        <v>television</v>
      </c>
      <c r="U449" s="8" t="str">
        <f t="shared" si="40"/>
        <v>Dec</v>
      </c>
      <c r="V449">
        <f t="shared" si="41"/>
        <v>2017</v>
      </c>
    </row>
    <row r="450" spans="1:22" x14ac:dyDescent="0.25">
      <c r="A450">
        <v>448</v>
      </c>
      <c r="B450" t="s">
        <v>944</v>
      </c>
      <c r="C450" s="3" t="s">
        <v>945</v>
      </c>
      <c r="D450" s="19">
        <v>89900</v>
      </c>
      <c r="E450" s="19">
        <v>45384</v>
      </c>
      <c r="F450" s="5">
        <f t="shared" si="36"/>
        <v>50.482758620689658</v>
      </c>
      <c r="G450" s="20" t="s">
        <v>14</v>
      </c>
      <c r="H450" s="8">
        <v>605</v>
      </c>
      <c r="I450" s="9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5">
        <f t="shared" si="38"/>
        <v>41378.208333333336</v>
      </c>
      <c r="O450" s="15">
        <f t="shared" si="39"/>
        <v>41380.208333333336</v>
      </c>
      <c r="P450" t="b">
        <v>0</v>
      </c>
      <c r="Q450" t="b">
        <v>1</v>
      </c>
      <c r="R450" s="10" t="s">
        <v>89</v>
      </c>
      <c r="S450" t="str" cm="1">
        <f t="array" ref="S450:T450">_xlfn.TEXTSPLIT(R450,"/")</f>
        <v>games</v>
      </c>
      <c r="T450" t="str">
        <v>video games</v>
      </c>
      <c r="U450" s="8" t="str">
        <f t="shared" si="40"/>
        <v>Apr</v>
      </c>
      <c r="V450">
        <f t="shared" si="41"/>
        <v>2013</v>
      </c>
    </row>
    <row r="451" spans="1:22" x14ac:dyDescent="0.25">
      <c r="A451">
        <v>449</v>
      </c>
      <c r="B451" t="s">
        <v>946</v>
      </c>
      <c r="C451" s="3" t="s">
        <v>947</v>
      </c>
      <c r="D451" s="19">
        <v>900</v>
      </c>
      <c r="E451" s="19">
        <v>8703</v>
      </c>
      <c r="F451" s="5">
        <f t="shared" ref="F451:F514" si="42">E451/D451*100</f>
        <v>967</v>
      </c>
      <c r="G451" s="20" t="s">
        <v>20</v>
      </c>
      <c r="H451" s="8">
        <v>86</v>
      </c>
      <c r="I451" s="9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5">
        <f t="shared" ref="N451:N514" si="44">(((L451/60)/60)/24)+DATE(1970,1,1)</f>
        <v>43530.25</v>
      </c>
      <c r="O451" s="15">
        <f t="shared" ref="O451:O514" si="45">(((M451/60)/60)/24)+DATE(1970,1,1)</f>
        <v>43547.208333333328</v>
      </c>
      <c r="P451" t="b">
        <v>0</v>
      </c>
      <c r="Q451" t="b">
        <v>0</v>
      </c>
      <c r="R451" s="10" t="s">
        <v>89</v>
      </c>
      <c r="S451" t="str" cm="1">
        <f t="array" ref="S451:T451">_xlfn.TEXTSPLIT(R451,"/")</f>
        <v>games</v>
      </c>
      <c r="T451" t="str">
        <v>video games</v>
      </c>
      <c r="U451" s="8" t="str">
        <f t="shared" ref="U451:U514" si="46">TEXT(N451,"mmm")</f>
        <v>Mar</v>
      </c>
      <c r="V451">
        <f t="shared" ref="V451:V514" si="47">YEAR(N451)</f>
        <v>2019</v>
      </c>
    </row>
    <row r="452" spans="1:22" x14ac:dyDescent="0.25">
      <c r="A452">
        <v>450</v>
      </c>
      <c r="B452" t="s">
        <v>948</v>
      </c>
      <c r="C452" s="3" t="s">
        <v>949</v>
      </c>
      <c r="D452" s="19">
        <v>100</v>
      </c>
      <c r="E452" s="19">
        <v>4</v>
      </c>
      <c r="F452" s="5">
        <f t="shared" si="42"/>
        <v>4</v>
      </c>
      <c r="G452" s="20" t="s">
        <v>14</v>
      </c>
      <c r="H452" s="8">
        <v>1</v>
      </c>
      <c r="I452" s="9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5">
        <f t="shared" si="44"/>
        <v>43394.208333333328</v>
      </c>
      <c r="O452" s="15">
        <f t="shared" si="45"/>
        <v>43417.25</v>
      </c>
      <c r="P452" t="b">
        <v>0</v>
      </c>
      <c r="Q452" t="b">
        <v>0</v>
      </c>
      <c r="R452" s="10" t="s">
        <v>71</v>
      </c>
      <c r="S452" t="str" cm="1">
        <f t="array" ref="S452:T452">_xlfn.TEXTSPLIT(R452,"/")</f>
        <v>film &amp; video</v>
      </c>
      <c r="T452" t="str">
        <v>animation</v>
      </c>
      <c r="U452" s="8" t="str">
        <f t="shared" si="46"/>
        <v>Oct</v>
      </c>
      <c r="V452">
        <f t="shared" si="47"/>
        <v>2018</v>
      </c>
    </row>
    <row r="453" spans="1:22" x14ac:dyDescent="0.25">
      <c r="A453">
        <v>451</v>
      </c>
      <c r="B453" t="s">
        <v>950</v>
      </c>
      <c r="C453" s="3" t="s">
        <v>951</v>
      </c>
      <c r="D453" s="19">
        <v>148400</v>
      </c>
      <c r="E453" s="19">
        <v>182302</v>
      </c>
      <c r="F453" s="5">
        <f t="shared" si="42"/>
        <v>122.84501347708894</v>
      </c>
      <c r="G453" s="20" t="s">
        <v>20</v>
      </c>
      <c r="H453" s="8">
        <v>6286</v>
      </c>
      <c r="I453" s="9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5">
        <f t="shared" si="44"/>
        <v>42935.208333333328</v>
      </c>
      <c r="O453" s="15">
        <f t="shared" si="45"/>
        <v>42966.208333333328</v>
      </c>
      <c r="P453" t="b">
        <v>0</v>
      </c>
      <c r="Q453" t="b">
        <v>0</v>
      </c>
      <c r="R453" s="10" t="s">
        <v>23</v>
      </c>
      <c r="S453" t="str" cm="1">
        <f t="array" ref="S453:T453">_xlfn.TEXTSPLIT(R453,"/")</f>
        <v>music</v>
      </c>
      <c r="T453" t="str">
        <v>rock</v>
      </c>
      <c r="U453" s="8" t="str">
        <f t="shared" si="46"/>
        <v>Jul</v>
      </c>
      <c r="V453">
        <f t="shared" si="47"/>
        <v>2017</v>
      </c>
    </row>
    <row r="454" spans="1:22" ht="31.5" x14ac:dyDescent="0.25">
      <c r="A454">
        <v>452</v>
      </c>
      <c r="B454" t="s">
        <v>952</v>
      </c>
      <c r="C454" s="3" t="s">
        <v>953</v>
      </c>
      <c r="D454" s="19">
        <v>4800</v>
      </c>
      <c r="E454" s="19">
        <v>3045</v>
      </c>
      <c r="F454" s="5">
        <f t="shared" si="42"/>
        <v>63.4375</v>
      </c>
      <c r="G454" s="20" t="s">
        <v>14</v>
      </c>
      <c r="H454" s="8">
        <v>31</v>
      </c>
      <c r="I454" s="9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5">
        <f t="shared" si="44"/>
        <v>40365.208333333336</v>
      </c>
      <c r="O454" s="15">
        <f t="shared" si="45"/>
        <v>40366.208333333336</v>
      </c>
      <c r="P454" t="b">
        <v>0</v>
      </c>
      <c r="Q454" t="b">
        <v>0</v>
      </c>
      <c r="R454" s="10" t="s">
        <v>53</v>
      </c>
      <c r="S454" t="str" cm="1">
        <f t="array" ref="S454:T454">_xlfn.TEXTSPLIT(R454,"/")</f>
        <v>film &amp; video</v>
      </c>
      <c r="T454" t="str">
        <v>drama</v>
      </c>
      <c r="U454" s="8" t="str">
        <f t="shared" si="46"/>
        <v>Jul</v>
      </c>
      <c r="V454">
        <f t="shared" si="47"/>
        <v>2010</v>
      </c>
    </row>
    <row r="455" spans="1:22" ht="31.5" x14ac:dyDescent="0.25">
      <c r="A455">
        <v>453</v>
      </c>
      <c r="B455" t="s">
        <v>954</v>
      </c>
      <c r="C455" s="3" t="s">
        <v>955</v>
      </c>
      <c r="D455" s="19">
        <v>182400</v>
      </c>
      <c r="E455" s="19">
        <v>102749</v>
      </c>
      <c r="F455" s="5">
        <f t="shared" si="42"/>
        <v>56.331688596491226</v>
      </c>
      <c r="G455" s="20" t="s">
        <v>14</v>
      </c>
      <c r="H455" s="8">
        <v>1181</v>
      </c>
      <c r="I455" s="9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5">
        <f t="shared" si="44"/>
        <v>42705.25</v>
      </c>
      <c r="O455" s="15">
        <f t="shared" si="45"/>
        <v>42746.25</v>
      </c>
      <c r="P455" t="b">
        <v>0</v>
      </c>
      <c r="Q455" t="b">
        <v>0</v>
      </c>
      <c r="R455" s="10" t="s">
        <v>474</v>
      </c>
      <c r="S455" t="str" cm="1">
        <f t="array" ref="S455:T455">_xlfn.TEXTSPLIT(R455,"/")</f>
        <v>film &amp; video</v>
      </c>
      <c r="T455" t="str">
        <v>science fiction</v>
      </c>
      <c r="U455" s="8" t="str">
        <f t="shared" si="46"/>
        <v>Dec</v>
      </c>
      <c r="V455">
        <f t="shared" si="47"/>
        <v>2016</v>
      </c>
    </row>
    <row r="456" spans="1:22" x14ac:dyDescent="0.25">
      <c r="A456">
        <v>454</v>
      </c>
      <c r="B456" t="s">
        <v>956</v>
      </c>
      <c r="C456" s="3" t="s">
        <v>957</v>
      </c>
      <c r="D456" s="19">
        <v>4000</v>
      </c>
      <c r="E456" s="19">
        <v>1763</v>
      </c>
      <c r="F456" s="5">
        <f t="shared" si="42"/>
        <v>44.074999999999996</v>
      </c>
      <c r="G456" s="20" t="s">
        <v>14</v>
      </c>
      <c r="H456" s="8">
        <v>39</v>
      </c>
      <c r="I456" s="9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5">
        <f t="shared" si="44"/>
        <v>41568.208333333336</v>
      </c>
      <c r="O456" s="15">
        <f t="shared" si="45"/>
        <v>41604.25</v>
      </c>
      <c r="P456" t="b">
        <v>0</v>
      </c>
      <c r="Q456" t="b">
        <v>1</v>
      </c>
      <c r="R456" s="10" t="s">
        <v>53</v>
      </c>
      <c r="S456" t="str" cm="1">
        <f t="array" ref="S456:T456">_xlfn.TEXTSPLIT(R456,"/")</f>
        <v>film &amp; video</v>
      </c>
      <c r="T456" t="str">
        <v>drama</v>
      </c>
      <c r="U456" s="8" t="str">
        <f t="shared" si="46"/>
        <v>Oct</v>
      </c>
      <c r="V456">
        <f t="shared" si="47"/>
        <v>2013</v>
      </c>
    </row>
    <row r="457" spans="1:22" x14ac:dyDescent="0.25">
      <c r="A457">
        <v>455</v>
      </c>
      <c r="B457" t="s">
        <v>958</v>
      </c>
      <c r="C457" s="3" t="s">
        <v>959</v>
      </c>
      <c r="D457" s="19">
        <v>116500</v>
      </c>
      <c r="E457" s="19">
        <v>137904</v>
      </c>
      <c r="F457" s="5">
        <f t="shared" si="42"/>
        <v>118.37253218884121</v>
      </c>
      <c r="G457" s="20" t="s">
        <v>20</v>
      </c>
      <c r="H457" s="8">
        <v>3727</v>
      </c>
      <c r="I457" s="9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5">
        <f t="shared" si="44"/>
        <v>40809.208333333336</v>
      </c>
      <c r="O457" s="15">
        <f t="shared" si="45"/>
        <v>40832.208333333336</v>
      </c>
      <c r="P457" t="b">
        <v>0</v>
      </c>
      <c r="Q457" t="b">
        <v>0</v>
      </c>
      <c r="R457" s="10" t="s">
        <v>33</v>
      </c>
      <c r="S457" t="str" cm="1">
        <f t="array" ref="S457:T457">_xlfn.TEXTSPLIT(R457,"/")</f>
        <v>theater</v>
      </c>
      <c r="T457" t="str">
        <v>plays</v>
      </c>
      <c r="U457" s="8" t="str">
        <f t="shared" si="46"/>
        <v>Sep</v>
      </c>
      <c r="V457">
        <f t="shared" si="47"/>
        <v>2011</v>
      </c>
    </row>
    <row r="458" spans="1:22" ht="31.5" x14ac:dyDescent="0.25">
      <c r="A458">
        <v>456</v>
      </c>
      <c r="B458" t="s">
        <v>960</v>
      </c>
      <c r="C458" s="3" t="s">
        <v>961</v>
      </c>
      <c r="D458" s="19">
        <v>146400</v>
      </c>
      <c r="E458" s="19">
        <v>152438</v>
      </c>
      <c r="F458" s="5">
        <f t="shared" si="42"/>
        <v>104.1243169398907</v>
      </c>
      <c r="G458" s="20" t="s">
        <v>20</v>
      </c>
      <c r="H458" s="8">
        <v>1605</v>
      </c>
      <c r="I458" s="9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5">
        <f t="shared" si="44"/>
        <v>43141.25</v>
      </c>
      <c r="O458" s="15">
        <f t="shared" si="45"/>
        <v>43141.25</v>
      </c>
      <c r="P458" t="b">
        <v>0</v>
      </c>
      <c r="Q458" t="b">
        <v>1</v>
      </c>
      <c r="R458" s="10" t="s">
        <v>60</v>
      </c>
      <c r="S458" t="str" cm="1">
        <f t="array" ref="S458:T458">_xlfn.TEXTSPLIT(R458,"/")</f>
        <v>music</v>
      </c>
      <c r="T458" t="str">
        <v>indie rock</v>
      </c>
      <c r="U458" s="8" t="str">
        <f t="shared" si="46"/>
        <v>Feb</v>
      </c>
      <c r="V458">
        <f t="shared" si="47"/>
        <v>2018</v>
      </c>
    </row>
    <row r="459" spans="1:22" x14ac:dyDescent="0.25">
      <c r="A459">
        <v>457</v>
      </c>
      <c r="B459" t="s">
        <v>962</v>
      </c>
      <c r="C459" s="3" t="s">
        <v>963</v>
      </c>
      <c r="D459" s="19">
        <v>5000</v>
      </c>
      <c r="E459" s="19">
        <v>1332</v>
      </c>
      <c r="F459" s="5">
        <f t="shared" si="42"/>
        <v>26.640000000000004</v>
      </c>
      <c r="G459" s="20" t="s">
        <v>14</v>
      </c>
      <c r="H459" s="8">
        <v>46</v>
      </c>
      <c r="I459" s="9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5">
        <f t="shared" si="44"/>
        <v>42657.208333333328</v>
      </c>
      <c r="O459" s="15">
        <f t="shared" si="45"/>
        <v>42659.208333333328</v>
      </c>
      <c r="P459" t="b">
        <v>0</v>
      </c>
      <c r="Q459" t="b">
        <v>0</v>
      </c>
      <c r="R459" s="10" t="s">
        <v>33</v>
      </c>
      <c r="S459" t="str" cm="1">
        <f t="array" ref="S459:T459">_xlfn.TEXTSPLIT(R459,"/")</f>
        <v>theater</v>
      </c>
      <c r="T459" t="str">
        <v>plays</v>
      </c>
      <c r="U459" s="8" t="str">
        <f t="shared" si="46"/>
        <v>Oct</v>
      </c>
      <c r="V459">
        <f t="shared" si="47"/>
        <v>2016</v>
      </c>
    </row>
    <row r="460" spans="1:22" x14ac:dyDescent="0.25">
      <c r="A460">
        <v>458</v>
      </c>
      <c r="B460" t="s">
        <v>964</v>
      </c>
      <c r="C460" s="3" t="s">
        <v>965</v>
      </c>
      <c r="D460" s="19">
        <v>33800</v>
      </c>
      <c r="E460" s="19">
        <v>118706</v>
      </c>
      <c r="F460" s="5">
        <f t="shared" si="42"/>
        <v>351.20118343195264</v>
      </c>
      <c r="G460" s="20" t="s">
        <v>20</v>
      </c>
      <c r="H460" s="8">
        <v>2120</v>
      </c>
      <c r="I460" s="9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5">
        <f t="shared" si="44"/>
        <v>40265.208333333336</v>
      </c>
      <c r="O460" s="15">
        <f t="shared" si="45"/>
        <v>40309.208333333336</v>
      </c>
      <c r="P460" t="b">
        <v>0</v>
      </c>
      <c r="Q460" t="b">
        <v>0</v>
      </c>
      <c r="R460" s="10" t="s">
        <v>33</v>
      </c>
      <c r="S460" t="str" cm="1">
        <f t="array" ref="S460:T460">_xlfn.TEXTSPLIT(R460,"/")</f>
        <v>theater</v>
      </c>
      <c r="T460" t="str">
        <v>plays</v>
      </c>
      <c r="U460" s="8" t="str">
        <f t="shared" si="46"/>
        <v>Mar</v>
      </c>
      <c r="V460">
        <f t="shared" si="47"/>
        <v>2010</v>
      </c>
    </row>
    <row r="461" spans="1:22" x14ac:dyDescent="0.25">
      <c r="A461">
        <v>459</v>
      </c>
      <c r="B461" t="s">
        <v>966</v>
      </c>
      <c r="C461" s="3" t="s">
        <v>967</v>
      </c>
      <c r="D461" s="19">
        <v>6300</v>
      </c>
      <c r="E461" s="19">
        <v>5674</v>
      </c>
      <c r="F461" s="5">
        <f t="shared" si="42"/>
        <v>90.063492063492063</v>
      </c>
      <c r="G461" s="20" t="s">
        <v>14</v>
      </c>
      <c r="H461" s="8">
        <v>105</v>
      </c>
      <c r="I461" s="9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5">
        <f t="shared" si="44"/>
        <v>42001.25</v>
      </c>
      <c r="O461" s="15">
        <f t="shared" si="45"/>
        <v>42026.25</v>
      </c>
      <c r="P461" t="b">
        <v>0</v>
      </c>
      <c r="Q461" t="b">
        <v>0</v>
      </c>
      <c r="R461" s="10" t="s">
        <v>42</v>
      </c>
      <c r="S461" t="str" cm="1">
        <f t="array" ref="S461:T461">_xlfn.TEXTSPLIT(R461,"/")</f>
        <v>film &amp; video</v>
      </c>
      <c r="T461" t="str">
        <v>documentary</v>
      </c>
      <c r="U461" s="8" t="str">
        <f t="shared" si="46"/>
        <v>Dec</v>
      </c>
      <c r="V461">
        <f t="shared" si="47"/>
        <v>2014</v>
      </c>
    </row>
    <row r="462" spans="1:22" x14ac:dyDescent="0.25">
      <c r="A462">
        <v>460</v>
      </c>
      <c r="B462" t="s">
        <v>968</v>
      </c>
      <c r="C462" s="3" t="s">
        <v>969</v>
      </c>
      <c r="D462" s="19">
        <v>2400</v>
      </c>
      <c r="E462" s="19">
        <v>4119</v>
      </c>
      <c r="F462" s="5">
        <f t="shared" si="42"/>
        <v>171.625</v>
      </c>
      <c r="G462" s="20" t="s">
        <v>20</v>
      </c>
      <c r="H462" s="8">
        <v>50</v>
      </c>
      <c r="I462" s="9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5">
        <f t="shared" si="44"/>
        <v>40399.208333333336</v>
      </c>
      <c r="O462" s="15">
        <f t="shared" si="45"/>
        <v>40402.208333333336</v>
      </c>
      <c r="P462" t="b">
        <v>0</v>
      </c>
      <c r="Q462" t="b">
        <v>0</v>
      </c>
      <c r="R462" s="10" t="s">
        <v>33</v>
      </c>
      <c r="S462" t="str" cm="1">
        <f t="array" ref="S462:T462">_xlfn.TEXTSPLIT(R462,"/")</f>
        <v>theater</v>
      </c>
      <c r="T462" t="str">
        <v>plays</v>
      </c>
      <c r="U462" s="8" t="str">
        <f t="shared" si="46"/>
        <v>Aug</v>
      </c>
      <c r="V462">
        <f t="shared" si="47"/>
        <v>2010</v>
      </c>
    </row>
    <row r="463" spans="1:22" x14ac:dyDescent="0.25">
      <c r="A463">
        <v>461</v>
      </c>
      <c r="B463" t="s">
        <v>970</v>
      </c>
      <c r="C463" s="3" t="s">
        <v>971</v>
      </c>
      <c r="D463" s="19">
        <v>98800</v>
      </c>
      <c r="E463" s="19">
        <v>139354</v>
      </c>
      <c r="F463" s="5">
        <f t="shared" si="42"/>
        <v>141.04655870445345</v>
      </c>
      <c r="G463" s="20" t="s">
        <v>20</v>
      </c>
      <c r="H463" s="8">
        <v>2080</v>
      </c>
      <c r="I463" s="9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5">
        <f t="shared" si="44"/>
        <v>41757.208333333336</v>
      </c>
      <c r="O463" s="15">
        <f t="shared" si="45"/>
        <v>41777.208333333336</v>
      </c>
      <c r="P463" t="b">
        <v>0</v>
      </c>
      <c r="Q463" t="b">
        <v>0</v>
      </c>
      <c r="R463" s="10" t="s">
        <v>53</v>
      </c>
      <c r="S463" t="str" cm="1">
        <f t="array" ref="S463:T463">_xlfn.TEXTSPLIT(R463,"/")</f>
        <v>film &amp; video</v>
      </c>
      <c r="T463" t="str">
        <v>drama</v>
      </c>
      <c r="U463" s="8" t="str">
        <f t="shared" si="46"/>
        <v>Apr</v>
      </c>
      <c r="V463">
        <f t="shared" si="47"/>
        <v>2014</v>
      </c>
    </row>
    <row r="464" spans="1:22" x14ac:dyDescent="0.25">
      <c r="A464">
        <v>462</v>
      </c>
      <c r="B464" t="s">
        <v>972</v>
      </c>
      <c r="C464" s="3" t="s">
        <v>973</v>
      </c>
      <c r="D464" s="19">
        <v>188800</v>
      </c>
      <c r="E464" s="19">
        <v>57734</v>
      </c>
      <c r="F464" s="5">
        <f t="shared" si="42"/>
        <v>30.57944915254237</v>
      </c>
      <c r="G464" s="20" t="s">
        <v>14</v>
      </c>
      <c r="H464" s="8">
        <v>535</v>
      </c>
      <c r="I464" s="9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5">
        <f t="shared" si="44"/>
        <v>41304.25</v>
      </c>
      <c r="O464" s="15">
        <f t="shared" si="45"/>
        <v>41342.25</v>
      </c>
      <c r="P464" t="b">
        <v>0</v>
      </c>
      <c r="Q464" t="b">
        <v>0</v>
      </c>
      <c r="R464" s="10" t="s">
        <v>292</v>
      </c>
      <c r="S464" t="str" cm="1">
        <f t="array" ref="S464:T464">_xlfn.TEXTSPLIT(R464,"/")</f>
        <v>games</v>
      </c>
      <c r="T464" t="str">
        <v>mobile games</v>
      </c>
      <c r="U464" s="8" t="str">
        <f t="shared" si="46"/>
        <v>Jan</v>
      </c>
      <c r="V464">
        <f t="shared" si="47"/>
        <v>2013</v>
      </c>
    </row>
    <row r="465" spans="1:22" ht="31.5" x14ac:dyDescent="0.25">
      <c r="A465">
        <v>463</v>
      </c>
      <c r="B465" t="s">
        <v>974</v>
      </c>
      <c r="C465" s="3" t="s">
        <v>975</v>
      </c>
      <c r="D465" s="19">
        <v>134300</v>
      </c>
      <c r="E465" s="19">
        <v>145265</v>
      </c>
      <c r="F465" s="5">
        <f t="shared" si="42"/>
        <v>108.16455696202532</v>
      </c>
      <c r="G465" s="20" t="s">
        <v>20</v>
      </c>
      <c r="H465" s="8">
        <v>2105</v>
      </c>
      <c r="I465" s="9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5">
        <f t="shared" si="44"/>
        <v>41639.25</v>
      </c>
      <c r="O465" s="15">
        <f t="shared" si="45"/>
        <v>41643.25</v>
      </c>
      <c r="P465" t="b">
        <v>0</v>
      </c>
      <c r="Q465" t="b">
        <v>0</v>
      </c>
      <c r="R465" s="10" t="s">
        <v>71</v>
      </c>
      <c r="S465" t="str" cm="1">
        <f t="array" ref="S465:T465">_xlfn.TEXTSPLIT(R465,"/")</f>
        <v>film &amp; video</v>
      </c>
      <c r="T465" t="str">
        <v>animation</v>
      </c>
      <c r="U465" s="8" t="str">
        <f t="shared" si="46"/>
        <v>Dec</v>
      </c>
      <c r="V465">
        <f t="shared" si="47"/>
        <v>2013</v>
      </c>
    </row>
    <row r="466" spans="1:22" x14ac:dyDescent="0.25">
      <c r="A466">
        <v>464</v>
      </c>
      <c r="B466" t="s">
        <v>976</v>
      </c>
      <c r="C466" s="3" t="s">
        <v>977</v>
      </c>
      <c r="D466" s="19">
        <v>71200</v>
      </c>
      <c r="E466" s="19">
        <v>95020</v>
      </c>
      <c r="F466" s="5">
        <f t="shared" si="42"/>
        <v>133.45505617977528</v>
      </c>
      <c r="G466" s="20" t="s">
        <v>20</v>
      </c>
      <c r="H466" s="8">
        <v>2436</v>
      </c>
      <c r="I466" s="9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5">
        <f t="shared" si="44"/>
        <v>43142.25</v>
      </c>
      <c r="O466" s="15">
        <f t="shared" si="45"/>
        <v>43156.25</v>
      </c>
      <c r="P466" t="b">
        <v>0</v>
      </c>
      <c r="Q466" t="b">
        <v>0</v>
      </c>
      <c r="R466" s="10" t="s">
        <v>33</v>
      </c>
      <c r="S466" t="str" cm="1">
        <f t="array" ref="S466:T466">_xlfn.TEXTSPLIT(R466,"/")</f>
        <v>theater</v>
      </c>
      <c r="T466" t="str">
        <v>plays</v>
      </c>
      <c r="U466" s="8" t="str">
        <f t="shared" si="46"/>
        <v>Feb</v>
      </c>
      <c r="V466">
        <f t="shared" si="47"/>
        <v>2018</v>
      </c>
    </row>
    <row r="467" spans="1:22" x14ac:dyDescent="0.25">
      <c r="A467">
        <v>465</v>
      </c>
      <c r="B467" t="s">
        <v>978</v>
      </c>
      <c r="C467" s="3" t="s">
        <v>979</v>
      </c>
      <c r="D467" s="19">
        <v>4700</v>
      </c>
      <c r="E467" s="19">
        <v>8829</v>
      </c>
      <c r="F467" s="5">
        <f t="shared" si="42"/>
        <v>187.85106382978722</v>
      </c>
      <c r="G467" s="20" t="s">
        <v>20</v>
      </c>
      <c r="H467" s="8">
        <v>80</v>
      </c>
      <c r="I467" s="9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5">
        <f t="shared" si="44"/>
        <v>43127.25</v>
      </c>
      <c r="O467" s="15">
        <f t="shared" si="45"/>
        <v>43136.25</v>
      </c>
      <c r="P467" t="b">
        <v>0</v>
      </c>
      <c r="Q467" t="b">
        <v>0</v>
      </c>
      <c r="R467" s="10" t="s">
        <v>206</v>
      </c>
      <c r="S467" t="str" cm="1">
        <f t="array" ref="S467:T467">_xlfn.TEXTSPLIT(R467,"/")</f>
        <v>publishing</v>
      </c>
      <c r="T467" t="str">
        <v>translations</v>
      </c>
      <c r="U467" s="8" t="str">
        <f t="shared" si="46"/>
        <v>Jan</v>
      </c>
      <c r="V467">
        <f t="shared" si="47"/>
        <v>2018</v>
      </c>
    </row>
    <row r="468" spans="1:22" x14ac:dyDescent="0.25">
      <c r="A468">
        <v>466</v>
      </c>
      <c r="B468" t="s">
        <v>980</v>
      </c>
      <c r="C468" s="3" t="s">
        <v>981</v>
      </c>
      <c r="D468" s="19">
        <v>1200</v>
      </c>
      <c r="E468" s="19">
        <v>3984</v>
      </c>
      <c r="F468" s="5">
        <f t="shared" si="42"/>
        <v>332</v>
      </c>
      <c r="G468" s="20" t="s">
        <v>20</v>
      </c>
      <c r="H468" s="8">
        <v>42</v>
      </c>
      <c r="I468" s="9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5">
        <f t="shared" si="44"/>
        <v>41409.208333333336</v>
      </c>
      <c r="O468" s="15">
        <f t="shared" si="45"/>
        <v>41432.208333333336</v>
      </c>
      <c r="P468" t="b">
        <v>0</v>
      </c>
      <c r="Q468" t="b">
        <v>1</v>
      </c>
      <c r="R468" s="10" t="s">
        <v>65</v>
      </c>
      <c r="S468" t="str" cm="1">
        <f t="array" ref="S468:T468">_xlfn.TEXTSPLIT(R468,"/")</f>
        <v>technology</v>
      </c>
      <c r="T468" t="str">
        <v>wearables</v>
      </c>
      <c r="U468" s="8" t="str">
        <f t="shared" si="46"/>
        <v>May</v>
      </c>
      <c r="V468">
        <f t="shared" si="47"/>
        <v>2013</v>
      </c>
    </row>
    <row r="469" spans="1:22" ht="31.5" x14ac:dyDescent="0.25">
      <c r="A469">
        <v>467</v>
      </c>
      <c r="B469" t="s">
        <v>982</v>
      </c>
      <c r="C469" s="3" t="s">
        <v>983</v>
      </c>
      <c r="D469" s="19">
        <v>1400</v>
      </c>
      <c r="E469" s="19">
        <v>8053</v>
      </c>
      <c r="F469" s="5">
        <f t="shared" si="42"/>
        <v>575.21428571428578</v>
      </c>
      <c r="G469" s="20" t="s">
        <v>20</v>
      </c>
      <c r="H469" s="8">
        <v>139</v>
      </c>
      <c r="I469" s="9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5">
        <f t="shared" si="44"/>
        <v>42331.25</v>
      </c>
      <c r="O469" s="15">
        <f t="shared" si="45"/>
        <v>42338.25</v>
      </c>
      <c r="P469" t="b">
        <v>0</v>
      </c>
      <c r="Q469" t="b">
        <v>1</v>
      </c>
      <c r="R469" s="10" t="s">
        <v>28</v>
      </c>
      <c r="S469" t="str" cm="1">
        <f t="array" ref="S469:T469">_xlfn.TEXTSPLIT(R469,"/")</f>
        <v>technology</v>
      </c>
      <c r="T469" t="str">
        <v>web</v>
      </c>
      <c r="U469" s="8" t="str">
        <f t="shared" si="46"/>
        <v>Nov</v>
      </c>
      <c r="V469">
        <f t="shared" si="47"/>
        <v>2015</v>
      </c>
    </row>
    <row r="470" spans="1:22" x14ac:dyDescent="0.25">
      <c r="A470">
        <v>468</v>
      </c>
      <c r="B470" t="s">
        <v>984</v>
      </c>
      <c r="C470" s="3" t="s">
        <v>985</v>
      </c>
      <c r="D470" s="19">
        <v>4000</v>
      </c>
      <c r="E470" s="19">
        <v>1620</v>
      </c>
      <c r="F470" s="5">
        <f t="shared" si="42"/>
        <v>40.5</v>
      </c>
      <c r="G470" s="20" t="s">
        <v>14</v>
      </c>
      <c r="H470" s="8">
        <v>16</v>
      </c>
      <c r="I470" s="9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5">
        <f t="shared" si="44"/>
        <v>43569.208333333328</v>
      </c>
      <c r="O470" s="15">
        <f t="shared" si="45"/>
        <v>43585.208333333328</v>
      </c>
      <c r="P470" t="b">
        <v>0</v>
      </c>
      <c r="Q470" t="b">
        <v>0</v>
      </c>
      <c r="R470" s="10" t="s">
        <v>33</v>
      </c>
      <c r="S470" t="str" cm="1">
        <f t="array" ref="S470:T470">_xlfn.TEXTSPLIT(R470,"/")</f>
        <v>theater</v>
      </c>
      <c r="T470" t="str">
        <v>plays</v>
      </c>
      <c r="U470" s="8" t="str">
        <f t="shared" si="46"/>
        <v>Apr</v>
      </c>
      <c r="V470">
        <f t="shared" si="47"/>
        <v>2019</v>
      </c>
    </row>
    <row r="471" spans="1:22" x14ac:dyDescent="0.25">
      <c r="A471">
        <v>469</v>
      </c>
      <c r="B471" t="s">
        <v>986</v>
      </c>
      <c r="C471" s="3" t="s">
        <v>987</v>
      </c>
      <c r="D471" s="19">
        <v>5600</v>
      </c>
      <c r="E471" s="19">
        <v>10328</v>
      </c>
      <c r="F471" s="5">
        <f t="shared" si="42"/>
        <v>184.42857142857144</v>
      </c>
      <c r="G471" s="20" t="s">
        <v>20</v>
      </c>
      <c r="H471" s="8">
        <v>159</v>
      </c>
      <c r="I471" s="9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5">
        <f t="shared" si="44"/>
        <v>42142.208333333328</v>
      </c>
      <c r="O471" s="15">
        <f t="shared" si="45"/>
        <v>42144.208333333328</v>
      </c>
      <c r="P471" t="b">
        <v>0</v>
      </c>
      <c r="Q471" t="b">
        <v>0</v>
      </c>
      <c r="R471" s="10" t="s">
        <v>53</v>
      </c>
      <c r="S471" t="str" cm="1">
        <f t="array" ref="S471:T471">_xlfn.TEXTSPLIT(R471,"/")</f>
        <v>film &amp; video</v>
      </c>
      <c r="T471" t="str">
        <v>drama</v>
      </c>
      <c r="U471" s="8" t="str">
        <f t="shared" si="46"/>
        <v>May</v>
      </c>
      <c r="V471">
        <f t="shared" si="47"/>
        <v>2015</v>
      </c>
    </row>
    <row r="472" spans="1:22" x14ac:dyDescent="0.25">
      <c r="A472">
        <v>470</v>
      </c>
      <c r="B472" t="s">
        <v>988</v>
      </c>
      <c r="C472" s="3" t="s">
        <v>989</v>
      </c>
      <c r="D472" s="19">
        <v>3600</v>
      </c>
      <c r="E472" s="19">
        <v>10289</v>
      </c>
      <c r="F472" s="5">
        <f t="shared" si="42"/>
        <v>285.80555555555554</v>
      </c>
      <c r="G472" s="20" t="s">
        <v>20</v>
      </c>
      <c r="H472" s="8">
        <v>381</v>
      </c>
      <c r="I472" s="9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5">
        <f t="shared" si="44"/>
        <v>42716.25</v>
      </c>
      <c r="O472" s="15">
        <f t="shared" si="45"/>
        <v>42723.25</v>
      </c>
      <c r="P472" t="b">
        <v>0</v>
      </c>
      <c r="Q472" t="b">
        <v>0</v>
      </c>
      <c r="R472" s="10" t="s">
        <v>65</v>
      </c>
      <c r="S472" t="str" cm="1">
        <f t="array" ref="S472:T472">_xlfn.TEXTSPLIT(R472,"/")</f>
        <v>technology</v>
      </c>
      <c r="T472" t="str">
        <v>wearables</v>
      </c>
      <c r="U472" s="8" t="str">
        <f t="shared" si="46"/>
        <v>Dec</v>
      </c>
      <c r="V472">
        <f t="shared" si="47"/>
        <v>2016</v>
      </c>
    </row>
    <row r="473" spans="1:22" x14ac:dyDescent="0.25">
      <c r="A473">
        <v>471</v>
      </c>
      <c r="B473" t="s">
        <v>446</v>
      </c>
      <c r="C473" s="3" t="s">
        <v>990</v>
      </c>
      <c r="D473" s="19">
        <v>3100</v>
      </c>
      <c r="E473" s="19">
        <v>9889</v>
      </c>
      <c r="F473" s="5">
        <f t="shared" si="42"/>
        <v>319</v>
      </c>
      <c r="G473" s="20" t="s">
        <v>20</v>
      </c>
      <c r="H473" s="8">
        <v>194</v>
      </c>
      <c r="I473" s="9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5">
        <f t="shared" si="44"/>
        <v>41031.208333333336</v>
      </c>
      <c r="O473" s="15">
        <f t="shared" si="45"/>
        <v>41031.208333333336</v>
      </c>
      <c r="P473" t="b">
        <v>0</v>
      </c>
      <c r="Q473" t="b">
        <v>1</v>
      </c>
      <c r="R473" s="10" t="s">
        <v>17</v>
      </c>
      <c r="S473" t="str" cm="1">
        <f t="array" ref="S473:T473">_xlfn.TEXTSPLIT(R473,"/")</f>
        <v>food</v>
      </c>
      <c r="T473" t="str">
        <v>food trucks</v>
      </c>
      <c r="U473" s="8" t="str">
        <f t="shared" si="46"/>
        <v>May</v>
      </c>
      <c r="V473">
        <f t="shared" si="47"/>
        <v>2012</v>
      </c>
    </row>
    <row r="474" spans="1:22" x14ac:dyDescent="0.25">
      <c r="A474">
        <v>472</v>
      </c>
      <c r="B474" t="s">
        <v>991</v>
      </c>
      <c r="C474" s="3" t="s">
        <v>992</v>
      </c>
      <c r="D474" s="19">
        <v>153800</v>
      </c>
      <c r="E474" s="19">
        <v>60342</v>
      </c>
      <c r="F474" s="5">
        <f t="shared" si="42"/>
        <v>39.234070221066318</v>
      </c>
      <c r="G474" s="20" t="s">
        <v>14</v>
      </c>
      <c r="H474" s="8">
        <v>575</v>
      </c>
      <c r="I474" s="9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5">
        <f t="shared" si="44"/>
        <v>43535.208333333328</v>
      </c>
      <c r="O474" s="15">
        <f t="shared" si="45"/>
        <v>43589.208333333328</v>
      </c>
      <c r="P474" t="b">
        <v>0</v>
      </c>
      <c r="Q474" t="b">
        <v>0</v>
      </c>
      <c r="R474" s="10" t="s">
        <v>23</v>
      </c>
      <c r="S474" t="str" cm="1">
        <f t="array" ref="S474:T474">_xlfn.TEXTSPLIT(R474,"/")</f>
        <v>music</v>
      </c>
      <c r="T474" t="str">
        <v>rock</v>
      </c>
      <c r="U474" s="8" t="str">
        <f t="shared" si="46"/>
        <v>Mar</v>
      </c>
      <c r="V474">
        <f t="shared" si="47"/>
        <v>2019</v>
      </c>
    </row>
    <row r="475" spans="1:22" x14ac:dyDescent="0.25">
      <c r="A475">
        <v>473</v>
      </c>
      <c r="B475" t="s">
        <v>993</v>
      </c>
      <c r="C475" s="3" t="s">
        <v>994</v>
      </c>
      <c r="D475" s="19">
        <v>5000</v>
      </c>
      <c r="E475" s="19">
        <v>8907</v>
      </c>
      <c r="F475" s="5">
        <f t="shared" si="42"/>
        <v>178.14000000000001</v>
      </c>
      <c r="G475" s="20" t="s">
        <v>20</v>
      </c>
      <c r="H475" s="8">
        <v>106</v>
      </c>
      <c r="I475" s="9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5">
        <f t="shared" si="44"/>
        <v>43277.208333333328</v>
      </c>
      <c r="O475" s="15">
        <f t="shared" si="45"/>
        <v>43278.208333333328</v>
      </c>
      <c r="P475" t="b">
        <v>0</v>
      </c>
      <c r="Q475" t="b">
        <v>0</v>
      </c>
      <c r="R475" s="10" t="s">
        <v>50</v>
      </c>
      <c r="S475" t="str" cm="1">
        <f t="array" ref="S475:T475">_xlfn.TEXTSPLIT(R475,"/")</f>
        <v>music</v>
      </c>
      <c r="T475" t="str">
        <v>electric music</v>
      </c>
      <c r="U475" s="8" t="str">
        <f t="shared" si="46"/>
        <v>Jun</v>
      </c>
      <c r="V475">
        <f t="shared" si="47"/>
        <v>2018</v>
      </c>
    </row>
    <row r="476" spans="1:22" x14ac:dyDescent="0.25">
      <c r="A476">
        <v>474</v>
      </c>
      <c r="B476" t="s">
        <v>995</v>
      </c>
      <c r="C476" s="3" t="s">
        <v>996</v>
      </c>
      <c r="D476" s="19">
        <v>4000</v>
      </c>
      <c r="E476" s="19">
        <v>14606</v>
      </c>
      <c r="F476" s="5">
        <f t="shared" si="42"/>
        <v>365.15</v>
      </c>
      <c r="G476" s="20" t="s">
        <v>20</v>
      </c>
      <c r="H476" s="8">
        <v>142</v>
      </c>
      <c r="I476" s="9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5">
        <f t="shared" si="44"/>
        <v>41989.25</v>
      </c>
      <c r="O476" s="15">
        <f t="shared" si="45"/>
        <v>41990.25</v>
      </c>
      <c r="P476" t="b">
        <v>0</v>
      </c>
      <c r="Q476" t="b">
        <v>0</v>
      </c>
      <c r="R476" s="10" t="s">
        <v>269</v>
      </c>
      <c r="S476" t="str" cm="1">
        <f t="array" ref="S476:T476">_xlfn.TEXTSPLIT(R476,"/")</f>
        <v>film &amp; video</v>
      </c>
      <c r="T476" t="str">
        <v>television</v>
      </c>
      <c r="U476" s="8" t="str">
        <f t="shared" si="46"/>
        <v>Dec</v>
      </c>
      <c r="V476">
        <f t="shared" si="47"/>
        <v>2014</v>
      </c>
    </row>
    <row r="477" spans="1:22" ht="31.5" x14ac:dyDescent="0.25">
      <c r="A477">
        <v>475</v>
      </c>
      <c r="B477" t="s">
        <v>997</v>
      </c>
      <c r="C477" s="3" t="s">
        <v>998</v>
      </c>
      <c r="D477" s="19">
        <v>7400</v>
      </c>
      <c r="E477" s="19">
        <v>8432</v>
      </c>
      <c r="F477" s="5">
        <f t="shared" si="42"/>
        <v>113.94594594594594</v>
      </c>
      <c r="G477" s="20" t="s">
        <v>20</v>
      </c>
      <c r="H477" s="8">
        <v>211</v>
      </c>
      <c r="I477" s="9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5">
        <f t="shared" si="44"/>
        <v>41450.208333333336</v>
      </c>
      <c r="O477" s="15">
        <f t="shared" si="45"/>
        <v>41454.208333333336</v>
      </c>
      <c r="P477" t="b">
        <v>0</v>
      </c>
      <c r="Q477" t="b">
        <v>1</v>
      </c>
      <c r="R477" s="10" t="s">
        <v>206</v>
      </c>
      <c r="S477" t="str" cm="1">
        <f t="array" ref="S477:T477">_xlfn.TEXTSPLIT(R477,"/")</f>
        <v>publishing</v>
      </c>
      <c r="T477" t="str">
        <v>translations</v>
      </c>
      <c r="U477" s="8" t="str">
        <f t="shared" si="46"/>
        <v>Jun</v>
      </c>
      <c r="V477">
        <f t="shared" si="47"/>
        <v>2013</v>
      </c>
    </row>
    <row r="478" spans="1:22" ht="31.5" x14ac:dyDescent="0.25">
      <c r="A478">
        <v>476</v>
      </c>
      <c r="B478" t="s">
        <v>999</v>
      </c>
      <c r="C478" s="3" t="s">
        <v>1000</v>
      </c>
      <c r="D478" s="19">
        <v>191500</v>
      </c>
      <c r="E478" s="19">
        <v>57122</v>
      </c>
      <c r="F478" s="5">
        <f t="shared" si="42"/>
        <v>29.828720626631856</v>
      </c>
      <c r="G478" s="20" t="s">
        <v>14</v>
      </c>
      <c r="H478" s="8">
        <v>1120</v>
      </c>
      <c r="I478" s="9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5">
        <f t="shared" si="44"/>
        <v>43322.208333333328</v>
      </c>
      <c r="O478" s="15">
        <f t="shared" si="45"/>
        <v>43328.208333333328</v>
      </c>
      <c r="P478" t="b">
        <v>0</v>
      </c>
      <c r="Q478" t="b">
        <v>0</v>
      </c>
      <c r="R478" s="10" t="s">
        <v>119</v>
      </c>
      <c r="S478" t="str" cm="1">
        <f t="array" ref="S478:T478">_xlfn.TEXTSPLIT(R478,"/")</f>
        <v>publishing</v>
      </c>
      <c r="T478" t="str">
        <v>fiction</v>
      </c>
      <c r="U478" s="8" t="str">
        <f t="shared" si="46"/>
        <v>Aug</v>
      </c>
      <c r="V478">
        <f t="shared" si="47"/>
        <v>2018</v>
      </c>
    </row>
    <row r="479" spans="1:22" x14ac:dyDescent="0.25">
      <c r="A479">
        <v>477</v>
      </c>
      <c r="B479" t="s">
        <v>1001</v>
      </c>
      <c r="C479" s="3" t="s">
        <v>1002</v>
      </c>
      <c r="D479" s="19">
        <v>8500</v>
      </c>
      <c r="E479" s="19">
        <v>4613</v>
      </c>
      <c r="F479" s="5">
        <f t="shared" si="42"/>
        <v>54.270588235294113</v>
      </c>
      <c r="G479" s="20" t="s">
        <v>14</v>
      </c>
      <c r="H479" s="8">
        <v>113</v>
      </c>
      <c r="I479" s="9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5">
        <f t="shared" si="44"/>
        <v>40720.208333333336</v>
      </c>
      <c r="O479" s="15">
        <f t="shared" si="45"/>
        <v>40747.208333333336</v>
      </c>
      <c r="P479" t="b">
        <v>0</v>
      </c>
      <c r="Q479" t="b">
        <v>0</v>
      </c>
      <c r="R479" s="10" t="s">
        <v>474</v>
      </c>
      <c r="S479" t="str" cm="1">
        <f t="array" ref="S479:T479">_xlfn.TEXTSPLIT(R479,"/")</f>
        <v>film &amp; video</v>
      </c>
      <c r="T479" t="str">
        <v>science fiction</v>
      </c>
      <c r="U479" s="8" t="str">
        <f t="shared" si="46"/>
        <v>Jun</v>
      </c>
      <c r="V479">
        <f t="shared" si="47"/>
        <v>2011</v>
      </c>
    </row>
    <row r="480" spans="1:22" x14ac:dyDescent="0.25">
      <c r="A480">
        <v>478</v>
      </c>
      <c r="B480" t="s">
        <v>1003</v>
      </c>
      <c r="C480" s="3" t="s">
        <v>1004</v>
      </c>
      <c r="D480" s="19">
        <v>68800</v>
      </c>
      <c r="E480" s="19">
        <v>162603</v>
      </c>
      <c r="F480" s="5">
        <f t="shared" si="42"/>
        <v>236.34156976744185</v>
      </c>
      <c r="G480" s="20" t="s">
        <v>20</v>
      </c>
      <c r="H480" s="8">
        <v>2756</v>
      </c>
      <c r="I480" s="9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5">
        <f t="shared" si="44"/>
        <v>42072.208333333328</v>
      </c>
      <c r="O480" s="15">
        <f t="shared" si="45"/>
        <v>42084.208333333328</v>
      </c>
      <c r="P480" t="b">
        <v>0</v>
      </c>
      <c r="Q480" t="b">
        <v>0</v>
      </c>
      <c r="R480" s="10" t="s">
        <v>65</v>
      </c>
      <c r="S480" t="str" cm="1">
        <f t="array" ref="S480:T480">_xlfn.TEXTSPLIT(R480,"/")</f>
        <v>technology</v>
      </c>
      <c r="T480" t="str">
        <v>wearables</v>
      </c>
      <c r="U480" s="8" t="str">
        <f t="shared" si="46"/>
        <v>Mar</v>
      </c>
      <c r="V480">
        <f t="shared" si="47"/>
        <v>2015</v>
      </c>
    </row>
    <row r="481" spans="1:22" x14ac:dyDescent="0.25">
      <c r="A481">
        <v>479</v>
      </c>
      <c r="B481" t="s">
        <v>1005</v>
      </c>
      <c r="C481" s="3" t="s">
        <v>1006</v>
      </c>
      <c r="D481" s="19">
        <v>2400</v>
      </c>
      <c r="E481" s="19">
        <v>12310</v>
      </c>
      <c r="F481" s="5">
        <f t="shared" si="42"/>
        <v>512.91666666666663</v>
      </c>
      <c r="G481" s="20" t="s">
        <v>20</v>
      </c>
      <c r="H481" s="8">
        <v>173</v>
      </c>
      <c r="I481" s="9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5">
        <f t="shared" si="44"/>
        <v>42945.208333333328</v>
      </c>
      <c r="O481" s="15">
        <f t="shared" si="45"/>
        <v>42947.208333333328</v>
      </c>
      <c r="P481" t="b">
        <v>0</v>
      </c>
      <c r="Q481" t="b">
        <v>0</v>
      </c>
      <c r="R481" s="10" t="s">
        <v>17</v>
      </c>
      <c r="S481" t="str" cm="1">
        <f t="array" ref="S481:T481">_xlfn.TEXTSPLIT(R481,"/")</f>
        <v>food</v>
      </c>
      <c r="T481" t="str">
        <v>food trucks</v>
      </c>
      <c r="U481" s="8" t="str">
        <f t="shared" si="46"/>
        <v>Jul</v>
      </c>
      <c r="V481">
        <f t="shared" si="47"/>
        <v>2017</v>
      </c>
    </row>
    <row r="482" spans="1:22" x14ac:dyDescent="0.25">
      <c r="A482">
        <v>480</v>
      </c>
      <c r="B482" t="s">
        <v>1007</v>
      </c>
      <c r="C482" s="3" t="s">
        <v>1008</v>
      </c>
      <c r="D482" s="19">
        <v>8600</v>
      </c>
      <c r="E482" s="19">
        <v>8656</v>
      </c>
      <c r="F482" s="5">
        <f t="shared" si="42"/>
        <v>100.65116279069768</v>
      </c>
      <c r="G482" s="20" t="s">
        <v>20</v>
      </c>
      <c r="H482" s="8">
        <v>87</v>
      </c>
      <c r="I482" s="9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5">
        <f t="shared" si="44"/>
        <v>40248.25</v>
      </c>
      <c r="O482" s="15">
        <f t="shared" si="45"/>
        <v>40257.208333333336</v>
      </c>
      <c r="P482" t="b">
        <v>0</v>
      </c>
      <c r="Q482" t="b">
        <v>1</v>
      </c>
      <c r="R482" s="10" t="s">
        <v>122</v>
      </c>
      <c r="S482" t="str" cm="1">
        <f t="array" ref="S482:T482">_xlfn.TEXTSPLIT(R482,"/")</f>
        <v>photography</v>
      </c>
      <c r="T482" t="str">
        <v>photography books</v>
      </c>
      <c r="U482" s="8" t="str">
        <f t="shared" si="46"/>
        <v>Mar</v>
      </c>
      <c r="V482">
        <f t="shared" si="47"/>
        <v>2010</v>
      </c>
    </row>
    <row r="483" spans="1:22" ht="31.5" x14ac:dyDescent="0.25">
      <c r="A483">
        <v>481</v>
      </c>
      <c r="B483" t="s">
        <v>1009</v>
      </c>
      <c r="C483" s="3" t="s">
        <v>1010</v>
      </c>
      <c r="D483" s="19">
        <v>196600</v>
      </c>
      <c r="E483" s="19">
        <v>159931</v>
      </c>
      <c r="F483" s="5">
        <f t="shared" si="42"/>
        <v>81.348423194303152</v>
      </c>
      <c r="G483" s="20" t="s">
        <v>14</v>
      </c>
      <c r="H483" s="8">
        <v>1538</v>
      </c>
      <c r="I483" s="9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5">
        <f t="shared" si="44"/>
        <v>41913.208333333336</v>
      </c>
      <c r="O483" s="15">
        <f t="shared" si="45"/>
        <v>41955.25</v>
      </c>
      <c r="P483" t="b">
        <v>0</v>
      </c>
      <c r="Q483" t="b">
        <v>1</v>
      </c>
      <c r="R483" s="10" t="s">
        <v>33</v>
      </c>
      <c r="S483" t="str" cm="1">
        <f t="array" ref="S483:T483">_xlfn.TEXTSPLIT(R483,"/")</f>
        <v>theater</v>
      </c>
      <c r="T483" t="str">
        <v>plays</v>
      </c>
      <c r="U483" s="8" t="str">
        <f t="shared" si="46"/>
        <v>Oct</v>
      </c>
      <c r="V483">
        <f t="shared" si="47"/>
        <v>2014</v>
      </c>
    </row>
    <row r="484" spans="1:22" ht="31.5" x14ac:dyDescent="0.25">
      <c r="A484">
        <v>482</v>
      </c>
      <c r="B484" t="s">
        <v>1011</v>
      </c>
      <c r="C484" s="3" t="s">
        <v>1012</v>
      </c>
      <c r="D484" s="19">
        <v>4200</v>
      </c>
      <c r="E484" s="19">
        <v>689</v>
      </c>
      <c r="F484" s="5">
        <f t="shared" si="42"/>
        <v>16.404761904761905</v>
      </c>
      <c r="G484" s="20" t="s">
        <v>14</v>
      </c>
      <c r="H484" s="8">
        <v>9</v>
      </c>
      <c r="I484" s="9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5">
        <f t="shared" si="44"/>
        <v>40963.25</v>
      </c>
      <c r="O484" s="15">
        <f t="shared" si="45"/>
        <v>40974.25</v>
      </c>
      <c r="P484" t="b">
        <v>0</v>
      </c>
      <c r="Q484" t="b">
        <v>1</v>
      </c>
      <c r="R484" s="10" t="s">
        <v>119</v>
      </c>
      <c r="S484" t="str" cm="1">
        <f t="array" ref="S484:T484">_xlfn.TEXTSPLIT(R484,"/")</f>
        <v>publishing</v>
      </c>
      <c r="T484" t="str">
        <v>fiction</v>
      </c>
      <c r="U484" s="8" t="str">
        <f t="shared" si="46"/>
        <v>Feb</v>
      </c>
      <c r="V484">
        <f t="shared" si="47"/>
        <v>2012</v>
      </c>
    </row>
    <row r="485" spans="1:22" x14ac:dyDescent="0.25">
      <c r="A485">
        <v>483</v>
      </c>
      <c r="B485" t="s">
        <v>1013</v>
      </c>
      <c r="C485" s="3" t="s">
        <v>1014</v>
      </c>
      <c r="D485" s="19">
        <v>91400</v>
      </c>
      <c r="E485" s="19">
        <v>48236</v>
      </c>
      <c r="F485" s="5">
        <f t="shared" si="42"/>
        <v>52.774617067833695</v>
      </c>
      <c r="G485" s="20" t="s">
        <v>14</v>
      </c>
      <c r="H485" s="8">
        <v>554</v>
      </c>
      <c r="I485" s="9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5">
        <f t="shared" si="44"/>
        <v>43811.25</v>
      </c>
      <c r="O485" s="15">
        <f t="shared" si="45"/>
        <v>43818.25</v>
      </c>
      <c r="P485" t="b">
        <v>0</v>
      </c>
      <c r="Q485" t="b">
        <v>0</v>
      </c>
      <c r="R485" s="10" t="s">
        <v>33</v>
      </c>
      <c r="S485" t="str" cm="1">
        <f t="array" ref="S485:T485">_xlfn.TEXTSPLIT(R485,"/")</f>
        <v>theater</v>
      </c>
      <c r="T485" t="str">
        <v>plays</v>
      </c>
      <c r="U485" s="8" t="str">
        <f t="shared" si="46"/>
        <v>Dec</v>
      </c>
      <c r="V485">
        <f t="shared" si="47"/>
        <v>2019</v>
      </c>
    </row>
    <row r="486" spans="1:22" x14ac:dyDescent="0.25">
      <c r="A486">
        <v>484</v>
      </c>
      <c r="B486" t="s">
        <v>1015</v>
      </c>
      <c r="C486" s="3" t="s">
        <v>1016</v>
      </c>
      <c r="D486" s="19">
        <v>29600</v>
      </c>
      <c r="E486" s="19">
        <v>77021</v>
      </c>
      <c r="F486" s="5">
        <f t="shared" si="42"/>
        <v>260.20608108108109</v>
      </c>
      <c r="G486" s="20" t="s">
        <v>20</v>
      </c>
      <c r="H486" s="8">
        <v>1572</v>
      </c>
      <c r="I486" s="9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5">
        <f t="shared" si="44"/>
        <v>41855.208333333336</v>
      </c>
      <c r="O486" s="15">
        <f t="shared" si="45"/>
        <v>41904.208333333336</v>
      </c>
      <c r="P486" t="b">
        <v>0</v>
      </c>
      <c r="Q486" t="b">
        <v>1</v>
      </c>
      <c r="R486" s="10" t="s">
        <v>17</v>
      </c>
      <c r="S486" t="str" cm="1">
        <f t="array" ref="S486:T486">_xlfn.TEXTSPLIT(R486,"/")</f>
        <v>food</v>
      </c>
      <c r="T486" t="str">
        <v>food trucks</v>
      </c>
      <c r="U486" s="8" t="str">
        <f t="shared" si="46"/>
        <v>Aug</v>
      </c>
      <c r="V486">
        <f t="shared" si="47"/>
        <v>2014</v>
      </c>
    </row>
    <row r="487" spans="1:22" ht="31.5" x14ac:dyDescent="0.25">
      <c r="A487">
        <v>485</v>
      </c>
      <c r="B487" t="s">
        <v>1017</v>
      </c>
      <c r="C487" s="3" t="s">
        <v>1018</v>
      </c>
      <c r="D487" s="19">
        <v>90600</v>
      </c>
      <c r="E487" s="19">
        <v>27844</v>
      </c>
      <c r="F487" s="5">
        <f t="shared" si="42"/>
        <v>30.73289183222958</v>
      </c>
      <c r="G487" s="20" t="s">
        <v>14</v>
      </c>
      <c r="H487" s="8">
        <v>648</v>
      </c>
      <c r="I487" s="9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5">
        <f t="shared" si="44"/>
        <v>43626.208333333328</v>
      </c>
      <c r="O487" s="15">
        <f t="shared" si="45"/>
        <v>43667.208333333328</v>
      </c>
      <c r="P487" t="b">
        <v>0</v>
      </c>
      <c r="Q487" t="b">
        <v>0</v>
      </c>
      <c r="R487" s="10" t="s">
        <v>33</v>
      </c>
      <c r="S487" t="str" cm="1">
        <f t="array" ref="S487:T487">_xlfn.TEXTSPLIT(R487,"/")</f>
        <v>theater</v>
      </c>
      <c r="T487" t="str">
        <v>plays</v>
      </c>
      <c r="U487" s="8" t="str">
        <f t="shared" si="46"/>
        <v>Jun</v>
      </c>
      <c r="V487">
        <f t="shared" si="47"/>
        <v>2019</v>
      </c>
    </row>
    <row r="488" spans="1:22" ht="31.5" x14ac:dyDescent="0.25">
      <c r="A488">
        <v>486</v>
      </c>
      <c r="B488" t="s">
        <v>1019</v>
      </c>
      <c r="C488" s="3" t="s">
        <v>1020</v>
      </c>
      <c r="D488" s="19">
        <v>5200</v>
      </c>
      <c r="E488" s="19">
        <v>702</v>
      </c>
      <c r="F488" s="5">
        <f t="shared" si="42"/>
        <v>13.5</v>
      </c>
      <c r="G488" s="20" t="s">
        <v>14</v>
      </c>
      <c r="H488" s="8">
        <v>21</v>
      </c>
      <c r="I488" s="9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5">
        <f t="shared" si="44"/>
        <v>43168.25</v>
      </c>
      <c r="O488" s="15">
        <f t="shared" si="45"/>
        <v>43183.208333333328</v>
      </c>
      <c r="P488" t="b">
        <v>0</v>
      </c>
      <c r="Q488" t="b">
        <v>1</v>
      </c>
      <c r="R488" s="10" t="s">
        <v>206</v>
      </c>
      <c r="S488" t="str" cm="1">
        <f t="array" ref="S488:T488">_xlfn.TEXTSPLIT(R488,"/")</f>
        <v>publishing</v>
      </c>
      <c r="T488" t="str">
        <v>translations</v>
      </c>
      <c r="U488" s="8" t="str">
        <f t="shared" si="46"/>
        <v>Mar</v>
      </c>
      <c r="V488">
        <f t="shared" si="47"/>
        <v>2018</v>
      </c>
    </row>
    <row r="489" spans="1:22" x14ac:dyDescent="0.25">
      <c r="A489">
        <v>487</v>
      </c>
      <c r="B489" t="s">
        <v>1021</v>
      </c>
      <c r="C489" s="3" t="s">
        <v>1022</v>
      </c>
      <c r="D489" s="19">
        <v>110300</v>
      </c>
      <c r="E489" s="19">
        <v>197024</v>
      </c>
      <c r="F489" s="5">
        <f t="shared" si="42"/>
        <v>178.62556663644605</v>
      </c>
      <c r="G489" s="20" t="s">
        <v>20</v>
      </c>
      <c r="H489" s="8">
        <v>2346</v>
      </c>
      <c r="I489" s="9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5">
        <f t="shared" si="44"/>
        <v>42845.208333333328</v>
      </c>
      <c r="O489" s="15">
        <f t="shared" si="45"/>
        <v>42878.208333333328</v>
      </c>
      <c r="P489" t="b">
        <v>0</v>
      </c>
      <c r="Q489" t="b">
        <v>0</v>
      </c>
      <c r="R489" s="10" t="s">
        <v>33</v>
      </c>
      <c r="S489" t="str" cm="1">
        <f t="array" ref="S489:T489">_xlfn.TEXTSPLIT(R489,"/")</f>
        <v>theater</v>
      </c>
      <c r="T489" t="str">
        <v>plays</v>
      </c>
      <c r="U489" s="8" t="str">
        <f t="shared" si="46"/>
        <v>Apr</v>
      </c>
      <c r="V489">
        <f t="shared" si="47"/>
        <v>2017</v>
      </c>
    </row>
    <row r="490" spans="1:22" x14ac:dyDescent="0.25">
      <c r="A490">
        <v>488</v>
      </c>
      <c r="B490" t="s">
        <v>1023</v>
      </c>
      <c r="C490" s="3" t="s">
        <v>1024</v>
      </c>
      <c r="D490" s="19">
        <v>5300</v>
      </c>
      <c r="E490" s="19">
        <v>11663</v>
      </c>
      <c r="F490" s="5">
        <f t="shared" si="42"/>
        <v>220.0566037735849</v>
      </c>
      <c r="G490" s="20" t="s">
        <v>20</v>
      </c>
      <c r="H490" s="8">
        <v>115</v>
      </c>
      <c r="I490" s="9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5">
        <f t="shared" si="44"/>
        <v>42403.25</v>
      </c>
      <c r="O490" s="15">
        <f t="shared" si="45"/>
        <v>42420.25</v>
      </c>
      <c r="P490" t="b">
        <v>0</v>
      </c>
      <c r="Q490" t="b">
        <v>0</v>
      </c>
      <c r="R490" s="10" t="s">
        <v>33</v>
      </c>
      <c r="S490" t="str" cm="1">
        <f t="array" ref="S490:T490">_xlfn.TEXTSPLIT(R490,"/")</f>
        <v>theater</v>
      </c>
      <c r="T490" t="str">
        <v>plays</v>
      </c>
      <c r="U490" s="8" t="str">
        <f t="shared" si="46"/>
        <v>Feb</v>
      </c>
      <c r="V490">
        <f t="shared" si="47"/>
        <v>2016</v>
      </c>
    </row>
    <row r="491" spans="1:22" x14ac:dyDescent="0.25">
      <c r="A491">
        <v>489</v>
      </c>
      <c r="B491" t="s">
        <v>1025</v>
      </c>
      <c r="C491" s="3" t="s">
        <v>1026</v>
      </c>
      <c r="D491" s="19">
        <v>9200</v>
      </c>
      <c r="E491" s="19">
        <v>9339</v>
      </c>
      <c r="F491" s="5">
        <f t="shared" si="42"/>
        <v>101.5108695652174</v>
      </c>
      <c r="G491" s="20" t="s">
        <v>20</v>
      </c>
      <c r="H491" s="8">
        <v>85</v>
      </c>
      <c r="I491" s="9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5">
        <f t="shared" si="44"/>
        <v>40406.208333333336</v>
      </c>
      <c r="O491" s="15">
        <f t="shared" si="45"/>
        <v>40411.208333333336</v>
      </c>
      <c r="P491" t="b">
        <v>0</v>
      </c>
      <c r="Q491" t="b">
        <v>0</v>
      </c>
      <c r="R491" s="10" t="s">
        <v>65</v>
      </c>
      <c r="S491" t="str" cm="1">
        <f t="array" ref="S491:T491">_xlfn.TEXTSPLIT(R491,"/")</f>
        <v>technology</v>
      </c>
      <c r="T491" t="str">
        <v>wearables</v>
      </c>
      <c r="U491" s="8" t="str">
        <f t="shared" si="46"/>
        <v>Aug</v>
      </c>
      <c r="V491">
        <f t="shared" si="47"/>
        <v>2010</v>
      </c>
    </row>
    <row r="492" spans="1:22" x14ac:dyDescent="0.25">
      <c r="A492">
        <v>490</v>
      </c>
      <c r="B492" t="s">
        <v>1027</v>
      </c>
      <c r="C492" s="3" t="s">
        <v>1028</v>
      </c>
      <c r="D492" s="19">
        <v>2400</v>
      </c>
      <c r="E492" s="19">
        <v>4596</v>
      </c>
      <c r="F492" s="5">
        <f t="shared" si="42"/>
        <v>191.5</v>
      </c>
      <c r="G492" s="20" t="s">
        <v>20</v>
      </c>
      <c r="H492" s="8">
        <v>144</v>
      </c>
      <c r="I492" s="9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5">
        <f t="shared" si="44"/>
        <v>43786.25</v>
      </c>
      <c r="O492" s="15">
        <f t="shared" si="45"/>
        <v>43793.25</v>
      </c>
      <c r="P492" t="b">
        <v>0</v>
      </c>
      <c r="Q492" t="b">
        <v>0</v>
      </c>
      <c r="R492" s="10" t="s">
        <v>1029</v>
      </c>
      <c r="S492" t="str" cm="1">
        <f t="array" ref="S492:T492">_xlfn.TEXTSPLIT(R492,"/")</f>
        <v>journalism</v>
      </c>
      <c r="T492" t="str">
        <v>audio</v>
      </c>
      <c r="U492" s="8" t="str">
        <f t="shared" si="46"/>
        <v>Nov</v>
      </c>
      <c r="V492">
        <f t="shared" si="47"/>
        <v>2019</v>
      </c>
    </row>
    <row r="493" spans="1:22" ht="31.5" x14ac:dyDescent="0.25">
      <c r="A493">
        <v>491</v>
      </c>
      <c r="B493" t="s">
        <v>1030</v>
      </c>
      <c r="C493" s="3" t="s">
        <v>1031</v>
      </c>
      <c r="D493" s="19">
        <v>56800</v>
      </c>
      <c r="E493" s="19">
        <v>173437</v>
      </c>
      <c r="F493" s="5">
        <f t="shared" si="42"/>
        <v>305.34683098591546</v>
      </c>
      <c r="G493" s="20" t="s">
        <v>20</v>
      </c>
      <c r="H493" s="8">
        <v>2443</v>
      </c>
      <c r="I493" s="9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5">
        <f t="shared" si="44"/>
        <v>41456.208333333336</v>
      </c>
      <c r="O493" s="15">
        <f t="shared" si="45"/>
        <v>41482.208333333336</v>
      </c>
      <c r="P493" t="b">
        <v>0</v>
      </c>
      <c r="Q493" t="b">
        <v>1</v>
      </c>
      <c r="R493" s="10" t="s">
        <v>17</v>
      </c>
      <c r="S493" t="str" cm="1">
        <f t="array" ref="S493:T493">_xlfn.TEXTSPLIT(R493,"/")</f>
        <v>food</v>
      </c>
      <c r="T493" t="str">
        <v>food trucks</v>
      </c>
      <c r="U493" s="8" t="str">
        <f t="shared" si="46"/>
        <v>Jul</v>
      </c>
      <c r="V493">
        <f t="shared" si="47"/>
        <v>2013</v>
      </c>
    </row>
    <row r="494" spans="1:22" x14ac:dyDescent="0.25">
      <c r="A494">
        <v>492</v>
      </c>
      <c r="B494" t="s">
        <v>1032</v>
      </c>
      <c r="C494" s="3" t="s">
        <v>1033</v>
      </c>
      <c r="D494" s="19">
        <v>191000</v>
      </c>
      <c r="E494" s="19">
        <v>45831</v>
      </c>
      <c r="F494" s="5">
        <f t="shared" si="42"/>
        <v>23.995287958115181</v>
      </c>
      <c r="G494" s="20" t="s">
        <v>74</v>
      </c>
      <c r="H494" s="8">
        <v>595</v>
      </c>
      <c r="I494" s="9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5">
        <f t="shared" si="44"/>
        <v>40336.208333333336</v>
      </c>
      <c r="O494" s="15">
        <f t="shared" si="45"/>
        <v>40371.208333333336</v>
      </c>
      <c r="P494" t="b">
        <v>1</v>
      </c>
      <c r="Q494" t="b">
        <v>1</v>
      </c>
      <c r="R494" s="10" t="s">
        <v>100</v>
      </c>
      <c r="S494" t="str" cm="1">
        <f t="array" ref="S494:T494">_xlfn.TEXTSPLIT(R494,"/")</f>
        <v>film &amp; video</v>
      </c>
      <c r="T494" t="str">
        <v>shorts</v>
      </c>
      <c r="U494" s="8" t="str">
        <f t="shared" si="46"/>
        <v>Jun</v>
      </c>
      <c r="V494">
        <f t="shared" si="47"/>
        <v>2010</v>
      </c>
    </row>
    <row r="495" spans="1:22" x14ac:dyDescent="0.25">
      <c r="A495">
        <v>493</v>
      </c>
      <c r="B495" t="s">
        <v>1034</v>
      </c>
      <c r="C495" s="3" t="s">
        <v>1035</v>
      </c>
      <c r="D495" s="19">
        <v>900</v>
      </c>
      <c r="E495" s="19">
        <v>6514</v>
      </c>
      <c r="F495" s="5">
        <f t="shared" si="42"/>
        <v>723.77777777777771</v>
      </c>
      <c r="G495" s="20" t="s">
        <v>20</v>
      </c>
      <c r="H495" s="8">
        <v>64</v>
      </c>
      <c r="I495" s="9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5">
        <f t="shared" si="44"/>
        <v>43645.208333333328</v>
      </c>
      <c r="O495" s="15">
        <f t="shared" si="45"/>
        <v>43658.208333333328</v>
      </c>
      <c r="P495" t="b">
        <v>0</v>
      </c>
      <c r="Q495" t="b">
        <v>0</v>
      </c>
      <c r="R495" s="10" t="s">
        <v>122</v>
      </c>
      <c r="S495" t="str" cm="1">
        <f t="array" ref="S495:T495">_xlfn.TEXTSPLIT(R495,"/")</f>
        <v>photography</v>
      </c>
      <c r="T495" t="str">
        <v>photography books</v>
      </c>
      <c r="U495" s="8" t="str">
        <f t="shared" si="46"/>
        <v>Jun</v>
      </c>
      <c r="V495">
        <f t="shared" si="47"/>
        <v>2019</v>
      </c>
    </row>
    <row r="496" spans="1:22" x14ac:dyDescent="0.25">
      <c r="A496">
        <v>494</v>
      </c>
      <c r="B496" t="s">
        <v>1036</v>
      </c>
      <c r="C496" s="3" t="s">
        <v>1037</v>
      </c>
      <c r="D496" s="19">
        <v>2500</v>
      </c>
      <c r="E496" s="19">
        <v>13684</v>
      </c>
      <c r="F496" s="5">
        <f t="shared" si="42"/>
        <v>547.36</v>
      </c>
      <c r="G496" s="20" t="s">
        <v>20</v>
      </c>
      <c r="H496" s="8">
        <v>268</v>
      </c>
      <c r="I496" s="9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5">
        <f t="shared" si="44"/>
        <v>40990.208333333336</v>
      </c>
      <c r="O496" s="15">
        <f t="shared" si="45"/>
        <v>40991.208333333336</v>
      </c>
      <c r="P496" t="b">
        <v>0</v>
      </c>
      <c r="Q496" t="b">
        <v>0</v>
      </c>
      <c r="R496" s="10" t="s">
        <v>65</v>
      </c>
      <c r="S496" t="str" cm="1">
        <f t="array" ref="S496:T496">_xlfn.TEXTSPLIT(R496,"/")</f>
        <v>technology</v>
      </c>
      <c r="T496" t="str">
        <v>wearables</v>
      </c>
      <c r="U496" s="8" t="str">
        <f t="shared" si="46"/>
        <v>Mar</v>
      </c>
      <c r="V496">
        <f t="shared" si="47"/>
        <v>2012</v>
      </c>
    </row>
    <row r="497" spans="1:22" x14ac:dyDescent="0.25">
      <c r="A497">
        <v>495</v>
      </c>
      <c r="B497" t="s">
        <v>1038</v>
      </c>
      <c r="C497" s="3" t="s">
        <v>1039</v>
      </c>
      <c r="D497" s="19">
        <v>3200</v>
      </c>
      <c r="E497" s="19">
        <v>13264</v>
      </c>
      <c r="F497" s="5">
        <f t="shared" si="42"/>
        <v>414.49999999999994</v>
      </c>
      <c r="G497" s="20" t="s">
        <v>20</v>
      </c>
      <c r="H497" s="8">
        <v>195</v>
      </c>
      <c r="I497" s="9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5">
        <f t="shared" si="44"/>
        <v>41800.208333333336</v>
      </c>
      <c r="O497" s="15">
        <f t="shared" si="45"/>
        <v>41804.208333333336</v>
      </c>
      <c r="P497" t="b">
        <v>0</v>
      </c>
      <c r="Q497" t="b">
        <v>0</v>
      </c>
      <c r="R497" s="10" t="s">
        <v>33</v>
      </c>
      <c r="S497" t="str" cm="1">
        <f t="array" ref="S497:T497">_xlfn.TEXTSPLIT(R497,"/")</f>
        <v>theater</v>
      </c>
      <c r="T497" t="str">
        <v>plays</v>
      </c>
      <c r="U497" s="8" t="str">
        <f t="shared" si="46"/>
        <v>Jun</v>
      </c>
      <c r="V497">
        <f t="shared" si="47"/>
        <v>2014</v>
      </c>
    </row>
    <row r="498" spans="1:22" x14ac:dyDescent="0.25">
      <c r="A498">
        <v>496</v>
      </c>
      <c r="B498" t="s">
        <v>1040</v>
      </c>
      <c r="C498" s="3" t="s">
        <v>1041</v>
      </c>
      <c r="D498" s="19">
        <v>183800</v>
      </c>
      <c r="E498" s="19">
        <v>1667</v>
      </c>
      <c r="F498" s="5">
        <f t="shared" si="42"/>
        <v>0.90696409140369971</v>
      </c>
      <c r="G498" s="20" t="s">
        <v>14</v>
      </c>
      <c r="H498" s="8">
        <v>54</v>
      </c>
      <c r="I498" s="9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5">
        <f t="shared" si="44"/>
        <v>42876.208333333328</v>
      </c>
      <c r="O498" s="15">
        <f t="shared" si="45"/>
        <v>42893.208333333328</v>
      </c>
      <c r="P498" t="b">
        <v>0</v>
      </c>
      <c r="Q498" t="b">
        <v>0</v>
      </c>
      <c r="R498" s="10" t="s">
        <v>71</v>
      </c>
      <c r="S498" t="str" cm="1">
        <f t="array" ref="S498:T498">_xlfn.TEXTSPLIT(R498,"/")</f>
        <v>film &amp; video</v>
      </c>
      <c r="T498" t="str">
        <v>animation</v>
      </c>
      <c r="U498" s="8" t="str">
        <f t="shared" si="46"/>
        <v>May</v>
      </c>
      <c r="V498">
        <f t="shared" si="47"/>
        <v>2017</v>
      </c>
    </row>
    <row r="499" spans="1:22" x14ac:dyDescent="0.25">
      <c r="A499">
        <v>497</v>
      </c>
      <c r="B499" t="s">
        <v>1042</v>
      </c>
      <c r="C499" s="3" t="s">
        <v>1043</v>
      </c>
      <c r="D499" s="19">
        <v>9800</v>
      </c>
      <c r="E499" s="19">
        <v>3349</v>
      </c>
      <c r="F499" s="5">
        <f t="shared" si="42"/>
        <v>34.173469387755098</v>
      </c>
      <c r="G499" s="20" t="s">
        <v>14</v>
      </c>
      <c r="H499" s="8">
        <v>120</v>
      </c>
      <c r="I499" s="9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5">
        <f t="shared" si="44"/>
        <v>42724.25</v>
      </c>
      <c r="O499" s="15">
        <f t="shared" si="45"/>
        <v>42724.25</v>
      </c>
      <c r="P499" t="b">
        <v>0</v>
      </c>
      <c r="Q499" t="b">
        <v>1</v>
      </c>
      <c r="R499" s="10" t="s">
        <v>65</v>
      </c>
      <c r="S499" t="str" cm="1">
        <f t="array" ref="S499:T499">_xlfn.TEXTSPLIT(R499,"/")</f>
        <v>technology</v>
      </c>
      <c r="T499" t="str">
        <v>wearables</v>
      </c>
      <c r="U499" s="8" t="str">
        <f t="shared" si="46"/>
        <v>Dec</v>
      </c>
      <c r="V499">
        <f t="shared" si="47"/>
        <v>2016</v>
      </c>
    </row>
    <row r="500" spans="1:22" x14ac:dyDescent="0.25">
      <c r="A500">
        <v>498</v>
      </c>
      <c r="B500" t="s">
        <v>1044</v>
      </c>
      <c r="C500" s="3" t="s">
        <v>1045</v>
      </c>
      <c r="D500" s="19">
        <v>193400</v>
      </c>
      <c r="E500" s="19">
        <v>46317</v>
      </c>
      <c r="F500" s="5">
        <f t="shared" si="42"/>
        <v>23.948810754912099</v>
      </c>
      <c r="G500" s="20" t="s">
        <v>14</v>
      </c>
      <c r="H500" s="8">
        <v>579</v>
      </c>
      <c r="I500" s="9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5">
        <f t="shared" si="44"/>
        <v>42005.25</v>
      </c>
      <c r="O500" s="15">
        <f t="shared" si="45"/>
        <v>42007.25</v>
      </c>
      <c r="P500" t="b">
        <v>0</v>
      </c>
      <c r="Q500" t="b">
        <v>0</v>
      </c>
      <c r="R500" s="10" t="s">
        <v>28</v>
      </c>
      <c r="S500" t="str" cm="1">
        <f t="array" ref="S500:T500">_xlfn.TEXTSPLIT(R500,"/")</f>
        <v>technology</v>
      </c>
      <c r="T500" t="str">
        <v>web</v>
      </c>
      <c r="U500" s="8" t="str">
        <f t="shared" si="46"/>
        <v>Jan</v>
      </c>
      <c r="V500">
        <f t="shared" si="47"/>
        <v>2015</v>
      </c>
    </row>
    <row r="501" spans="1:22" ht="31.5" x14ac:dyDescent="0.25">
      <c r="A501">
        <v>499</v>
      </c>
      <c r="B501" t="s">
        <v>1046</v>
      </c>
      <c r="C501" s="3" t="s">
        <v>1047</v>
      </c>
      <c r="D501" s="19">
        <v>163800</v>
      </c>
      <c r="E501" s="19">
        <v>78743</v>
      </c>
      <c r="F501" s="5">
        <f t="shared" si="42"/>
        <v>48.072649572649574</v>
      </c>
      <c r="G501" s="20" t="s">
        <v>14</v>
      </c>
      <c r="H501" s="8">
        <v>2072</v>
      </c>
      <c r="I501" s="9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5">
        <f t="shared" si="44"/>
        <v>42444.208333333328</v>
      </c>
      <c r="O501" s="15">
        <f t="shared" si="45"/>
        <v>42449.208333333328</v>
      </c>
      <c r="P501" t="b">
        <v>0</v>
      </c>
      <c r="Q501" t="b">
        <v>1</v>
      </c>
      <c r="R501" s="10" t="s">
        <v>42</v>
      </c>
      <c r="S501" t="str" cm="1">
        <f t="array" ref="S501:T501">_xlfn.TEXTSPLIT(R501,"/")</f>
        <v>film &amp; video</v>
      </c>
      <c r="T501" t="str">
        <v>documentary</v>
      </c>
      <c r="U501" s="8" t="str">
        <f t="shared" si="46"/>
        <v>Mar</v>
      </c>
      <c r="V501">
        <f t="shared" si="47"/>
        <v>2016</v>
      </c>
    </row>
    <row r="502" spans="1:22" x14ac:dyDescent="0.25">
      <c r="A502">
        <v>500</v>
      </c>
      <c r="B502" t="s">
        <v>1048</v>
      </c>
      <c r="C502" s="3" t="s">
        <v>1049</v>
      </c>
      <c r="D502" s="19">
        <v>100</v>
      </c>
      <c r="E502" s="19">
        <v>0</v>
      </c>
      <c r="F502" s="5">
        <f t="shared" si="42"/>
        <v>0</v>
      </c>
      <c r="G502" s="20" t="s">
        <v>14</v>
      </c>
      <c r="H502" s="8">
        <v>0</v>
      </c>
      <c r="I502" s="9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5">
        <f t="shared" si="44"/>
        <v>41395.208333333336</v>
      </c>
      <c r="O502" s="15">
        <f t="shared" si="45"/>
        <v>41423.208333333336</v>
      </c>
      <c r="P502" t="b">
        <v>0</v>
      </c>
      <c r="Q502" t="b">
        <v>1</v>
      </c>
      <c r="R502" s="10" t="s">
        <v>33</v>
      </c>
      <c r="S502" t="str" cm="1">
        <f t="array" ref="S502:T502">_xlfn.TEXTSPLIT(R502,"/")</f>
        <v>theater</v>
      </c>
      <c r="T502" t="str">
        <v>plays</v>
      </c>
      <c r="U502" s="8" t="str">
        <f t="shared" si="46"/>
        <v>May</v>
      </c>
      <c r="V502">
        <f t="shared" si="47"/>
        <v>2013</v>
      </c>
    </row>
    <row r="503" spans="1:22" x14ac:dyDescent="0.25">
      <c r="A503">
        <v>501</v>
      </c>
      <c r="B503" t="s">
        <v>1050</v>
      </c>
      <c r="C503" s="3" t="s">
        <v>1051</v>
      </c>
      <c r="D503" s="19">
        <v>153600</v>
      </c>
      <c r="E503" s="19">
        <v>107743</v>
      </c>
      <c r="F503" s="5">
        <f t="shared" si="42"/>
        <v>70.145182291666657</v>
      </c>
      <c r="G503" s="20" t="s">
        <v>14</v>
      </c>
      <c r="H503" s="8">
        <v>1796</v>
      </c>
      <c r="I503" s="9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5">
        <f t="shared" si="44"/>
        <v>41345.208333333336</v>
      </c>
      <c r="O503" s="15">
        <f t="shared" si="45"/>
        <v>41347.208333333336</v>
      </c>
      <c r="P503" t="b">
        <v>0</v>
      </c>
      <c r="Q503" t="b">
        <v>0</v>
      </c>
      <c r="R503" s="10" t="s">
        <v>42</v>
      </c>
      <c r="S503" t="str" cm="1">
        <f t="array" ref="S503:T503">_xlfn.TEXTSPLIT(R503,"/")</f>
        <v>film &amp; video</v>
      </c>
      <c r="T503" t="str">
        <v>documentary</v>
      </c>
      <c r="U503" s="8" t="str">
        <f t="shared" si="46"/>
        <v>Mar</v>
      </c>
      <c r="V503">
        <f t="shared" si="47"/>
        <v>2013</v>
      </c>
    </row>
    <row r="504" spans="1:22" x14ac:dyDescent="0.25">
      <c r="A504">
        <v>502</v>
      </c>
      <c r="B504" t="s">
        <v>477</v>
      </c>
      <c r="C504" s="3" t="s">
        <v>1052</v>
      </c>
      <c r="D504" s="19">
        <v>1300</v>
      </c>
      <c r="E504" s="19">
        <v>6889</v>
      </c>
      <c r="F504" s="5">
        <f t="shared" si="42"/>
        <v>529.92307692307691</v>
      </c>
      <c r="G504" s="20" t="s">
        <v>20</v>
      </c>
      <c r="H504" s="8">
        <v>186</v>
      </c>
      <c r="I504" s="9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5">
        <f t="shared" si="44"/>
        <v>41117.208333333336</v>
      </c>
      <c r="O504" s="15">
        <f t="shared" si="45"/>
        <v>41146.208333333336</v>
      </c>
      <c r="P504" t="b">
        <v>0</v>
      </c>
      <c r="Q504" t="b">
        <v>1</v>
      </c>
      <c r="R504" s="10" t="s">
        <v>89</v>
      </c>
      <c r="S504" t="str" cm="1">
        <f t="array" ref="S504:T504">_xlfn.TEXTSPLIT(R504,"/")</f>
        <v>games</v>
      </c>
      <c r="T504" t="str">
        <v>video games</v>
      </c>
      <c r="U504" s="8" t="str">
        <f t="shared" si="46"/>
        <v>Jul</v>
      </c>
      <c r="V504">
        <f t="shared" si="47"/>
        <v>2012</v>
      </c>
    </row>
    <row r="505" spans="1:22" ht="31.5" x14ac:dyDescent="0.25">
      <c r="A505">
        <v>503</v>
      </c>
      <c r="B505" t="s">
        <v>1053</v>
      </c>
      <c r="C505" s="3" t="s">
        <v>1054</v>
      </c>
      <c r="D505" s="19">
        <v>25500</v>
      </c>
      <c r="E505" s="19">
        <v>45983</v>
      </c>
      <c r="F505" s="5">
        <f t="shared" si="42"/>
        <v>180.32549019607845</v>
      </c>
      <c r="G505" s="20" t="s">
        <v>20</v>
      </c>
      <c r="H505" s="8">
        <v>460</v>
      </c>
      <c r="I505" s="9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5">
        <f t="shared" si="44"/>
        <v>42186.208333333328</v>
      </c>
      <c r="O505" s="15">
        <f t="shared" si="45"/>
        <v>42206.208333333328</v>
      </c>
      <c r="P505" t="b">
        <v>0</v>
      </c>
      <c r="Q505" t="b">
        <v>0</v>
      </c>
      <c r="R505" s="10" t="s">
        <v>53</v>
      </c>
      <c r="S505" t="str" cm="1">
        <f t="array" ref="S505:T505">_xlfn.TEXTSPLIT(R505,"/")</f>
        <v>film &amp; video</v>
      </c>
      <c r="T505" t="str">
        <v>drama</v>
      </c>
      <c r="U505" s="8" t="str">
        <f t="shared" si="46"/>
        <v>Jul</v>
      </c>
      <c r="V505">
        <f t="shared" si="47"/>
        <v>2015</v>
      </c>
    </row>
    <row r="506" spans="1:22" x14ac:dyDescent="0.25">
      <c r="A506">
        <v>504</v>
      </c>
      <c r="B506" t="s">
        <v>1055</v>
      </c>
      <c r="C506" s="3" t="s">
        <v>1056</v>
      </c>
      <c r="D506" s="19">
        <v>7500</v>
      </c>
      <c r="E506" s="19">
        <v>6924</v>
      </c>
      <c r="F506" s="5">
        <f t="shared" si="42"/>
        <v>92.320000000000007</v>
      </c>
      <c r="G506" s="20" t="s">
        <v>14</v>
      </c>
      <c r="H506" s="8">
        <v>62</v>
      </c>
      <c r="I506" s="9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5">
        <f t="shared" si="44"/>
        <v>42142.208333333328</v>
      </c>
      <c r="O506" s="15">
        <f t="shared" si="45"/>
        <v>42143.208333333328</v>
      </c>
      <c r="P506" t="b">
        <v>0</v>
      </c>
      <c r="Q506" t="b">
        <v>0</v>
      </c>
      <c r="R506" s="10" t="s">
        <v>23</v>
      </c>
      <c r="S506" t="str" cm="1">
        <f t="array" ref="S506:T506">_xlfn.TEXTSPLIT(R506,"/")</f>
        <v>music</v>
      </c>
      <c r="T506" t="str">
        <v>rock</v>
      </c>
      <c r="U506" s="8" t="str">
        <f t="shared" si="46"/>
        <v>May</v>
      </c>
      <c r="V506">
        <f t="shared" si="47"/>
        <v>2015</v>
      </c>
    </row>
    <row r="507" spans="1:22" x14ac:dyDescent="0.25">
      <c r="A507">
        <v>505</v>
      </c>
      <c r="B507" t="s">
        <v>1057</v>
      </c>
      <c r="C507" s="3" t="s">
        <v>1058</v>
      </c>
      <c r="D507" s="19">
        <v>89900</v>
      </c>
      <c r="E507" s="19">
        <v>12497</v>
      </c>
      <c r="F507" s="5">
        <f t="shared" si="42"/>
        <v>13.901001112347053</v>
      </c>
      <c r="G507" s="20" t="s">
        <v>14</v>
      </c>
      <c r="H507" s="8">
        <v>347</v>
      </c>
      <c r="I507" s="9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5">
        <f t="shared" si="44"/>
        <v>41341.25</v>
      </c>
      <c r="O507" s="15">
        <f t="shared" si="45"/>
        <v>41383.208333333336</v>
      </c>
      <c r="P507" t="b">
        <v>0</v>
      </c>
      <c r="Q507" t="b">
        <v>1</v>
      </c>
      <c r="R507" s="10" t="s">
        <v>133</v>
      </c>
      <c r="S507" t="str" cm="1">
        <f t="array" ref="S507:T507">_xlfn.TEXTSPLIT(R507,"/")</f>
        <v>publishing</v>
      </c>
      <c r="T507" t="str">
        <v>radio &amp; podcasts</v>
      </c>
      <c r="U507" s="8" t="str">
        <f t="shared" si="46"/>
        <v>Mar</v>
      </c>
      <c r="V507">
        <f t="shared" si="47"/>
        <v>2013</v>
      </c>
    </row>
    <row r="508" spans="1:22" x14ac:dyDescent="0.25">
      <c r="A508">
        <v>506</v>
      </c>
      <c r="B508" t="s">
        <v>1059</v>
      </c>
      <c r="C508" s="3" t="s">
        <v>1060</v>
      </c>
      <c r="D508" s="19">
        <v>18000</v>
      </c>
      <c r="E508" s="19">
        <v>166874</v>
      </c>
      <c r="F508" s="5">
        <f t="shared" si="42"/>
        <v>927.07777777777767</v>
      </c>
      <c r="G508" s="20" t="s">
        <v>20</v>
      </c>
      <c r="H508" s="8">
        <v>2528</v>
      </c>
      <c r="I508" s="9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5">
        <f t="shared" si="44"/>
        <v>43062.25</v>
      </c>
      <c r="O508" s="15">
        <f t="shared" si="45"/>
        <v>43079.25</v>
      </c>
      <c r="P508" t="b">
        <v>0</v>
      </c>
      <c r="Q508" t="b">
        <v>1</v>
      </c>
      <c r="R508" s="10" t="s">
        <v>33</v>
      </c>
      <c r="S508" t="str" cm="1">
        <f t="array" ref="S508:T508">_xlfn.TEXTSPLIT(R508,"/")</f>
        <v>theater</v>
      </c>
      <c r="T508" t="str">
        <v>plays</v>
      </c>
      <c r="U508" s="8" t="str">
        <f t="shared" si="46"/>
        <v>Nov</v>
      </c>
      <c r="V508">
        <f t="shared" si="47"/>
        <v>2017</v>
      </c>
    </row>
    <row r="509" spans="1:22" ht="31.5" x14ac:dyDescent="0.25">
      <c r="A509">
        <v>507</v>
      </c>
      <c r="B509" t="s">
        <v>1061</v>
      </c>
      <c r="C509" s="3" t="s">
        <v>1062</v>
      </c>
      <c r="D509" s="19">
        <v>2100</v>
      </c>
      <c r="E509" s="19">
        <v>837</v>
      </c>
      <c r="F509" s="5">
        <f t="shared" si="42"/>
        <v>39.857142857142861</v>
      </c>
      <c r="G509" s="20" t="s">
        <v>14</v>
      </c>
      <c r="H509" s="8">
        <v>19</v>
      </c>
      <c r="I509" s="9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5">
        <f t="shared" si="44"/>
        <v>41373.208333333336</v>
      </c>
      <c r="O509" s="15">
        <f t="shared" si="45"/>
        <v>41422.208333333336</v>
      </c>
      <c r="P509" t="b">
        <v>0</v>
      </c>
      <c r="Q509" t="b">
        <v>1</v>
      </c>
      <c r="R509" s="10" t="s">
        <v>28</v>
      </c>
      <c r="S509" t="str" cm="1">
        <f t="array" ref="S509:T509">_xlfn.TEXTSPLIT(R509,"/")</f>
        <v>technology</v>
      </c>
      <c r="T509" t="str">
        <v>web</v>
      </c>
      <c r="U509" s="8" t="str">
        <f t="shared" si="46"/>
        <v>Apr</v>
      </c>
      <c r="V509">
        <f t="shared" si="47"/>
        <v>2013</v>
      </c>
    </row>
    <row r="510" spans="1:22" x14ac:dyDescent="0.25">
      <c r="A510">
        <v>508</v>
      </c>
      <c r="B510" t="s">
        <v>1063</v>
      </c>
      <c r="C510" s="3" t="s">
        <v>1064</v>
      </c>
      <c r="D510" s="19">
        <v>172700</v>
      </c>
      <c r="E510" s="19">
        <v>193820</v>
      </c>
      <c r="F510" s="5">
        <f t="shared" si="42"/>
        <v>112.22929936305732</v>
      </c>
      <c r="G510" s="20" t="s">
        <v>20</v>
      </c>
      <c r="H510" s="8">
        <v>3657</v>
      </c>
      <c r="I510" s="9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5">
        <f t="shared" si="44"/>
        <v>43310.208333333328</v>
      </c>
      <c r="O510" s="15">
        <f t="shared" si="45"/>
        <v>43331.208333333328</v>
      </c>
      <c r="P510" t="b">
        <v>0</v>
      </c>
      <c r="Q510" t="b">
        <v>0</v>
      </c>
      <c r="R510" s="10" t="s">
        <v>33</v>
      </c>
      <c r="S510" t="str" cm="1">
        <f t="array" ref="S510:T510">_xlfn.TEXTSPLIT(R510,"/")</f>
        <v>theater</v>
      </c>
      <c r="T510" t="str">
        <v>plays</v>
      </c>
      <c r="U510" s="8" t="str">
        <f t="shared" si="46"/>
        <v>Jul</v>
      </c>
      <c r="V510">
        <f t="shared" si="47"/>
        <v>2018</v>
      </c>
    </row>
    <row r="511" spans="1:22" x14ac:dyDescent="0.25">
      <c r="A511">
        <v>509</v>
      </c>
      <c r="B511" t="s">
        <v>398</v>
      </c>
      <c r="C511" s="3" t="s">
        <v>1065</v>
      </c>
      <c r="D511" s="19">
        <v>168500</v>
      </c>
      <c r="E511" s="19">
        <v>119510</v>
      </c>
      <c r="F511" s="5">
        <f t="shared" si="42"/>
        <v>70.925816023738875</v>
      </c>
      <c r="G511" s="20" t="s">
        <v>14</v>
      </c>
      <c r="H511" s="8">
        <v>1258</v>
      </c>
      <c r="I511" s="9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5">
        <f t="shared" si="44"/>
        <v>41034.208333333336</v>
      </c>
      <c r="O511" s="15">
        <f t="shared" si="45"/>
        <v>41044.208333333336</v>
      </c>
      <c r="P511" t="b">
        <v>0</v>
      </c>
      <c r="Q511" t="b">
        <v>0</v>
      </c>
      <c r="R511" s="10" t="s">
        <v>33</v>
      </c>
      <c r="S511" t="str" cm="1">
        <f t="array" ref="S511:T511">_xlfn.TEXTSPLIT(R511,"/")</f>
        <v>theater</v>
      </c>
      <c r="T511" t="str">
        <v>plays</v>
      </c>
      <c r="U511" s="8" t="str">
        <f t="shared" si="46"/>
        <v>May</v>
      </c>
      <c r="V511">
        <f t="shared" si="47"/>
        <v>2012</v>
      </c>
    </row>
    <row r="512" spans="1:22" x14ac:dyDescent="0.25">
      <c r="A512">
        <v>510</v>
      </c>
      <c r="B512" t="s">
        <v>1066</v>
      </c>
      <c r="C512" s="3" t="s">
        <v>1067</v>
      </c>
      <c r="D512" s="19">
        <v>7800</v>
      </c>
      <c r="E512" s="19">
        <v>9289</v>
      </c>
      <c r="F512" s="5">
        <f t="shared" si="42"/>
        <v>119.08974358974358</v>
      </c>
      <c r="G512" s="20" t="s">
        <v>20</v>
      </c>
      <c r="H512" s="8">
        <v>131</v>
      </c>
      <c r="I512" s="9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5">
        <f t="shared" si="44"/>
        <v>43251.208333333328</v>
      </c>
      <c r="O512" s="15">
        <f t="shared" si="45"/>
        <v>43275.208333333328</v>
      </c>
      <c r="P512" t="b">
        <v>0</v>
      </c>
      <c r="Q512" t="b">
        <v>0</v>
      </c>
      <c r="R512" s="10" t="s">
        <v>53</v>
      </c>
      <c r="S512" t="str" cm="1">
        <f t="array" ref="S512:T512">_xlfn.TEXTSPLIT(R512,"/")</f>
        <v>film &amp; video</v>
      </c>
      <c r="T512" t="str">
        <v>drama</v>
      </c>
      <c r="U512" s="8" t="str">
        <f t="shared" si="46"/>
        <v>May</v>
      </c>
      <c r="V512">
        <f t="shared" si="47"/>
        <v>2018</v>
      </c>
    </row>
    <row r="513" spans="1:22" x14ac:dyDescent="0.25">
      <c r="A513">
        <v>511</v>
      </c>
      <c r="B513" t="s">
        <v>1068</v>
      </c>
      <c r="C513" s="3" t="s">
        <v>1069</v>
      </c>
      <c r="D513" s="19">
        <v>147800</v>
      </c>
      <c r="E513" s="19">
        <v>35498</v>
      </c>
      <c r="F513" s="5">
        <f t="shared" si="42"/>
        <v>24.017591339648174</v>
      </c>
      <c r="G513" s="20" t="s">
        <v>14</v>
      </c>
      <c r="H513" s="8">
        <v>362</v>
      </c>
      <c r="I513" s="9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5">
        <f t="shared" si="44"/>
        <v>43671.208333333328</v>
      </c>
      <c r="O513" s="15">
        <f t="shared" si="45"/>
        <v>43681.208333333328</v>
      </c>
      <c r="P513" t="b">
        <v>0</v>
      </c>
      <c r="Q513" t="b">
        <v>0</v>
      </c>
      <c r="R513" s="10" t="s">
        <v>33</v>
      </c>
      <c r="S513" t="str" cm="1">
        <f t="array" ref="S513:T513">_xlfn.TEXTSPLIT(R513,"/")</f>
        <v>theater</v>
      </c>
      <c r="T513" t="str">
        <v>plays</v>
      </c>
      <c r="U513" s="8" t="str">
        <f t="shared" si="46"/>
        <v>Jul</v>
      </c>
      <c r="V513">
        <f t="shared" si="47"/>
        <v>2019</v>
      </c>
    </row>
    <row r="514" spans="1:22" x14ac:dyDescent="0.25">
      <c r="A514">
        <v>512</v>
      </c>
      <c r="B514" t="s">
        <v>1070</v>
      </c>
      <c r="C514" s="3" t="s">
        <v>1071</v>
      </c>
      <c r="D514" s="19">
        <v>9100</v>
      </c>
      <c r="E514" s="19">
        <v>12678</v>
      </c>
      <c r="F514" s="5">
        <f t="shared" si="42"/>
        <v>139.31868131868131</v>
      </c>
      <c r="G514" s="20" t="s">
        <v>20</v>
      </c>
      <c r="H514" s="8">
        <v>239</v>
      </c>
      <c r="I514" s="9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5">
        <f t="shared" si="44"/>
        <v>41825.208333333336</v>
      </c>
      <c r="O514" s="15">
        <f t="shared" si="45"/>
        <v>41826.208333333336</v>
      </c>
      <c r="P514" t="b">
        <v>0</v>
      </c>
      <c r="Q514" t="b">
        <v>1</v>
      </c>
      <c r="R514" s="10" t="s">
        <v>89</v>
      </c>
      <c r="S514" t="str" cm="1">
        <f t="array" ref="S514:T514">_xlfn.TEXTSPLIT(R514,"/")</f>
        <v>games</v>
      </c>
      <c r="T514" t="str">
        <v>video games</v>
      </c>
      <c r="U514" s="8" t="str">
        <f t="shared" si="46"/>
        <v>Jul</v>
      </c>
      <c r="V514">
        <f t="shared" si="47"/>
        <v>2014</v>
      </c>
    </row>
    <row r="515" spans="1:22" x14ac:dyDescent="0.25">
      <c r="A515">
        <v>513</v>
      </c>
      <c r="B515" t="s">
        <v>1072</v>
      </c>
      <c r="C515" s="3" t="s">
        <v>1073</v>
      </c>
      <c r="D515" s="19">
        <v>8300</v>
      </c>
      <c r="E515" s="19">
        <v>3260</v>
      </c>
      <c r="F515" s="5">
        <f t="shared" ref="F515:F578" si="48">E515/D515*100</f>
        <v>39.277108433734945</v>
      </c>
      <c r="G515" s="20" t="s">
        <v>74</v>
      </c>
      <c r="H515" s="8">
        <v>35</v>
      </c>
      <c r="I515" s="9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5">
        <f t="shared" ref="N515:N578" si="50">(((L515/60)/60)/24)+DATE(1970,1,1)</f>
        <v>40430.208333333336</v>
      </c>
      <c r="O515" s="15">
        <f t="shared" ref="O515:O578" si="51">(((M515/60)/60)/24)+DATE(1970,1,1)</f>
        <v>40432.208333333336</v>
      </c>
      <c r="P515" t="b">
        <v>0</v>
      </c>
      <c r="Q515" t="b">
        <v>0</v>
      </c>
      <c r="R515" s="10" t="s">
        <v>269</v>
      </c>
      <c r="S515" t="str" cm="1">
        <f t="array" ref="S515:T515">_xlfn.TEXTSPLIT(R515,"/")</f>
        <v>film &amp; video</v>
      </c>
      <c r="T515" t="str">
        <v>television</v>
      </c>
      <c r="U515" s="8" t="str">
        <f t="shared" ref="U515:U578" si="52">TEXT(N515,"mmm")</f>
        <v>Sep</v>
      </c>
      <c r="V515">
        <f t="shared" ref="V515:V578" si="53">YEAR(N515)</f>
        <v>2010</v>
      </c>
    </row>
    <row r="516" spans="1:22" x14ac:dyDescent="0.25">
      <c r="A516">
        <v>514</v>
      </c>
      <c r="B516" t="s">
        <v>1074</v>
      </c>
      <c r="C516" s="3" t="s">
        <v>1075</v>
      </c>
      <c r="D516" s="19">
        <v>138700</v>
      </c>
      <c r="E516" s="19">
        <v>31123</v>
      </c>
      <c r="F516" s="5">
        <f t="shared" si="48"/>
        <v>22.439077144917089</v>
      </c>
      <c r="G516" s="20" t="s">
        <v>74</v>
      </c>
      <c r="H516" s="8">
        <v>528</v>
      </c>
      <c r="I516" s="9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5">
        <f t="shared" si="50"/>
        <v>41614.25</v>
      </c>
      <c r="O516" s="15">
        <f t="shared" si="51"/>
        <v>41619.25</v>
      </c>
      <c r="P516" t="b">
        <v>0</v>
      </c>
      <c r="Q516" t="b">
        <v>1</v>
      </c>
      <c r="R516" s="10" t="s">
        <v>23</v>
      </c>
      <c r="S516" t="str" cm="1">
        <f t="array" ref="S516:T516">_xlfn.TEXTSPLIT(R516,"/")</f>
        <v>music</v>
      </c>
      <c r="T516" t="str">
        <v>rock</v>
      </c>
      <c r="U516" s="8" t="str">
        <f t="shared" si="52"/>
        <v>Dec</v>
      </c>
      <c r="V516">
        <f t="shared" si="53"/>
        <v>2013</v>
      </c>
    </row>
    <row r="517" spans="1:22" x14ac:dyDescent="0.25">
      <c r="A517">
        <v>515</v>
      </c>
      <c r="B517" t="s">
        <v>1076</v>
      </c>
      <c r="C517" s="3" t="s">
        <v>1077</v>
      </c>
      <c r="D517" s="19">
        <v>8600</v>
      </c>
      <c r="E517" s="19">
        <v>4797</v>
      </c>
      <c r="F517" s="5">
        <f t="shared" si="48"/>
        <v>55.779069767441861</v>
      </c>
      <c r="G517" s="20" t="s">
        <v>14</v>
      </c>
      <c r="H517" s="8">
        <v>133</v>
      </c>
      <c r="I517" s="9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5">
        <f t="shared" si="50"/>
        <v>40900.25</v>
      </c>
      <c r="O517" s="15">
        <f t="shared" si="51"/>
        <v>40902.25</v>
      </c>
      <c r="P517" t="b">
        <v>0</v>
      </c>
      <c r="Q517" t="b">
        <v>1</v>
      </c>
      <c r="R517" s="10" t="s">
        <v>33</v>
      </c>
      <c r="S517" t="str" cm="1">
        <f t="array" ref="S517:T517">_xlfn.TEXTSPLIT(R517,"/")</f>
        <v>theater</v>
      </c>
      <c r="T517" t="str">
        <v>plays</v>
      </c>
      <c r="U517" s="8" t="str">
        <f t="shared" si="52"/>
        <v>Dec</v>
      </c>
      <c r="V517">
        <f t="shared" si="53"/>
        <v>2011</v>
      </c>
    </row>
    <row r="518" spans="1:22" x14ac:dyDescent="0.25">
      <c r="A518">
        <v>516</v>
      </c>
      <c r="B518" t="s">
        <v>1078</v>
      </c>
      <c r="C518" s="3" t="s">
        <v>1079</v>
      </c>
      <c r="D518" s="19">
        <v>125400</v>
      </c>
      <c r="E518" s="19">
        <v>53324</v>
      </c>
      <c r="F518" s="5">
        <f t="shared" si="48"/>
        <v>42.523125996810208</v>
      </c>
      <c r="G518" s="20" t="s">
        <v>14</v>
      </c>
      <c r="H518" s="8">
        <v>846</v>
      </c>
      <c r="I518" s="9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5">
        <f t="shared" si="50"/>
        <v>40396.208333333336</v>
      </c>
      <c r="O518" s="15">
        <f t="shared" si="51"/>
        <v>40434.208333333336</v>
      </c>
      <c r="P518" t="b">
        <v>0</v>
      </c>
      <c r="Q518" t="b">
        <v>0</v>
      </c>
      <c r="R518" s="10" t="s">
        <v>68</v>
      </c>
      <c r="S518" t="str" cm="1">
        <f t="array" ref="S518:T518">_xlfn.TEXTSPLIT(R518,"/")</f>
        <v>publishing</v>
      </c>
      <c r="T518" t="str">
        <v>nonfiction</v>
      </c>
      <c r="U518" s="8" t="str">
        <f t="shared" si="52"/>
        <v>Aug</v>
      </c>
      <c r="V518">
        <f t="shared" si="53"/>
        <v>2010</v>
      </c>
    </row>
    <row r="519" spans="1:22" x14ac:dyDescent="0.25">
      <c r="A519">
        <v>517</v>
      </c>
      <c r="B519" t="s">
        <v>1080</v>
      </c>
      <c r="C519" s="3" t="s">
        <v>1081</v>
      </c>
      <c r="D519" s="19">
        <v>5900</v>
      </c>
      <c r="E519" s="19">
        <v>6608</v>
      </c>
      <c r="F519" s="5">
        <f t="shared" si="48"/>
        <v>112.00000000000001</v>
      </c>
      <c r="G519" s="20" t="s">
        <v>20</v>
      </c>
      <c r="H519" s="8">
        <v>78</v>
      </c>
      <c r="I519" s="9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5">
        <f t="shared" si="50"/>
        <v>42860.208333333328</v>
      </c>
      <c r="O519" s="15">
        <f t="shared" si="51"/>
        <v>42865.208333333328</v>
      </c>
      <c r="P519" t="b">
        <v>0</v>
      </c>
      <c r="Q519" t="b">
        <v>0</v>
      </c>
      <c r="R519" s="10" t="s">
        <v>17</v>
      </c>
      <c r="S519" t="str" cm="1">
        <f t="array" ref="S519:T519">_xlfn.TEXTSPLIT(R519,"/")</f>
        <v>food</v>
      </c>
      <c r="T519" t="str">
        <v>food trucks</v>
      </c>
      <c r="U519" s="8" t="str">
        <f t="shared" si="52"/>
        <v>May</v>
      </c>
      <c r="V519">
        <f t="shared" si="53"/>
        <v>2017</v>
      </c>
    </row>
    <row r="520" spans="1:22" ht="31.5" x14ac:dyDescent="0.25">
      <c r="A520">
        <v>518</v>
      </c>
      <c r="B520" t="s">
        <v>1082</v>
      </c>
      <c r="C520" s="3" t="s">
        <v>1083</v>
      </c>
      <c r="D520" s="19">
        <v>8800</v>
      </c>
      <c r="E520" s="19">
        <v>622</v>
      </c>
      <c r="F520" s="5">
        <f t="shared" si="48"/>
        <v>7.0681818181818183</v>
      </c>
      <c r="G520" s="20" t="s">
        <v>14</v>
      </c>
      <c r="H520" s="8">
        <v>10</v>
      </c>
      <c r="I520" s="9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5">
        <f t="shared" si="50"/>
        <v>43154.25</v>
      </c>
      <c r="O520" s="15">
        <f t="shared" si="51"/>
        <v>43156.25</v>
      </c>
      <c r="P520" t="b">
        <v>0</v>
      </c>
      <c r="Q520" t="b">
        <v>1</v>
      </c>
      <c r="R520" s="10" t="s">
        <v>71</v>
      </c>
      <c r="S520" t="str" cm="1">
        <f t="array" ref="S520:T520">_xlfn.TEXTSPLIT(R520,"/")</f>
        <v>film &amp; video</v>
      </c>
      <c r="T520" t="str">
        <v>animation</v>
      </c>
      <c r="U520" s="8" t="str">
        <f t="shared" si="52"/>
        <v>Feb</v>
      </c>
      <c r="V520">
        <f t="shared" si="53"/>
        <v>2018</v>
      </c>
    </row>
    <row r="521" spans="1:22" x14ac:dyDescent="0.25">
      <c r="A521">
        <v>519</v>
      </c>
      <c r="B521" t="s">
        <v>1084</v>
      </c>
      <c r="C521" s="3" t="s">
        <v>1085</v>
      </c>
      <c r="D521" s="19">
        <v>177700</v>
      </c>
      <c r="E521" s="19">
        <v>180802</v>
      </c>
      <c r="F521" s="5">
        <f t="shared" si="48"/>
        <v>101.74563871693867</v>
      </c>
      <c r="G521" s="20" t="s">
        <v>20</v>
      </c>
      <c r="H521" s="8">
        <v>1773</v>
      </c>
      <c r="I521" s="9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5">
        <f t="shared" si="50"/>
        <v>42012.25</v>
      </c>
      <c r="O521" s="15">
        <f t="shared" si="51"/>
        <v>42026.25</v>
      </c>
      <c r="P521" t="b">
        <v>0</v>
      </c>
      <c r="Q521" t="b">
        <v>1</v>
      </c>
      <c r="R521" s="10" t="s">
        <v>23</v>
      </c>
      <c r="S521" t="str" cm="1">
        <f t="array" ref="S521:T521">_xlfn.TEXTSPLIT(R521,"/")</f>
        <v>music</v>
      </c>
      <c r="T521" t="str">
        <v>rock</v>
      </c>
      <c r="U521" s="8" t="str">
        <f t="shared" si="52"/>
        <v>Jan</v>
      </c>
      <c r="V521">
        <f t="shared" si="53"/>
        <v>2015</v>
      </c>
    </row>
    <row r="522" spans="1:22" x14ac:dyDescent="0.25">
      <c r="A522">
        <v>520</v>
      </c>
      <c r="B522" t="s">
        <v>1086</v>
      </c>
      <c r="C522" s="3" t="s">
        <v>1087</v>
      </c>
      <c r="D522" s="19">
        <v>800</v>
      </c>
      <c r="E522" s="19">
        <v>3406</v>
      </c>
      <c r="F522" s="5">
        <f t="shared" si="48"/>
        <v>425.75</v>
      </c>
      <c r="G522" s="20" t="s">
        <v>20</v>
      </c>
      <c r="H522" s="8">
        <v>32</v>
      </c>
      <c r="I522" s="9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5">
        <f t="shared" si="50"/>
        <v>43574.208333333328</v>
      </c>
      <c r="O522" s="15">
        <f t="shared" si="51"/>
        <v>43577.208333333328</v>
      </c>
      <c r="P522" t="b">
        <v>0</v>
      </c>
      <c r="Q522" t="b">
        <v>0</v>
      </c>
      <c r="R522" s="10" t="s">
        <v>33</v>
      </c>
      <c r="S522" t="str" cm="1">
        <f t="array" ref="S522:T522">_xlfn.TEXTSPLIT(R522,"/")</f>
        <v>theater</v>
      </c>
      <c r="T522" t="str">
        <v>plays</v>
      </c>
      <c r="U522" s="8" t="str">
        <f t="shared" si="52"/>
        <v>Apr</v>
      </c>
      <c r="V522">
        <f t="shared" si="53"/>
        <v>2019</v>
      </c>
    </row>
    <row r="523" spans="1:22" x14ac:dyDescent="0.25">
      <c r="A523">
        <v>521</v>
      </c>
      <c r="B523" t="s">
        <v>1088</v>
      </c>
      <c r="C523" s="3" t="s">
        <v>141</v>
      </c>
      <c r="D523" s="19">
        <v>7600</v>
      </c>
      <c r="E523" s="19">
        <v>11061</v>
      </c>
      <c r="F523" s="5">
        <f t="shared" si="48"/>
        <v>145.53947368421052</v>
      </c>
      <c r="G523" s="20" t="s">
        <v>20</v>
      </c>
      <c r="H523" s="8">
        <v>369</v>
      </c>
      <c r="I523" s="9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5">
        <f t="shared" si="50"/>
        <v>42605.208333333328</v>
      </c>
      <c r="O523" s="15">
        <f t="shared" si="51"/>
        <v>42611.208333333328</v>
      </c>
      <c r="P523" t="b">
        <v>0</v>
      </c>
      <c r="Q523" t="b">
        <v>1</v>
      </c>
      <c r="R523" s="10" t="s">
        <v>53</v>
      </c>
      <c r="S523" t="str" cm="1">
        <f t="array" ref="S523:T523">_xlfn.TEXTSPLIT(R523,"/")</f>
        <v>film &amp; video</v>
      </c>
      <c r="T523" t="str">
        <v>drama</v>
      </c>
      <c r="U523" s="8" t="str">
        <f t="shared" si="52"/>
        <v>Aug</v>
      </c>
      <c r="V523">
        <f t="shared" si="53"/>
        <v>2016</v>
      </c>
    </row>
    <row r="524" spans="1:22" ht="31.5" x14ac:dyDescent="0.25">
      <c r="A524">
        <v>522</v>
      </c>
      <c r="B524" t="s">
        <v>1089</v>
      </c>
      <c r="C524" s="3" t="s">
        <v>1090</v>
      </c>
      <c r="D524" s="19">
        <v>50500</v>
      </c>
      <c r="E524" s="19">
        <v>16389</v>
      </c>
      <c r="F524" s="5">
        <f t="shared" si="48"/>
        <v>32.453465346534657</v>
      </c>
      <c r="G524" s="20" t="s">
        <v>14</v>
      </c>
      <c r="H524" s="8">
        <v>191</v>
      </c>
      <c r="I524" s="9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5">
        <f t="shared" si="50"/>
        <v>41093.208333333336</v>
      </c>
      <c r="O524" s="15">
        <f t="shared" si="51"/>
        <v>41105.208333333336</v>
      </c>
      <c r="P524" t="b">
        <v>0</v>
      </c>
      <c r="Q524" t="b">
        <v>0</v>
      </c>
      <c r="R524" s="10" t="s">
        <v>100</v>
      </c>
      <c r="S524" t="str" cm="1">
        <f t="array" ref="S524:T524">_xlfn.TEXTSPLIT(R524,"/")</f>
        <v>film &amp; video</v>
      </c>
      <c r="T524" t="str">
        <v>shorts</v>
      </c>
      <c r="U524" s="8" t="str">
        <f t="shared" si="52"/>
        <v>Jul</v>
      </c>
      <c r="V524">
        <f t="shared" si="53"/>
        <v>2012</v>
      </c>
    </row>
    <row r="525" spans="1:22" x14ac:dyDescent="0.25">
      <c r="A525">
        <v>523</v>
      </c>
      <c r="B525" t="s">
        <v>1091</v>
      </c>
      <c r="C525" s="3" t="s">
        <v>1092</v>
      </c>
      <c r="D525" s="19">
        <v>900</v>
      </c>
      <c r="E525" s="19">
        <v>6303</v>
      </c>
      <c r="F525" s="5">
        <f t="shared" si="48"/>
        <v>700.33333333333326</v>
      </c>
      <c r="G525" s="20" t="s">
        <v>20</v>
      </c>
      <c r="H525" s="8">
        <v>89</v>
      </c>
      <c r="I525" s="9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5">
        <f t="shared" si="50"/>
        <v>40241.25</v>
      </c>
      <c r="O525" s="15">
        <f t="shared" si="51"/>
        <v>40246.25</v>
      </c>
      <c r="P525" t="b">
        <v>0</v>
      </c>
      <c r="Q525" t="b">
        <v>0</v>
      </c>
      <c r="R525" s="10" t="s">
        <v>100</v>
      </c>
      <c r="S525" t="str" cm="1">
        <f t="array" ref="S525:T525">_xlfn.TEXTSPLIT(R525,"/")</f>
        <v>film &amp; video</v>
      </c>
      <c r="T525" t="str">
        <v>shorts</v>
      </c>
      <c r="U525" s="8" t="str">
        <f t="shared" si="52"/>
        <v>Mar</v>
      </c>
      <c r="V525">
        <f t="shared" si="53"/>
        <v>2010</v>
      </c>
    </row>
    <row r="526" spans="1:22" x14ac:dyDescent="0.25">
      <c r="A526">
        <v>524</v>
      </c>
      <c r="B526" t="s">
        <v>1093</v>
      </c>
      <c r="C526" s="3" t="s">
        <v>1094</v>
      </c>
      <c r="D526" s="19">
        <v>96700</v>
      </c>
      <c r="E526" s="19">
        <v>81136</v>
      </c>
      <c r="F526" s="5">
        <f t="shared" si="48"/>
        <v>83.904860392967933</v>
      </c>
      <c r="G526" s="20" t="s">
        <v>14</v>
      </c>
      <c r="H526" s="8">
        <v>1979</v>
      </c>
      <c r="I526" s="9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5">
        <f t="shared" si="50"/>
        <v>40294.208333333336</v>
      </c>
      <c r="O526" s="15">
        <f t="shared" si="51"/>
        <v>40307.208333333336</v>
      </c>
      <c r="P526" t="b">
        <v>0</v>
      </c>
      <c r="Q526" t="b">
        <v>0</v>
      </c>
      <c r="R526" s="10" t="s">
        <v>33</v>
      </c>
      <c r="S526" t="str" cm="1">
        <f t="array" ref="S526:T526">_xlfn.TEXTSPLIT(R526,"/")</f>
        <v>theater</v>
      </c>
      <c r="T526" t="str">
        <v>plays</v>
      </c>
      <c r="U526" s="8" t="str">
        <f t="shared" si="52"/>
        <v>Apr</v>
      </c>
      <c r="V526">
        <f t="shared" si="53"/>
        <v>2010</v>
      </c>
    </row>
    <row r="527" spans="1:22" x14ac:dyDescent="0.25">
      <c r="A527">
        <v>525</v>
      </c>
      <c r="B527" t="s">
        <v>1095</v>
      </c>
      <c r="C527" s="3" t="s">
        <v>1096</v>
      </c>
      <c r="D527" s="19">
        <v>2100</v>
      </c>
      <c r="E527" s="19">
        <v>1768</v>
      </c>
      <c r="F527" s="5">
        <f t="shared" si="48"/>
        <v>84.19047619047619</v>
      </c>
      <c r="G527" s="20" t="s">
        <v>14</v>
      </c>
      <c r="H527" s="8">
        <v>63</v>
      </c>
      <c r="I527" s="9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5">
        <f t="shared" si="50"/>
        <v>40505.25</v>
      </c>
      <c r="O527" s="15">
        <f t="shared" si="51"/>
        <v>40509.25</v>
      </c>
      <c r="P527" t="b">
        <v>0</v>
      </c>
      <c r="Q527" t="b">
        <v>0</v>
      </c>
      <c r="R527" s="10" t="s">
        <v>65</v>
      </c>
      <c r="S527" t="str" cm="1">
        <f t="array" ref="S527:T527">_xlfn.TEXTSPLIT(R527,"/")</f>
        <v>technology</v>
      </c>
      <c r="T527" t="str">
        <v>wearables</v>
      </c>
      <c r="U527" s="8" t="str">
        <f t="shared" si="52"/>
        <v>Nov</v>
      </c>
      <c r="V527">
        <f t="shared" si="53"/>
        <v>2010</v>
      </c>
    </row>
    <row r="528" spans="1:22" ht="31.5" x14ac:dyDescent="0.25">
      <c r="A528">
        <v>526</v>
      </c>
      <c r="B528" t="s">
        <v>1097</v>
      </c>
      <c r="C528" s="3" t="s">
        <v>1098</v>
      </c>
      <c r="D528" s="19">
        <v>8300</v>
      </c>
      <c r="E528" s="19">
        <v>12944</v>
      </c>
      <c r="F528" s="5">
        <f t="shared" si="48"/>
        <v>155.95180722891567</v>
      </c>
      <c r="G528" s="20" t="s">
        <v>20</v>
      </c>
      <c r="H528" s="8">
        <v>147</v>
      </c>
      <c r="I528" s="9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5">
        <f t="shared" si="50"/>
        <v>42364.25</v>
      </c>
      <c r="O528" s="15">
        <f t="shared" si="51"/>
        <v>42401.25</v>
      </c>
      <c r="P528" t="b">
        <v>0</v>
      </c>
      <c r="Q528" t="b">
        <v>1</v>
      </c>
      <c r="R528" s="10" t="s">
        <v>33</v>
      </c>
      <c r="S528" t="str" cm="1">
        <f t="array" ref="S528:T528">_xlfn.TEXTSPLIT(R528,"/")</f>
        <v>theater</v>
      </c>
      <c r="T528" t="str">
        <v>plays</v>
      </c>
      <c r="U528" s="8" t="str">
        <f t="shared" si="52"/>
        <v>Dec</v>
      </c>
      <c r="V528">
        <f t="shared" si="53"/>
        <v>2015</v>
      </c>
    </row>
    <row r="529" spans="1:22" x14ac:dyDescent="0.25">
      <c r="A529">
        <v>527</v>
      </c>
      <c r="B529" t="s">
        <v>1099</v>
      </c>
      <c r="C529" s="3" t="s">
        <v>1100</v>
      </c>
      <c r="D529" s="19">
        <v>189200</v>
      </c>
      <c r="E529" s="19">
        <v>188480</v>
      </c>
      <c r="F529" s="5">
        <f t="shared" si="48"/>
        <v>99.619450317124731</v>
      </c>
      <c r="G529" s="20" t="s">
        <v>14</v>
      </c>
      <c r="H529" s="8">
        <v>6080</v>
      </c>
      <c r="I529" s="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5">
        <f t="shared" si="50"/>
        <v>42405.25</v>
      </c>
      <c r="O529" s="15">
        <f t="shared" si="51"/>
        <v>42441.25</v>
      </c>
      <c r="P529" t="b">
        <v>0</v>
      </c>
      <c r="Q529" t="b">
        <v>0</v>
      </c>
      <c r="R529" s="10" t="s">
        <v>71</v>
      </c>
      <c r="S529" t="str" cm="1">
        <f t="array" ref="S529:T529">_xlfn.TEXTSPLIT(R529,"/")</f>
        <v>film &amp; video</v>
      </c>
      <c r="T529" t="str">
        <v>animation</v>
      </c>
      <c r="U529" s="8" t="str">
        <f t="shared" si="52"/>
        <v>Feb</v>
      </c>
      <c r="V529">
        <f t="shared" si="53"/>
        <v>2016</v>
      </c>
    </row>
    <row r="530" spans="1:22" x14ac:dyDescent="0.25">
      <c r="A530">
        <v>528</v>
      </c>
      <c r="B530" t="s">
        <v>1101</v>
      </c>
      <c r="C530" s="3" t="s">
        <v>1102</v>
      </c>
      <c r="D530" s="19">
        <v>9000</v>
      </c>
      <c r="E530" s="19">
        <v>7227</v>
      </c>
      <c r="F530" s="5">
        <f t="shared" si="48"/>
        <v>80.300000000000011</v>
      </c>
      <c r="G530" s="20" t="s">
        <v>14</v>
      </c>
      <c r="H530" s="8">
        <v>80</v>
      </c>
      <c r="I530" s="9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5">
        <f t="shared" si="50"/>
        <v>41601.25</v>
      </c>
      <c r="O530" s="15">
        <f t="shared" si="51"/>
        <v>41646.25</v>
      </c>
      <c r="P530" t="b">
        <v>0</v>
      </c>
      <c r="Q530" t="b">
        <v>0</v>
      </c>
      <c r="R530" s="10" t="s">
        <v>60</v>
      </c>
      <c r="S530" t="str" cm="1">
        <f t="array" ref="S530:T530">_xlfn.TEXTSPLIT(R530,"/")</f>
        <v>music</v>
      </c>
      <c r="T530" t="str">
        <v>indie rock</v>
      </c>
      <c r="U530" s="8" t="str">
        <f t="shared" si="52"/>
        <v>Nov</v>
      </c>
      <c r="V530">
        <f t="shared" si="53"/>
        <v>2013</v>
      </c>
    </row>
    <row r="531" spans="1:22" x14ac:dyDescent="0.25">
      <c r="A531">
        <v>529</v>
      </c>
      <c r="B531" t="s">
        <v>1103</v>
      </c>
      <c r="C531" s="3" t="s">
        <v>1104</v>
      </c>
      <c r="D531" s="19">
        <v>5100</v>
      </c>
      <c r="E531" s="19">
        <v>574</v>
      </c>
      <c r="F531" s="5">
        <f t="shared" si="48"/>
        <v>11.254901960784313</v>
      </c>
      <c r="G531" s="20" t="s">
        <v>14</v>
      </c>
      <c r="H531" s="8">
        <v>9</v>
      </c>
      <c r="I531" s="9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5">
        <f t="shared" si="50"/>
        <v>41769.208333333336</v>
      </c>
      <c r="O531" s="15">
        <f t="shared" si="51"/>
        <v>41797.208333333336</v>
      </c>
      <c r="P531" t="b">
        <v>0</v>
      </c>
      <c r="Q531" t="b">
        <v>0</v>
      </c>
      <c r="R531" s="10" t="s">
        <v>89</v>
      </c>
      <c r="S531" t="str" cm="1">
        <f t="array" ref="S531:T531">_xlfn.TEXTSPLIT(R531,"/")</f>
        <v>games</v>
      </c>
      <c r="T531" t="str">
        <v>video games</v>
      </c>
      <c r="U531" s="8" t="str">
        <f t="shared" si="52"/>
        <v>May</v>
      </c>
      <c r="V531">
        <f t="shared" si="53"/>
        <v>2014</v>
      </c>
    </row>
    <row r="532" spans="1:22" x14ac:dyDescent="0.25">
      <c r="A532">
        <v>530</v>
      </c>
      <c r="B532" t="s">
        <v>1105</v>
      </c>
      <c r="C532" s="3" t="s">
        <v>1106</v>
      </c>
      <c r="D532" s="19">
        <v>105000</v>
      </c>
      <c r="E532" s="19">
        <v>96328</v>
      </c>
      <c r="F532" s="5">
        <f t="shared" si="48"/>
        <v>91.740952380952379</v>
      </c>
      <c r="G532" s="20" t="s">
        <v>14</v>
      </c>
      <c r="H532" s="8">
        <v>1784</v>
      </c>
      <c r="I532" s="9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5">
        <f t="shared" si="50"/>
        <v>40421.208333333336</v>
      </c>
      <c r="O532" s="15">
        <f t="shared" si="51"/>
        <v>40435.208333333336</v>
      </c>
      <c r="P532" t="b">
        <v>0</v>
      </c>
      <c r="Q532" t="b">
        <v>1</v>
      </c>
      <c r="R532" s="10" t="s">
        <v>119</v>
      </c>
      <c r="S532" t="str" cm="1">
        <f t="array" ref="S532:T532">_xlfn.TEXTSPLIT(R532,"/")</f>
        <v>publishing</v>
      </c>
      <c r="T532" t="str">
        <v>fiction</v>
      </c>
      <c r="U532" s="8" t="str">
        <f t="shared" si="52"/>
        <v>Aug</v>
      </c>
      <c r="V532">
        <f t="shared" si="53"/>
        <v>2010</v>
      </c>
    </row>
    <row r="533" spans="1:22" ht="31.5" x14ac:dyDescent="0.25">
      <c r="A533">
        <v>531</v>
      </c>
      <c r="B533" t="s">
        <v>1107</v>
      </c>
      <c r="C533" s="3" t="s">
        <v>1108</v>
      </c>
      <c r="D533" s="19">
        <v>186700</v>
      </c>
      <c r="E533" s="19">
        <v>178338</v>
      </c>
      <c r="F533" s="5">
        <f t="shared" si="48"/>
        <v>95.521156936261391</v>
      </c>
      <c r="G533" s="20" t="s">
        <v>47</v>
      </c>
      <c r="H533" s="8">
        <v>3640</v>
      </c>
      <c r="I533" s="9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5">
        <f t="shared" si="50"/>
        <v>41589.25</v>
      </c>
      <c r="O533" s="15">
        <f t="shared" si="51"/>
        <v>41645.25</v>
      </c>
      <c r="P533" t="b">
        <v>0</v>
      </c>
      <c r="Q533" t="b">
        <v>0</v>
      </c>
      <c r="R533" s="10" t="s">
        <v>89</v>
      </c>
      <c r="S533" t="str" cm="1">
        <f t="array" ref="S533:T533">_xlfn.TEXTSPLIT(R533,"/")</f>
        <v>games</v>
      </c>
      <c r="T533" t="str">
        <v>video games</v>
      </c>
      <c r="U533" s="8" t="str">
        <f t="shared" si="52"/>
        <v>Nov</v>
      </c>
      <c r="V533">
        <f t="shared" si="53"/>
        <v>2013</v>
      </c>
    </row>
    <row r="534" spans="1:22" x14ac:dyDescent="0.25">
      <c r="A534">
        <v>532</v>
      </c>
      <c r="B534" t="s">
        <v>1109</v>
      </c>
      <c r="C534" s="3" t="s">
        <v>1110</v>
      </c>
      <c r="D534" s="19">
        <v>1600</v>
      </c>
      <c r="E534" s="19">
        <v>8046</v>
      </c>
      <c r="F534" s="5">
        <f t="shared" si="48"/>
        <v>502.87499999999994</v>
      </c>
      <c r="G534" s="20" t="s">
        <v>20</v>
      </c>
      <c r="H534" s="8">
        <v>126</v>
      </c>
      <c r="I534" s="9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5">
        <f t="shared" si="50"/>
        <v>43125.25</v>
      </c>
      <c r="O534" s="15">
        <f t="shared" si="51"/>
        <v>43126.25</v>
      </c>
      <c r="P534" t="b">
        <v>0</v>
      </c>
      <c r="Q534" t="b">
        <v>0</v>
      </c>
      <c r="R534" s="10" t="s">
        <v>33</v>
      </c>
      <c r="S534" t="str" cm="1">
        <f t="array" ref="S534:T534">_xlfn.TEXTSPLIT(R534,"/")</f>
        <v>theater</v>
      </c>
      <c r="T534" t="str">
        <v>plays</v>
      </c>
      <c r="U534" s="8" t="str">
        <f t="shared" si="52"/>
        <v>Jan</v>
      </c>
      <c r="V534">
        <f t="shared" si="53"/>
        <v>2018</v>
      </c>
    </row>
    <row r="535" spans="1:22" x14ac:dyDescent="0.25">
      <c r="A535">
        <v>533</v>
      </c>
      <c r="B535" t="s">
        <v>1111</v>
      </c>
      <c r="C535" s="3" t="s">
        <v>1112</v>
      </c>
      <c r="D535" s="19">
        <v>115600</v>
      </c>
      <c r="E535" s="19">
        <v>184086</v>
      </c>
      <c r="F535" s="5">
        <f t="shared" si="48"/>
        <v>159.24394463667818</v>
      </c>
      <c r="G535" s="20" t="s">
        <v>20</v>
      </c>
      <c r="H535" s="8">
        <v>2218</v>
      </c>
      <c r="I535" s="9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5">
        <f t="shared" si="50"/>
        <v>41479.208333333336</v>
      </c>
      <c r="O535" s="15">
        <f t="shared" si="51"/>
        <v>41515.208333333336</v>
      </c>
      <c r="P535" t="b">
        <v>0</v>
      </c>
      <c r="Q535" t="b">
        <v>0</v>
      </c>
      <c r="R535" s="10" t="s">
        <v>60</v>
      </c>
      <c r="S535" t="str" cm="1">
        <f t="array" ref="S535:T535">_xlfn.TEXTSPLIT(R535,"/")</f>
        <v>music</v>
      </c>
      <c r="T535" t="str">
        <v>indie rock</v>
      </c>
      <c r="U535" s="8" t="str">
        <f t="shared" si="52"/>
        <v>Jul</v>
      </c>
      <c r="V535">
        <f t="shared" si="53"/>
        <v>2013</v>
      </c>
    </row>
    <row r="536" spans="1:22" x14ac:dyDescent="0.25">
      <c r="A536">
        <v>534</v>
      </c>
      <c r="B536" t="s">
        <v>1113</v>
      </c>
      <c r="C536" s="3" t="s">
        <v>1114</v>
      </c>
      <c r="D536" s="19">
        <v>89100</v>
      </c>
      <c r="E536" s="19">
        <v>13385</v>
      </c>
      <c r="F536" s="5">
        <f t="shared" si="48"/>
        <v>15.022446689113355</v>
      </c>
      <c r="G536" s="20" t="s">
        <v>14</v>
      </c>
      <c r="H536" s="8">
        <v>243</v>
      </c>
      <c r="I536" s="9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5">
        <f t="shared" si="50"/>
        <v>43329.208333333328</v>
      </c>
      <c r="O536" s="15">
        <f t="shared" si="51"/>
        <v>43330.208333333328</v>
      </c>
      <c r="P536" t="b">
        <v>0</v>
      </c>
      <c r="Q536" t="b">
        <v>1</v>
      </c>
      <c r="R536" s="10" t="s">
        <v>53</v>
      </c>
      <c r="S536" t="str" cm="1">
        <f t="array" ref="S536:T536">_xlfn.TEXTSPLIT(R536,"/")</f>
        <v>film &amp; video</v>
      </c>
      <c r="T536" t="str">
        <v>drama</v>
      </c>
      <c r="U536" s="8" t="str">
        <f t="shared" si="52"/>
        <v>Aug</v>
      </c>
      <c r="V536">
        <f t="shared" si="53"/>
        <v>2018</v>
      </c>
    </row>
    <row r="537" spans="1:22" x14ac:dyDescent="0.25">
      <c r="A537">
        <v>535</v>
      </c>
      <c r="B537" t="s">
        <v>1115</v>
      </c>
      <c r="C537" s="3" t="s">
        <v>1116</v>
      </c>
      <c r="D537" s="19">
        <v>2600</v>
      </c>
      <c r="E537" s="19">
        <v>12533</v>
      </c>
      <c r="F537" s="5">
        <f t="shared" si="48"/>
        <v>482.03846153846149</v>
      </c>
      <c r="G537" s="20" t="s">
        <v>20</v>
      </c>
      <c r="H537" s="8">
        <v>202</v>
      </c>
      <c r="I537" s="9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5">
        <f t="shared" si="50"/>
        <v>43259.208333333328</v>
      </c>
      <c r="O537" s="15">
        <f t="shared" si="51"/>
        <v>43261.208333333328</v>
      </c>
      <c r="P537" t="b">
        <v>0</v>
      </c>
      <c r="Q537" t="b">
        <v>1</v>
      </c>
      <c r="R537" s="10" t="s">
        <v>33</v>
      </c>
      <c r="S537" t="str" cm="1">
        <f t="array" ref="S537:T537">_xlfn.TEXTSPLIT(R537,"/")</f>
        <v>theater</v>
      </c>
      <c r="T537" t="str">
        <v>plays</v>
      </c>
      <c r="U537" s="8" t="str">
        <f t="shared" si="52"/>
        <v>Jun</v>
      </c>
      <c r="V537">
        <f t="shared" si="53"/>
        <v>2018</v>
      </c>
    </row>
    <row r="538" spans="1:22" x14ac:dyDescent="0.25">
      <c r="A538">
        <v>536</v>
      </c>
      <c r="B538" t="s">
        <v>1117</v>
      </c>
      <c r="C538" s="3" t="s">
        <v>1118</v>
      </c>
      <c r="D538" s="19">
        <v>9800</v>
      </c>
      <c r="E538" s="19">
        <v>14697</v>
      </c>
      <c r="F538" s="5">
        <f t="shared" si="48"/>
        <v>149.96938775510205</v>
      </c>
      <c r="G538" s="20" t="s">
        <v>20</v>
      </c>
      <c r="H538" s="8">
        <v>140</v>
      </c>
      <c r="I538" s="9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5">
        <f t="shared" si="50"/>
        <v>40414.208333333336</v>
      </c>
      <c r="O538" s="15">
        <f t="shared" si="51"/>
        <v>40440.208333333336</v>
      </c>
      <c r="P538" t="b">
        <v>0</v>
      </c>
      <c r="Q538" t="b">
        <v>0</v>
      </c>
      <c r="R538" s="10" t="s">
        <v>119</v>
      </c>
      <c r="S538" t="str" cm="1">
        <f t="array" ref="S538:T538">_xlfn.TEXTSPLIT(R538,"/")</f>
        <v>publishing</v>
      </c>
      <c r="T538" t="str">
        <v>fiction</v>
      </c>
      <c r="U538" s="8" t="str">
        <f t="shared" si="52"/>
        <v>Aug</v>
      </c>
      <c r="V538">
        <f t="shared" si="53"/>
        <v>2010</v>
      </c>
    </row>
    <row r="539" spans="1:22" x14ac:dyDescent="0.25">
      <c r="A539">
        <v>537</v>
      </c>
      <c r="B539" t="s">
        <v>1119</v>
      </c>
      <c r="C539" s="3" t="s">
        <v>1120</v>
      </c>
      <c r="D539" s="19">
        <v>84400</v>
      </c>
      <c r="E539" s="19">
        <v>98935</v>
      </c>
      <c r="F539" s="5">
        <f t="shared" si="48"/>
        <v>117.22156398104266</v>
      </c>
      <c r="G539" s="20" t="s">
        <v>20</v>
      </c>
      <c r="H539" s="8">
        <v>1052</v>
      </c>
      <c r="I539" s="9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5">
        <f t="shared" si="50"/>
        <v>43342.208333333328</v>
      </c>
      <c r="O539" s="15">
        <f t="shared" si="51"/>
        <v>43365.208333333328</v>
      </c>
      <c r="P539" t="b">
        <v>1</v>
      </c>
      <c r="Q539" t="b">
        <v>1</v>
      </c>
      <c r="R539" s="10" t="s">
        <v>42</v>
      </c>
      <c r="S539" t="str" cm="1">
        <f t="array" ref="S539:T539">_xlfn.TEXTSPLIT(R539,"/")</f>
        <v>film &amp; video</v>
      </c>
      <c r="T539" t="str">
        <v>documentary</v>
      </c>
      <c r="U539" s="8" t="str">
        <f t="shared" si="52"/>
        <v>Aug</v>
      </c>
      <c r="V539">
        <f t="shared" si="53"/>
        <v>2018</v>
      </c>
    </row>
    <row r="540" spans="1:22" x14ac:dyDescent="0.25">
      <c r="A540">
        <v>538</v>
      </c>
      <c r="B540" t="s">
        <v>1121</v>
      </c>
      <c r="C540" s="3" t="s">
        <v>1122</v>
      </c>
      <c r="D540" s="19">
        <v>151300</v>
      </c>
      <c r="E540" s="19">
        <v>57034</v>
      </c>
      <c r="F540" s="5">
        <f t="shared" si="48"/>
        <v>37.695968274950431</v>
      </c>
      <c r="G540" s="20" t="s">
        <v>14</v>
      </c>
      <c r="H540" s="8">
        <v>1296</v>
      </c>
      <c r="I540" s="9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5">
        <f t="shared" si="50"/>
        <v>41539.208333333336</v>
      </c>
      <c r="O540" s="15">
        <f t="shared" si="51"/>
        <v>41555.208333333336</v>
      </c>
      <c r="P540" t="b">
        <v>0</v>
      </c>
      <c r="Q540" t="b">
        <v>0</v>
      </c>
      <c r="R540" s="10" t="s">
        <v>292</v>
      </c>
      <c r="S540" t="str" cm="1">
        <f t="array" ref="S540:T540">_xlfn.TEXTSPLIT(R540,"/")</f>
        <v>games</v>
      </c>
      <c r="T540" t="str">
        <v>mobile games</v>
      </c>
      <c r="U540" s="8" t="str">
        <f t="shared" si="52"/>
        <v>Sep</v>
      </c>
      <c r="V540">
        <f t="shared" si="53"/>
        <v>2013</v>
      </c>
    </row>
    <row r="541" spans="1:22" x14ac:dyDescent="0.25">
      <c r="A541">
        <v>539</v>
      </c>
      <c r="B541" t="s">
        <v>1123</v>
      </c>
      <c r="C541" s="3" t="s">
        <v>1124</v>
      </c>
      <c r="D541" s="19">
        <v>9800</v>
      </c>
      <c r="E541" s="19">
        <v>7120</v>
      </c>
      <c r="F541" s="5">
        <f t="shared" si="48"/>
        <v>72.653061224489804</v>
      </c>
      <c r="G541" s="20" t="s">
        <v>14</v>
      </c>
      <c r="H541" s="8">
        <v>77</v>
      </c>
      <c r="I541" s="9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5">
        <f t="shared" si="50"/>
        <v>43647.208333333328</v>
      </c>
      <c r="O541" s="15">
        <f t="shared" si="51"/>
        <v>43653.208333333328</v>
      </c>
      <c r="P541" t="b">
        <v>0</v>
      </c>
      <c r="Q541" t="b">
        <v>1</v>
      </c>
      <c r="R541" s="10" t="s">
        <v>17</v>
      </c>
      <c r="S541" t="str" cm="1">
        <f t="array" ref="S541:T541">_xlfn.TEXTSPLIT(R541,"/")</f>
        <v>food</v>
      </c>
      <c r="T541" t="str">
        <v>food trucks</v>
      </c>
      <c r="U541" s="8" t="str">
        <f t="shared" si="52"/>
        <v>Jul</v>
      </c>
      <c r="V541">
        <f t="shared" si="53"/>
        <v>2019</v>
      </c>
    </row>
    <row r="542" spans="1:22" x14ac:dyDescent="0.25">
      <c r="A542">
        <v>540</v>
      </c>
      <c r="B542" t="s">
        <v>1125</v>
      </c>
      <c r="C542" s="3" t="s">
        <v>1126</v>
      </c>
      <c r="D542" s="19">
        <v>5300</v>
      </c>
      <c r="E542" s="19">
        <v>14097</v>
      </c>
      <c r="F542" s="5">
        <f t="shared" si="48"/>
        <v>265.98113207547169</v>
      </c>
      <c r="G542" s="20" t="s">
        <v>20</v>
      </c>
      <c r="H542" s="8">
        <v>247</v>
      </c>
      <c r="I542" s="9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5">
        <f t="shared" si="50"/>
        <v>43225.208333333328</v>
      </c>
      <c r="O542" s="15">
        <f t="shared" si="51"/>
        <v>43247.208333333328</v>
      </c>
      <c r="P542" t="b">
        <v>0</v>
      </c>
      <c r="Q542" t="b">
        <v>0</v>
      </c>
      <c r="R542" s="10" t="s">
        <v>122</v>
      </c>
      <c r="S542" t="str" cm="1">
        <f t="array" ref="S542:T542">_xlfn.TEXTSPLIT(R542,"/")</f>
        <v>photography</v>
      </c>
      <c r="T542" t="str">
        <v>photography books</v>
      </c>
      <c r="U542" s="8" t="str">
        <f t="shared" si="52"/>
        <v>May</v>
      </c>
      <c r="V542">
        <f t="shared" si="53"/>
        <v>2018</v>
      </c>
    </row>
    <row r="543" spans="1:22" x14ac:dyDescent="0.25">
      <c r="A543">
        <v>541</v>
      </c>
      <c r="B543" t="s">
        <v>1127</v>
      </c>
      <c r="C543" s="3" t="s">
        <v>1128</v>
      </c>
      <c r="D543" s="19">
        <v>178000</v>
      </c>
      <c r="E543" s="19">
        <v>43086</v>
      </c>
      <c r="F543" s="5">
        <f t="shared" si="48"/>
        <v>24.205617977528089</v>
      </c>
      <c r="G543" s="20" t="s">
        <v>14</v>
      </c>
      <c r="H543" s="8">
        <v>395</v>
      </c>
      <c r="I543" s="9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5">
        <f t="shared" si="50"/>
        <v>42165.208333333328</v>
      </c>
      <c r="O543" s="15">
        <f t="shared" si="51"/>
        <v>42191.208333333328</v>
      </c>
      <c r="P543" t="b">
        <v>0</v>
      </c>
      <c r="Q543" t="b">
        <v>0</v>
      </c>
      <c r="R543" s="10" t="s">
        <v>292</v>
      </c>
      <c r="S543" t="str" cm="1">
        <f t="array" ref="S543:T543">_xlfn.TEXTSPLIT(R543,"/")</f>
        <v>games</v>
      </c>
      <c r="T543" t="str">
        <v>mobile games</v>
      </c>
      <c r="U543" s="8" t="str">
        <f t="shared" si="52"/>
        <v>Jun</v>
      </c>
      <c r="V543">
        <f t="shared" si="53"/>
        <v>2015</v>
      </c>
    </row>
    <row r="544" spans="1:22" x14ac:dyDescent="0.25">
      <c r="A544">
        <v>542</v>
      </c>
      <c r="B544" t="s">
        <v>1129</v>
      </c>
      <c r="C544" s="3" t="s">
        <v>1130</v>
      </c>
      <c r="D544" s="19">
        <v>77000</v>
      </c>
      <c r="E544" s="19">
        <v>1930</v>
      </c>
      <c r="F544" s="5">
        <f t="shared" si="48"/>
        <v>2.5064935064935066</v>
      </c>
      <c r="G544" s="20" t="s">
        <v>14</v>
      </c>
      <c r="H544" s="8">
        <v>49</v>
      </c>
      <c r="I544" s="9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5">
        <f t="shared" si="50"/>
        <v>42391.25</v>
      </c>
      <c r="O544" s="15">
        <f t="shared" si="51"/>
        <v>42421.25</v>
      </c>
      <c r="P544" t="b">
        <v>0</v>
      </c>
      <c r="Q544" t="b">
        <v>0</v>
      </c>
      <c r="R544" s="10" t="s">
        <v>60</v>
      </c>
      <c r="S544" t="str" cm="1">
        <f t="array" ref="S544:T544">_xlfn.TEXTSPLIT(R544,"/")</f>
        <v>music</v>
      </c>
      <c r="T544" t="str">
        <v>indie rock</v>
      </c>
      <c r="U544" s="8" t="str">
        <f t="shared" si="52"/>
        <v>Jan</v>
      </c>
      <c r="V544">
        <f t="shared" si="53"/>
        <v>2016</v>
      </c>
    </row>
    <row r="545" spans="1:22" x14ac:dyDescent="0.25">
      <c r="A545">
        <v>543</v>
      </c>
      <c r="B545" t="s">
        <v>1131</v>
      </c>
      <c r="C545" s="3" t="s">
        <v>1132</v>
      </c>
      <c r="D545" s="19">
        <v>84900</v>
      </c>
      <c r="E545" s="19">
        <v>13864</v>
      </c>
      <c r="F545" s="5">
        <f t="shared" si="48"/>
        <v>16.329799764428738</v>
      </c>
      <c r="G545" s="20" t="s">
        <v>14</v>
      </c>
      <c r="H545" s="8">
        <v>180</v>
      </c>
      <c r="I545" s="9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5">
        <f t="shared" si="50"/>
        <v>41528.208333333336</v>
      </c>
      <c r="O545" s="15">
        <f t="shared" si="51"/>
        <v>41543.208333333336</v>
      </c>
      <c r="P545" t="b">
        <v>0</v>
      </c>
      <c r="Q545" t="b">
        <v>0</v>
      </c>
      <c r="R545" s="10" t="s">
        <v>89</v>
      </c>
      <c r="S545" t="str" cm="1">
        <f t="array" ref="S545:T545">_xlfn.TEXTSPLIT(R545,"/")</f>
        <v>games</v>
      </c>
      <c r="T545" t="str">
        <v>video games</v>
      </c>
      <c r="U545" s="8" t="str">
        <f t="shared" si="52"/>
        <v>Sep</v>
      </c>
      <c r="V545">
        <f t="shared" si="53"/>
        <v>2013</v>
      </c>
    </row>
    <row r="546" spans="1:22" ht="31.5" x14ac:dyDescent="0.25">
      <c r="A546">
        <v>544</v>
      </c>
      <c r="B546" t="s">
        <v>1133</v>
      </c>
      <c r="C546" s="3" t="s">
        <v>1134</v>
      </c>
      <c r="D546" s="19">
        <v>2800</v>
      </c>
      <c r="E546" s="19">
        <v>7742</v>
      </c>
      <c r="F546" s="5">
        <f t="shared" si="48"/>
        <v>276.5</v>
      </c>
      <c r="G546" s="20" t="s">
        <v>20</v>
      </c>
      <c r="H546" s="8">
        <v>84</v>
      </c>
      <c r="I546" s="9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5">
        <f t="shared" si="50"/>
        <v>42377.25</v>
      </c>
      <c r="O546" s="15">
        <f t="shared" si="51"/>
        <v>42390.25</v>
      </c>
      <c r="P546" t="b">
        <v>0</v>
      </c>
      <c r="Q546" t="b">
        <v>0</v>
      </c>
      <c r="R546" s="10" t="s">
        <v>23</v>
      </c>
      <c r="S546" t="str" cm="1">
        <f t="array" ref="S546:T546">_xlfn.TEXTSPLIT(R546,"/")</f>
        <v>music</v>
      </c>
      <c r="T546" t="str">
        <v>rock</v>
      </c>
      <c r="U546" s="8" t="str">
        <f t="shared" si="52"/>
        <v>Jan</v>
      </c>
      <c r="V546">
        <f t="shared" si="53"/>
        <v>2016</v>
      </c>
    </row>
    <row r="547" spans="1:22" x14ac:dyDescent="0.25">
      <c r="A547">
        <v>545</v>
      </c>
      <c r="B547" t="s">
        <v>1135</v>
      </c>
      <c r="C547" s="3" t="s">
        <v>1136</v>
      </c>
      <c r="D547" s="19">
        <v>184800</v>
      </c>
      <c r="E547" s="19">
        <v>164109</v>
      </c>
      <c r="F547" s="5">
        <f t="shared" si="48"/>
        <v>88.803571428571431</v>
      </c>
      <c r="G547" s="20" t="s">
        <v>14</v>
      </c>
      <c r="H547" s="8">
        <v>2690</v>
      </c>
      <c r="I547" s="9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5">
        <f t="shared" si="50"/>
        <v>43824.25</v>
      </c>
      <c r="O547" s="15">
        <f t="shared" si="51"/>
        <v>43844.25</v>
      </c>
      <c r="P547" t="b">
        <v>0</v>
      </c>
      <c r="Q547" t="b">
        <v>0</v>
      </c>
      <c r="R547" s="10" t="s">
        <v>33</v>
      </c>
      <c r="S547" t="str" cm="1">
        <f t="array" ref="S547:T547">_xlfn.TEXTSPLIT(R547,"/")</f>
        <v>theater</v>
      </c>
      <c r="T547" t="str">
        <v>plays</v>
      </c>
      <c r="U547" s="8" t="str">
        <f t="shared" si="52"/>
        <v>Dec</v>
      </c>
      <c r="V547">
        <f t="shared" si="53"/>
        <v>2019</v>
      </c>
    </row>
    <row r="548" spans="1:22" x14ac:dyDescent="0.25">
      <c r="A548">
        <v>546</v>
      </c>
      <c r="B548" t="s">
        <v>1137</v>
      </c>
      <c r="C548" s="3" t="s">
        <v>1138</v>
      </c>
      <c r="D548" s="19">
        <v>4200</v>
      </c>
      <c r="E548" s="19">
        <v>6870</v>
      </c>
      <c r="F548" s="5">
        <f t="shared" si="48"/>
        <v>163.57142857142856</v>
      </c>
      <c r="G548" s="20" t="s">
        <v>20</v>
      </c>
      <c r="H548" s="8">
        <v>88</v>
      </c>
      <c r="I548" s="9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5">
        <f t="shared" si="50"/>
        <v>43360.208333333328</v>
      </c>
      <c r="O548" s="15">
        <f t="shared" si="51"/>
        <v>43363.208333333328</v>
      </c>
      <c r="P548" t="b">
        <v>0</v>
      </c>
      <c r="Q548" t="b">
        <v>1</v>
      </c>
      <c r="R548" s="10" t="s">
        <v>33</v>
      </c>
      <c r="S548" t="str" cm="1">
        <f t="array" ref="S548:T548">_xlfn.TEXTSPLIT(R548,"/")</f>
        <v>theater</v>
      </c>
      <c r="T548" t="str">
        <v>plays</v>
      </c>
      <c r="U548" s="8" t="str">
        <f t="shared" si="52"/>
        <v>Sep</v>
      </c>
      <c r="V548">
        <f t="shared" si="53"/>
        <v>2018</v>
      </c>
    </row>
    <row r="549" spans="1:22" x14ac:dyDescent="0.25">
      <c r="A549">
        <v>547</v>
      </c>
      <c r="B549" t="s">
        <v>1139</v>
      </c>
      <c r="C549" s="3" t="s">
        <v>1140</v>
      </c>
      <c r="D549" s="19">
        <v>1300</v>
      </c>
      <c r="E549" s="19">
        <v>12597</v>
      </c>
      <c r="F549" s="5">
        <f t="shared" si="48"/>
        <v>969</v>
      </c>
      <c r="G549" s="20" t="s">
        <v>20</v>
      </c>
      <c r="H549" s="8">
        <v>156</v>
      </c>
      <c r="I549" s="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5">
        <f t="shared" si="50"/>
        <v>42029.25</v>
      </c>
      <c r="O549" s="15">
        <f t="shared" si="51"/>
        <v>42041.25</v>
      </c>
      <c r="P549" t="b">
        <v>0</v>
      </c>
      <c r="Q549" t="b">
        <v>0</v>
      </c>
      <c r="R549" s="10" t="s">
        <v>53</v>
      </c>
      <c r="S549" t="str" cm="1">
        <f t="array" ref="S549:T549">_xlfn.TEXTSPLIT(R549,"/")</f>
        <v>film &amp; video</v>
      </c>
      <c r="T549" t="str">
        <v>drama</v>
      </c>
      <c r="U549" s="8" t="str">
        <f t="shared" si="52"/>
        <v>Jan</v>
      </c>
      <c r="V549">
        <f t="shared" si="53"/>
        <v>2015</v>
      </c>
    </row>
    <row r="550" spans="1:22" x14ac:dyDescent="0.25">
      <c r="A550">
        <v>548</v>
      </c>
      <c r="B550" t="s">
        <v>1141</v>
      </c>
      <c r="C550" s="3" t="s">
        <v>1142</v>
      </c>
      <c r="D550" s="19">
        <v>66100</v>
      </c>
      <c r="E550" s="19">
        <v>179074</v>
      </c>
      <c r="F550" s="5">
        <f t="shared" si="48"/>
        <v>270.91376701966715</v>
      </c>
      <c r="G550" s="20" t="s">
        <v>20</v>
      </c>
      <c r="H550" s="8">
        <v>2985</v>
      </c>
      <c r="I550" s="9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5">
        <f t="shared" si="50"/>
        <v>42461.208333333328</v>
      </c>
      <c r="O550" s="15">
        <f t="shared" si="51"/>
        <v>42474.208333333328</v>
      </c>
      <c r="P550" t="b">
        <v>0</v>
      </c>
      <c r="Q550" t="b">
        <v>0</v>
      </c>
      <c r="R550" s="10" t="s">
        <v>33</v>
      </c>
      <c r="S550" t="str" cm="1">
        <f t="array" ref="S550:T550">_xlfn.TEXTSPLIT(R550,"/")</f>
        <v>theater</v>
      </c>
      <c r="T550" t="str">
        <v>plays</v>
      </c>
      <c r="U550" s="8" t="str">
        <f t="shared" si="52"/>
        <v>Apr</v>
      </c>
      <c r="V550">
        <f t="shared" si="53"/>
        <v>2016</v>
      </c>
    </row>
    <row r="551" spans="1:22" ht="31.5" x14ac:dyDescent="0.25">
      <c r="A551">
        <v>549</v>
      </c>
      <c r="B551" t="s">
        <v>1143</v>
      </c>
      <c r="C551" s="3" t="s">
        <v>1144</v>
      </c>
      <c r="D551" s="19">
        <v>29500</v>
      </c>
      <c r="E551" s="19">
        <v>83843</v>
      </c>
      <c r="F551" s="5">
        <f t="shared" si="48"/>
        <v>284.21355932203392</v>
      </c>
      <c r="G551" s="20" t="s">
        <v>20</v>
      </c>
      <c r="H551" s="8">
        <v>762</v>
      </c>
      <c r="I551" s="9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5">
        <f t="shared" si="50"/>
        <v>41422.208333333336</v>
      </c>
      <c r="O551" s="15">
        <f t="shared" si="51"/>
        <v>41431.208333333336</v>
      </c>
      <c r="P551" t="b">
        <v>0</v>
      </c>
      <c r="Q551" t="b">
        <v>0</v>
      </c>
      <c r="R551" s="10" t="s">
        <v>65</v>
      </c>
      <c r="S551" t="str" cm="1">
        <f t="array" ref="S551:T551">_xlfn.TEXTSPLIT(R551,"/")</f>
        <v>technology</v>
      </c>
      <c r="T551" t="str">
        <v>wearables</v>
      </c>
      <c r="U551" s="8" t="str">
        <f t="shared" si="52"/>
        <v>May</v>
      </c>
      <c r="V551">
        <f t="shared" si="53"/>
        <v>2013</v>
      </c>
    </row>
    <row r="552" spans="1:22" ht="31.5" x14ac:dyDescent="0.25">
      <c r="A552">
        <v>550</v>
      </c>
      <c r="B552" t="s">
        <v>1145</v>
      </c>
      <c r="C552" s="3" t="s">
        <v>1146</v>
      </c>
      <c r="D552" s="19">
        <v>100</v>
      </c>
      <c r="E552" s="19">
        <v>4</v>
      </c>
      <c r="F552" s="5">
        <f t="shared" si="48"/>
        <v>4</v>
      </c>
      <c r="G552" s="20" t="s">
        <v>74</v>
      </c>
      <c r="H552" s="8">
        <v>1</v>
      </c>
      <c r="I552" s="9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5">
        <f t="shared" si="50"/>
        <v>40968.25</v>
      </c>
      <c r="O552" s="15">
        <f t="shared" si="51"/>
        <v>40989.208333333336</v>
      </c>
      <c r="P552" t="b">
        <v>0</v>
      </c>
      <c r="Q552" t="b">
        <v>0</v>
      </c>
      <c r="R552" s="10" t="s">
        <v>60</v>
      </c>
      <c r="S552" t="str" cm="1">
        <f t="array" ref="S552:T552">_xlfn.TEXTSPLIT(R552,"/")</f>
        <v>music</v>
      </c>
      <c r="T552" t="str">
        <v>indie rock</v>
      </c>
      <c r="U552" s="8" t="str">
        <f t="shared" si="52"/>
        <v>Feb</v>
      </c>
      <c r="V552">
        <f t="shared" si="53"/>
        <v>2012</v>
      </c>
    </row>
    <row r="553" spans="1:22" x14ac:dyDescent="0.25">
      <c r="A553">
        <v>551</v>
      </c>
      <c r="B553" t="s">
        <v>1147</v>
      </c>
      <c r="C553" s="3" t="s">
        <v>1148</v>
      </c>
      <c r="D553" s="19">
        <v>180100</v>
      </c>
      <c r="E553" s="19">
        <v>105598</v>
      </c>
      <c r="F553" s="5">
        <f t="shared" si="48"/>
        <v>58.6329816768462</v>
      </c>
      <c r="G553" s="20" t="s">
        <v>14</v>
      </c>
      <c r="H553" s="8">
        <v>2779</v>
      </c>
      <c r="I553" s="9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5">
        <f t="shared" si="50"/>
        <v>41993.25</v>
      </c>
      <c r="O553" s="15">
        <f t="shared" si="51"/>
        <v>42033.25</v>
      </c>
      <c r="P553" t="b">
        <v>0</v>
      </c>
      <c r="Q553" t="b">
        <v>1</v>
      </c>
      <c r="R553" s="10" t="s">
        <v>28</v>
      </c>
      <c r="S553" t="str" cm="1">
        <f t="array" ref="S553:T553">_xlfn.TEXTSPLIT(R553,"/")</f>
        <v>technology</v>
      </c>
      <c r="T553" t="str">
        <v>web</v>
      </c>
      <c r="U553" s="8" t="str">
        <f t="shared" si="52"/>
        <v>Dec</v>
      </c>
      <c r="V553">
        <f t="shared" si="53"/>
        <v>2014</v>
      </c>
    </row>
    <row r="554" spans="1:22" x14ac:dyDescent="0.25">
      <c r="A554">
        <v>552</v>
      </c>
      <c r="B554" t="s">
        <v>1149</v>
      </c>
      <c r="C554" s="3" t="s">
        <v>1150</v>
      </c>
      <c r="D554" s="19">
        <v>9000</v>
      </c>
      <c r="E554" s="19">
        <v>8866</v>
      </c>
      <c r="F554" s="5">
        <f t="shared" si="48"/>
        <v>98.51111111111112</v>
      </c>
      <c r="G554" s="20" t="s">
        <v>14</v>
      </c>
      <c r="H554" s="8">
        <v>92</v>
      </c>
      <c r="I554" s="9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5">
        <f t="shared" si="50"/>
        <v>42700.25</v>
      </c>
      <c r="O554" s="15">
        <f t="shared" si="51"/>
        <v>42702.25</v>
      </c>
      <c r="P554" t="b">
        <v>0</v>
      </c>
      <c r="Q554" t="b">
        <v>0</v>
      </c>
      <c r="R554" s="10" t="s">
        <v>33</v>
      </c>
      <c r="S554" t="str" cm="1">
        <f t="array" ref="S554:T554">_xlfn.TEXTSPLIT(R554,"/")</f>
        <v>theater</v>
      </c>
      <c r="T554" t="str">
        <v>plays</v>
      </c>
      <c r="U554" s="8" t="str">
        <f t="shared" si="52"/>
        <v>Nov</v>
      </c>
      <c r="V554">
        <f t="shared" si="53"/>
        <v>2016</v>
      </c>
    </row>
    <row r="555" spans="1:22" ht="31.5" x14ac:dyDescent="0.25">
      <c r="A555">
        <v>553</v>
      </c>
      <c r="B555" t="s">
        <v>1151</v>
      </c>
      <c r="C555" s="3" t="s">
        <v>1152</v>
      </c>
      <c r="D555" s="19">
        <v>170600</v>
      </c>
      <c r="E555" s="19">
        <v>75022</v>
      </c>
      <c r="F555" s="5">
        <f t="shared" si="48"/>
        <v>43.975381008206334</v>
      </c>
      <c r="G555" s="20" t="s">
        <v>14</v>
      </c>
      <c r="H555" s="8">
        <v>1028</v>
      </c>
      <c r="I555" s="9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5">
        <f t="shared" si="50"/>
        <v>40545.25</v>
      </c>
      <c r="O555" s="15">
        <f t="shared" si="51"/>
        <v>40546.25</v>
      </c>
      <c r="P555" t="b">
        <v>0</v>
      </c>
      <c r="Q555" t="b">
        <v>0</v>
      </c>
      <c r="R555" s="10" t="s">
        <v>23</v>
      </c>
      <c r="S555" t="str" cm="1">
        <f t="array" ref="S555:T555">_xlfn.TEXTSPLIT(R555,"/")</f>
        <v>music</v>
      </c>
      <c r="T555" t="str">
        <v>rock</v>
      </c>
      <c r="U555" s="8" t="str">
        <f t="shared" si="52"/>
        <v>Jan</v>
      </c>
      <c r="V555">
        <f t="shared" si="53"/>
        <v>2011</v>
      </c>
    </row>
    <row r="556" spans="1:22" ht="31.5" x14ac:dyDescent="0.25">
      <c r="A556">
        <v>554</v>
      </c>
      <c r="B556" t="s">
        <v>1153</v>
      </c>
      <c r="C556" s="3" t="s">
        <v>1154</v>
      </c>
      <c r="D556" s="19">
        <v>9500</v>
      </c>
      <c r="E556" s="19">
        <v>14408</v>
      </c>
      <c r="F556" s="5">
        <f t="shared" si="48"/>
        <v>151.66315789473683</v>
      </c>
      <c r="G556" s="20" t="s">
        <v>20</v>
      </c>
      <c r="H556" s="8">
        <v>554</v>
      </c>
      <c r="I556" s="9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5">
        <f t="shared" si="50"/>
        <v>42723.25</v>
      </c>
      <c r="O556" s="15">
        <f t="shared" si="51"/>
        <v>42729.25</v>
      </c>
      <c r="P556" t="b">
        <v>0</v>
      </c>
      <c r="Q556" t="b">
        <v>0</v>
      </c>
      <c r="R556" s="10" t="s">
        <v>60</v>
      </c>
      <c r="S556" t="str" cm="1">
        <f t="array" ref="S556:T556">_xlfn.TEXTSPLIT(R556,"/")</f>
        <v>music</v>
      </c>
      <c r="T556" t="str">
        <v>indie rock</v>
      </c>
      <c r="U556" s="8" t="str">
        <f t="shared" si="52"/>
        <v>Dec</v>
      </c>
      <c r="V556">
        <f t="shared" si="53"/>
        <v>2016</v>
      </c>
    </row>
    <row r="557" spans="1:22" x14ac:dyDescent="0.25">
      <c r="A557">
        <v>555</v>
      </c>
      <c r="B557" t="s">
        <v>1155</v>
      </c>
      <c r="C557" s="3" t="s">
        <v>1156</v>
      </c>
      <c r="D557" s="19">
        <v>6300</v>
      </c>
      <c r="E557" s="19">
        <v>14089</v>
      </c>
      <c r="F557" s="5">
        <f t="shared" si="48"/>
        <v>223.63492063492063</v>
      </c>
      <c r="G557" s="20" t="s">
        <v>20</v>
      </c>
      <c r="H557" s="8">
        <v>135</v>
      </c>
      <c r="I557" s="9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5">
        <f t="shared" si="50"/>
        <v>41731.208333333336</v>
      </c>
      <c r="O557" s="15">
        <f t="shared" si="51"/>
        <v>41762.208333333336</v>
      </c>
      <c r="P557" t="b">
        <v>0</v>
      </c>
      <c r="Q557" t="b">
        <v>0</v>
      </c>
      <c r="R557" s="10" t="s">
        <v>23</v>
      </c>
      <c r="S557" t="str" cm="1">
        <f t="array" ref="S557:T557">_xlfn.TEXTSPLIT(R557,"/")</f>
        <v>music</v>
      </c>
      <c r="T557" t="str">
        <v>rock</v>
      </c>
      <c r="U557" s="8" t="str">
        <f t="shared" si="52"/>
        <v>Apr</v>
      </c>
      <c r="V557">
        <f t="shared" si="53"/>
        <v>2014</v>
      </c>
    </row>
    <row r="558" spans="1:22" x14ac:dyDescent="0.25">
      <c r="A558">
        <v>556</v>
      </c>
      <c r="B558" t="s">
        <v>442</v>
      </c>
      <c r="C558" s="3" t="s">
        <v>1157</v>
      </c>
      <c r="D558" s="19">
        <v>5200</v>
      </c>
      <c r="E558" s="19">
        <v>12467</v>
      </c>
      <c r="F558" s="5">
        <f t="shared" si="48"/>
        <v>239.75</v>
      </c>
      <c r="G558" s="20" t="s">
        <v>20</v>
      </c>
      <c r="H558" s="8">
        <v>122</v>
      </c>
      <c r="I558" s="9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5">
        <f t="shared" si="50"/>
        <v>40792.208333333336</v>
      </c>
      <c r="O558" s="15">
        <f t="shared" si="51"/>
        <v>40799.208333333336</v>
      </c>
      <c r="P558" t="b">
        <v>0</v>
      </c>
      <c r="Q558" t="b">
        <v>1</v>
      </c>
      <c r="R558" s="10" t="s">
        <v>206</v>
      </c>
      <c r="S558" t="str" cm="1">
        <f t="array" ref="S558:T558">_xlfn.TEXTSPLIT(R558,"/")</f>
        <v>publishing</v>
      </c>
      <c r="T558" t="str">
        <v>translations</v>
      </c>
      <c r="U558" s="8" t="str">
        <f t="shared" si="52"/>
        <v>Sep</v>
      </c>
      <c r="V558">
        <f t="shared" si="53"/>
        <v>2011</v>
      </c>
    </row>
    <row r="559" spans="1:22" x14ac:dyDescent="0.25">
      <c r="A559">
        <v>557</v>
      </c>
      <c r="B559" t="s">
        <v>1158</v>
      </c>
      <c r="C559" s="3" t="s">
        <v>1159</v>
      </c>
      <c r="D559" s="19">
        <v>6000</v>
      </c>
      <c r="E559" s="19">
        <v>11960</v>
      </c>
      <c r="F559" s="5">
        <f t="shared" si="48"/>
        <v>199.33333333333334</v>
      </c>
      <c r="G559" s="20" t="s">
        <v>20</v>
      </c>
      <c r="H559" s="8">
        <v>221</v>
      </c>
      <c r="I559" s="9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5">
        <f t="shared" si="50"/>
        <v>42279.208333333328</v>
      </c>
      <c r="O559" s="15">
        <f t="shared" si="51"/>
        <v>42282.208333333328</v>
      </c>
      <c r="P559" t="b">
        <v>0</v>
      </c>
      <c r="Q559" t="b">
        <v>1</v>
      </c>
      <c r="R559" s="10" t="s">
        <v>474</v>
      </c>
      <c r="S559" t="str" cm="1">
        <f t="array" ref="S559:T559">_xlfn.TEXTSPLIT(R559,"/")</f>
        <v>film &amp; video</v>
      </c>
      <c r="T559" t="str">
        <v>science fiction</v>
      </c>
      <c r="U559" s="8" t="str">
        <f t="shared" si="52"/>
        <v>Oct</v>
      </c>
      <c r="V559">
        <f t="shared" si="53"/>
        <v>2015</v>
      </c>
    </row>
    <row r="560" spans="1:22" x14ac:dyDescent="0.25">
      <c r="A560">
        <v>558</v>
      </c>
      <c r="B560" t="s">
        <v>1160</v>
      </c>
      <c r="C560" s="3" t="s">
        <v>1161</v>
      </c>
      <c r="D560" s="19">
        <v>5800</v>
      </c>
      <c r="E560" s="19">
        <v>7966</v>
      </c>
      <c r="F560" s="5">
        <f t="shared" si="48"/>
        <v>137.34482758620689</v>
      </c>
      <c r="G560" s="20" t="s">
        <v>20</v>
      </c>
      <c r="H560" s="8">
        <v>126</v>
      </c>
      <c r="I560" s="9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5">
        <f t="shared" si="50"/>
        <v>42424.25</v>
      </c>
      <c r="O560" s="15">
        <f t="shared" si="51"/>
        <v>42467.208333333328</v>
      </c>
      <c r="P560" t="b">
        <v>0</v>
      </c>
      <c r="Q560" t="b">
        <v>0</v>
      </c>
      <c r="R560" s="10" t="s">
        <v>33</v>
      </c>
      <c r="S560" t="str" cm="1">
        <f t="array" ref="S560:T560">_xlfn.TEXTSPLIT(R560,"/")</f>
        <v>theater</v>
      </c>
      <c r="T560" t="str">
        <v>plays</v>
      </c>
      <c r="U560" s="8" t="str">
        <f t="shared" si="52"/>
        <v>Feb</v>
      </c>
      <c r="V560">
        <f t="shared" si="53"/>
        <v>2016</v>
      </c>
    </row>
    <row r="561" spans="1:22" x14ac:dyDescent="0.25">
      <c r="A561">
        <v>559</v>
      </c>
      <c r="B561" t="s">
        <v>1162</v>
      </c>
      <c r="C561" s="3" t="s">
        <v>1163</v>
      </c>
      <c r="D561" s="19">
        <v>105300</v>
      </c>
      <c r="E561" s="19">
        <v>106321</v>
      </c>
      <c r="F561" s="5">
        <f t="shared" si="48"/>
        <v>100.9696106362773</v>
      </c>
      <c r="G561" s="20" t="s">
        <v>20</v>
      </c>
      <c r="H561" s="8">
        <v>1022</v>
      </c>
      <c r="I561" s="9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5">
        <f t="shared" si="50"/>
        <v>42584.208333333328</v>
      </c>
      <c r="O561" s="15">
        <f t="shared" si="51"/>
        <v>42591.208333333328</v>
      </c>
      <c r="P561" t="b">
        <v>0</v>
      </c>
      <c r="Q561" t="b">
        <v>0</v>
      </c>
      <c r="R561" s="10" t="s">
        <v>33</v>
      </c>
      <c r="S561" t="str" cm="1">
        <f t="array" ref="S561:T561">_xlfn.TEXTSPLIT(R561,"/")</f>
        <v>theater</v>
      </c>
      <c r="T561" t="str">
        <v>plays</v>
      </c>
      <c r="U561" s="8" t="str">
        <f t="shared" si="52"/>
        <v>Aug</v>
      </c>
      <c r="V561">
        <f t="shared" si="53"/>
        <v>2016</v>
      </c>
    </row>
    <row r="562" spans="1:22" x14ac:dyDescent="0.25">
      <c r="A562">
        <v>560</v>
      </c>
      <c r="B562" t="s">
        <v>1164</v>
      </c>
      <c r="C562" s="3" t="s">
        <v>1165</v>
      </c>
      <c r="D562" s="19">
        <v>20000</v>
      </c>
      <c r="E562" s="19">
        <v>158832</v>
      </c>
      <c r="F562" s="5">
        <f t="shared" si="48"/>
        <v>794.16</v>
      </c>
      <c r="G562" s="20" t="s">
        <v>20</v>
      </c>
      <c r="H562" s="8">
        <v>3177</v>
      </c>
      <c r="I562" s="9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5">
        <f t="shared" si="50"/>
        <v>40865.25</v>
      </c>
      <c r="O562" s="15">
        <f t="shared" si="51"/>
        <v>40905.25</v>
      </c>
      <c r="P562" t="b">
        <v>0</v>
      </c>
      <c r="Q562" t="b">
        <v>0</v>
      </c>
      <c r="R562" s="10" t="s">
        <v>71</v>
      </c>
      <c r="S562" t="str" cm="1">
        <f t="array" ref="S562:T562">_xlfn.TEXTSPLIT(R562,"/")</f>
        <v>film &amp; video</v>
      </c>
      <c r="T562" t="str">
        <v>animation</v>
      </c>
      <c r="U562" s="8" t="str">
        <f t="shared" si="52"/>
        <v>Nov</v>
      </c>
      <c r="V562">
        <f t="shared" si="53"/>
        <v>2011</v>
      </c>
    </row>
    <row r="563" spans="1:22" x14ac:dyDescent="0.25">
      <c r="A563">
        <v>561</v>
      </c>
      <c r="B563" t="s">
        <v>1166</v>
      </c>
      <c r="C563" s="3" t="s">
        <v>1167</v>
      </c>
      <c r="D563" s="19">
        <v>3000</v>
      </c>
      <c r="E563" s="19">
        <v>11091</v>
      </c>
      <c r="F563" s="5">
        <f t="shared" si="48"/>
        <v>369.7</v>
      </c>
      <c r="G563" s="20" t="s">
        <v>20</v>
      </c>
      <c r="H563" s="8">
        <v>198</v>
      </c>
      <c r="I563" s="9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5">
        <f t="shared" si="50"/>
        <v>40833.208333333336</v>
      </c>
      <c r="O563" s="15">
        <f t="shared" si="51"/>
        <v>40835.208333333336</v>
      </c>
      <c r="P563" t="b">
        <v>0</v>
      </c>
      <c r="Q563" t="b">
        <v>0</v>
      </c>
      <c r="R563" s="10" t="s">
        <v>33</v>
      </c>
      <c r="S563" t="str" cm="1">
        <f t="array" ref="S563:T563">_xlfn.TEXTSPLIT(R563,"/")</f>
        <v>theater</v>
      </c>
      <c r="T563" t="str">
        <v>plays</v>
      </c>
      <c r="U563" s="8" t="str">
        <f t="shared" si="52"/>
        <v>Oct</v>
      </c>
      <c r="V563">
        <f t="shared" si="53"/>
        <v>2011</v>
      </c>
    </row>
    <row r="564" spans="1:22" ht="31.5" x14ac:dyDescent="0.25">
      <c r="A564">
        <v>562</v>
      </c>
      <c r="B564" t="s">
        <v>1168</v>
      </c>
      <c r="C564" s="3" t="s">
        <v>1169</v>
      </c>
      <c r="D564" s="19">
        <v>9900</v>
      </c>
      <c r="E564" s="19">
        <v>1269</v>
      </c>
      <c r="F564" s="5">
        <f t="shared" si="48"/>
        <v>12.818181818181817</v>
      </c>
      <c r="G564" s="20" t="s">
        <v>14</v>
      </c>
      <c r="H564" s="8">
        <v>26</v>
      </c>
      <c r="I564" s="9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5">
        <f t="shared" si="50"/>
        <v>43536.208333333328</v>
      </c>
      <c r="O564" s="15">
        <f t="shared" si="51"/>
        <v>43538.208333333328</v>
      </c>
      <c r="P564" t="b">
        <v>0</v>
      </c>
      <c r="Q564" t="b">
        <v>0</v>
      </c>
      <c r="R564" s="10" t="s">
        <v>23</v>
      </c>
      <c r="S564" t="str" cm="1">
        <f t="array" ref="S564:T564">_xlfn.TEXTSPLIT(R564,"/")</f>
        <v>music</v>
      </c>
      <c r="T564" t="str">
        <v>rock</v>
      </c>
      <c r="U564" s="8" t="str">
        <f t="shared" si="52"/>
        <v>Mar</v>
      </c>
      <c r="V564">
        <f t="shared" si="53"/>
        <v>2019</v>
      </c>
    </row>
    <row r="565" spans="1:22" x14ac:dyDescent="0.25">
      <c r="A565">
        <v>563</v>
      </c>
      <c r="B565" t="s">
        <v>1170</v>
      </c>
      <c r="C565" s="3" t="s">
        <v>1171</v>
      </c>
      <c r="D565" s="19">
        <v>3700</v>
      </c>
      <c r="E565" s="19">
        <v>5107</v>
      </c>
      <c r="F565" s="5">
        <f t="shared" si="48"/>
        <v>138.02702702702703</v>
      </c>
      <c r="G565" s="20" t="s">
        <v>20</v>
      </c>
      <c r="H565" s="8">
        <v>85</v>
      </c>
      <c r="I565" s="9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5">
        <f t="shared" si="50"/>
        <v>43417.25</v>
      </c>
      <c r="O565" s="15">
        <f t="shared" si="51"/>
        <v>43437.25</v>
      </c>
      <c r="P565" t="b">
        <v>0</v>
      </c>
      <c r="Q565" t="b">
        <v>0</v>
      </c>
      <c r="R565" s="10" t="s">
        <v>42</v>
      </c>
      <c r="S565" t="str" cm="1">
        <f t="array" ref="S565:T565">_xlfn.TEXTSPLIT(R565,"/")</f>
        <v>film &amp; video</v>
      </c>
      <c r="T565" t="str">
        <v>documentary</v>
      </c>
      <c r="U565" s="8" t="str">
        <f t="shared" si="52"/>
        <v>Nov</v>
      </c>
      <c r="V565">
        <f t="shared" si="53"/>
        <v>2018</v>
      </c>
    </row>
    <row r="566" spans="1:22" x14ac:dyDescent="0.25">
      <c r="A566">
        <v>564</v>
      </c>
      <c r="B566" t="s">
        <v>1172</v>
      </c>
      <c r="C566" s="3" t="s">
        <v>1173</v>
      </c>
      <c r="D566" s="19">
        <v>168700</v>
      </c>
      <c r="E566" s="19">
        <v>141393</v>
      </c>
      <c r="F566" s="5">
        <f t="shared" si="48"/>
        <v>83.813278008298752</v>
      </c>
      <c r="G566" s="20" t="s">
        <v>14</v>
      </c>
      <c r="H566" s="8">
        <v>1790</v>
      </c>
      <c r="I566" s="9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5">
        <f t="shared" si="50"/>
        <v>42078.208333333328</v>
      </c>
      <c r="O566" s="15">
        <f t="shared" si="51"/>
        <v>42086.208333333328</v>
      </c>
      <c r="P566" t="b">
        <v>0</v>
      </c>
      <c r="Q566" t="b">
        <v>0</v>
      </c>
      <c r="R566" s="10" t="s">
        <v>33</v>
      </c>
      <c r="S566" t="str" cm="1">
        <f t="array" ref="S566:T566">_xlfn.TEXTSPLIT(R566,"/")</f>
        <v>theater</v>
      </c>
      <c r="T566" t="str">
        <v>plays</v>
      </c>
      <c r="U566" s="8" t="str">
        <f t="shared" si="52"/>
        <v>Mar</v>
      </c>
      <c r="V566">
        <f t="shared" si="53"/>
        <v>2015</v>
      </c>
    </row>
    <row r="567" spans="1:22" x14ac:dyDescent="0.25">
      <c r="A567">
        <v>565</v>
      </c>
      <c r="B567" t="s">
        <v>1174</v>
      </c>
      <c r="C567" s="3" t="s">
        <v>1175</v>
      </c>
      <c r="D567" s="19">
        <v>94900</v>
      </c>
      <c r="E567" s="19">
        <v>194166</v>
      </c>
      <c r="F567" s="5">
        <f t="shared" si="48"/>
        <v>204.60063224446787</v>
      </c>
      <c r="G567" s="20" t="s">
        <v>20</v>
      </c>
      <c r="H567" s="8">
        <v>3596</v>
      </c>
      <c r="I567" s="9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5">
        <f t="shared" si="50"/>
        <v>40862.25</v>
      </c>
      <c r="O567" s="15">
        <f t="shared" si="51"/>
        <v>40882.25</v>
      </c>
      <c r="P567" t="b">
        <v>0</v>
      </c>
      <c r="Q567" t="b">
        <v>0</v>
      </c>
      <c r="R567" s="10" t="s">
        <v>33</v>
      </c>
      <c r="S567" t="str" cm="1">
        <f t="array" ref="S567:T567">_xlfn.TEXTSPLIT(R567,"/")</f>
        <v>theater</v>
      </c>
      <c r="T567" t="str">
        <v>plays</v>
      </c>
      <c r="U567" s="8" t="str">
        <f t="shared" si="52"/>
        <v>Nov</v>
      </c>
      <c r="V567">
        <f t="shared" si="53"/>
        <v>2011</v>
      </c>
    </row>
    <row r="568" spans="1:22" x14ac:dyDescent="0.25">
      <c r="A568">
        <v>566</v>
      </c>
      <c r="B568" t="s">
        <v>1176</v>
      </c>
      <c r="C568" s="3" t="s">
        <v>1177</v>
      </c>
      <c r="D568" s="19">
        <v>9300</v>
      </c>
      <c r="E568" s="19">
        <v>4124</v>
      </c>
      <c r="F568" s="5">
        <f t="shared" si="48"/>
        <v>44.344086021505376</v>
      </c>
      <c r="G568" s="20" t="s">
        <v>14</v>
      </c>
      <c r="H568" s="8">
        <v>37</v>
      </c>
      <c r="I568" s="9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5">
        <f t="shared" si="50"/>
        <v>42424.25</v>
      </c>
      <c r="O568" s="15">
        <f t="shared" si="51"/>
        <v>42447.208333333328</v>
      </c>
      <c r="P568" t="b">
        <v>0</v>
      </c>
      <c r="Q568" t="b">
        <v>1</v>
      </c>
      <c r="R568" s="10" t="s">
        <v>50</v>
      </c>
      <c r="S568" t="str" cm="1">
        <f t="array" ref="S568:T568">_xlfn.TEXTSPLIT(R568,"/")</f>
        <v>music</v>
      </c>
      <c r="T568" t="str">
        <v>electric music</v>
      </c>
      <c r="U568" s="8" t="str">
        <f t="shared" si="52"/>
        <v>Feb</v>
      </c>
      <c r="V568">
        <f t="shared" si="53"/>
        <v>2016</v>
      </c>
    </row>
    <row r="569" spans="1:22" ht="31.5" x14ac:dyDescent="0.25">
      <c r="A569">
        <v>567</v>
      </c>
      <c r="B569" t="s">
        <v>1178</v>
      </c>
      <c r="C569" s="3" t="s">
        <v>1179</v>
      </c>
      <c r="D569" s="19">
        <v>6800</v>
      </c>
      <c r="E569" s="19">
        <v>14865</v>
      </c>
      <c r="F569" s="5">
        <f t="shared" si="48"/>
        <v>218.60294117647058</v>
      </c>
      <c r="G569" s="20" t="s">
        <v>20</v>
      </c>
      <c r="H569" s="8">
        <v>244</v>
      </c>
      <c r="I569" s="9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5">
        <f t="shared" si="50"/>
        <v>41830.208333333336</v>
      </c>
      <c r="O569" s="15">
        <f t="shared" si="51"/>
        <v>41832.208333333336</v>
      </c>
      <c r="P569" t="b">
        <v>0</v>
      </c>
      <c r="Q569" t="b">
        <v>0</v>
      </c>
      <c r="R569" s="10" t="s">
        <v>23</v>
      </c>
      <c r="S569" t="str" cm="1">
        <f t="array" ref="S569:T569">_xlfn.TEXTSPLIT(R569,"/")</f>
        <v>music</v>
      </c>
      <c r="T569" t="str">
        <v>rock</v>
      </c>
      <c r="U569" s="8" t="str">
        <f t="shared" si="52"/>
        <v>Jul</v>
      </c>
      <c r="V569">
        <f t="shared" si="53"/>
        <v>2014</v>
      </c>
    </row>
    <row r="570" spans="1:22" x14ac:dyDescent="0.25">
      <c r="A570">
        <v>568</v>
      </c>
      <c r="B570" t="s">
        <v>1180</v>
      </c>
      <c r="C570" s="3" t="s">
        <v>1181</v>
      </c>
      <c r="D570" s="19">
        <v>72400</v>
      </c>
      <c r="E570" s="19">
        <v>134688</v>
      </c>
      <c r="F570" s="5">
        <f t="shared" si="48"/>
        <v>186.03314917127071</v>
      </c>
      <c r="G570" s="20" t="s">
        <v>20</v>
      </c>
      <c r="H570" s="8">
        <v>5180</v>
      </c>
      <c r="I570" s="9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5">
        <f t="shared" si="50"/>
        <v>40374.208333333336</v>
      </c>
      <c r="O570" s="15">
        <f t="shared" si="51"/>
        <v>40419.208333333336</v>
      </c>
      <c r="P570" t="b">
        <v>0</v>
      </c>
      <c r="Q570" t="b">
        <v>0</v>
      </c>
      <c r="R570" s="10" t="s">
        <v>33</v>
      </c>
      <c r="S570" t="str" cm="1">
        <f t="array" ref="S570:T570">_xlfn.TEXTSPLIT(R570,"/")</f>
        <v>theater</v>
      </c>
      <c r="T570" t="str">
        <v>plays</v>
      </c>
      <c r="U570" s="8" t="str">
        <f t="shared" si="52"/>
        <v>Jul</v>
      </c>
      <c r="V570">
        <f t="shared" si="53"/>
        <v>2010</v>
      </c>
    </row>
    <row r="571" spans="1:22" x14ac:dyDescent="0.25">
      <c r="A571">
        <v>569</v>
      </c>
      <c r="B571" t="s">
        <v>1182</v>
      </c>
      <c r="C571" s="3" t="s">
        <v>1183</v>
      </c>
      <c r="D571" s="19">
        <v>20100</v>
      </c>
      <c r="E571" s="19">
        <v>47705</v>
      </c>
      <c r="F571" s="5">
        <f t="shared" si="48"/>
        <v>237.33830845771143</v>
      </c>
      <c r="G571" s="20" t="s">
        <v>20</v>
      </c>
      <c r="H571" s="8">
        <v>589</v>
      </c>
      <c r="I571" s="9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5">
        <f t="shared" si="50"/>
        <v>40554.25</v>
      </c>
      <c r="O571" s="15">
        <f t="shared" si="51"/>
        <v>40566.25</v>
      </c>
      <c r="P571" t="b">
        <v>0</v>
      </c>
      <c r="Q571" t="b">
        <v>0</v>
      </c>
      <c r="R571" s="10" t="s">
        <v>71</v>
      </c>
      <c r="S571" t="str" cm="1">
        <f t="array" ref="S571:T571">_xlfn.TEXTSPLIT(R571,"/")</f>
        <v>film &amp; video</v>
      </c>
      <c r="T571" t="str">
        <v>animation</v>
      </c>
      <c r="U571" s="8" t="str">
        <f t="shared" si="52"/>
        <v>Jan</v>
      </c>
      <c r="V571">
        <f t="shared" si="53"/>
        <v>2011</v>
      </c>
    </row>
    <row r="572" spans="1:22" x14ac:dyDescent="0.25">
      <c r="A572">
        <v>570</v>
      </c>
      <c r="B572" t="s">
        <v>1184</v>
      </c>
      <c r="C572" s="3" t="s">
        <v>1185</v>
      </c>
      <c r="D572" s="19">
        <v>31200</v>
      </c>
      <c r="E572" s="19">
        <v>95364</v>
      </c>
      <c r="F572" s="5">
        <f t="shared" si="48"/>
        <v>305.65384615384613</v>
      </c>
      <c r="G572" s="20" t="s">
        <v>20</v>
      </c>
      <c r="H572" s="8">
        <v>2725</v>
      </c>
      <c r="I572" s="9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5">
        <f t="shared" si="50"/>
        <v>41993.25</v>
      </c>
      <c r="O572" s="15">
        <f t="shared" si="51"/>
        <v>41999.25</v>
      </c>
      <c r="P572" t="b">
        <v>0</v>
      </c>
      <c r="Q572" t="b">
        <v>1</v>
      </c>
      <c r="R572" s="10" t="s">
        <v>23</v>
      </c>
      <c r="S572" t="str" cm="1">
        <f t="array" ref="S572:T572">_xlfn.TEXTSPLIT(R572,"/")</f>
        <v>music</v>
      </c>
      <c r="T572" t="str">
        <v>rock</v>
      </c>
      <c r="U572" s="8" t="str">
        <f t="shared" si="52"/>
        <v>Dec</v>
      </c>
      <c r="V572">
        <f t="shared" si="53"/>
        <v>2014</v>
      </c>
    </row>
    <row r="573" spans="1:22" x14ac:dyDescent="0.25">
      <c r="A573">
        <v>571</v>
      </c>
      <c r="B573" t="s">
        <v>1186</v>
      </c>
      <c r="C573" s="3" t="s">
        <v>1187</v>
      </c>
      <c r="D573" s="19">
        <v>3500</v>
      </c>
      <c r="E573" s="19">
        <v>3295</v>
      </c>
      <c r="F573" s="5">
        <f t="shared" si="48"/>
        <v>94.142857142857139</v>
      </c>
      <c r="G573" s="20" t="s">
        <v>14</v>
      </c>
      <c r="H573" s="8">
        <v>35</v>
      </c>
      <c r="I573" s="9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5">
        <f t="shared" si="50"/>
        <v>42174.208333333328</v>
      </c>
      <c r="O573" s="15">
        <f t="shared" si="51"/>
        <v>42221.208333333328</v>
      </c>
      <c r="P573" t="b">
        <v>0</v>
      </c>
      <c r="Q573" t="b">
        <v>0</v>
      </c>
      <c r="R573" s="10" t="s">
        <v>100</v>
      </c>
      <c r="S573" t="str" cm="1">
        <f t="array" ref="S573:T573">_xlfn.TEXTSPLIT(R573,"/")</f>
        <v>film &amp; video</v>
      </c>
      <c r="T573" t="str">
        <v>shorts</v>
      </c>
      <c r="U573" s="8" t="str">
        <f t="shared" si="52"/>
        <v>Jun</v>
      </c>
      <c r="V573">
        <f t="shared" si="53"/>
        <v>2015</v>
      </c>
    </row>
    <row r="574" spans="1:22" x14ac:dyDescent="0.25">
      <c r="A574">
        <v>572</v>
      </c>
      <c r="B574" t="s">
        <v>1188</v>
      </c>
      <c r="C574" s="3" t="s">
        <v>1189</v>
      </c>
      <c r="D574" s="19">
        <v>9000</v>
      </c>
      <c r="E574" s="19">
        <v>4896</v>
      </c>
      <c r="F574" s="5">
        <f t="shared" si="48"/>
        <v>54.400000000000006</v>
      </c>
      <c r="G574" s="20" t="s">
        <v>74</v>
      </c>
      <c r="H574" s="8">
        <v>94</v>
      </c>
      <c r="I574" s="9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5">
        <f t="shared" si="50"/>
        <v>42275.208333333328</v>
      </c>
      <c r="O574" s="15">
        <f t="shared" si="51"/>
        <v>42291.208333333328</v>
      </c>
      <c r="P574" t="b">
        <v>0</v>
      </c>
      <c r="Q574" t="b">
        <v>1</v>
      </c>
      <c r="R574" s="10" t="s">
        <v>23</v>
      </c>
      <c r="S574" t="str" cm="1">
        <f t="array" ref="S574:T574">_xlfn.TEXTSPLIT(R574,"/")</f>
        <v>music</v>
      </c>
      <c r="T574" t="str">
        <v>rock</v>
      </c>
      <c r="U574" s="8" t="str">
        <f t="shared" si="52"/>
        <v>Sep</v>
      </c>
      <c r="V574">
        <f t="shared" si="53"/>
        <v>2015</v>
      </c>
    </row>
    <row r="575" spans="1:22" x14ac:dyDescent="0.25">
      <c r="A575">
        <v>573</v>
      </c>
      <c r="B575" t="s">
        <v>1190</v>
      </c>
      <c r="C575" s="3" t="s">
        <v>1191</v>
      </c>
      <c r="D575" s="19">
        <v>6700</v>
      </c>
      <c r="E575" s="19">
        <v>7496</v>
      </c>
      <c r="F575" s="5">
        <f t="shared" si="48"/>
        <v>111.88059701492537</v>
      </c>
      <c r="G575" s="20" t="s">
        <v>20</v>
      </c>
      <c r="H575" s="8">
        <v>300</v>
      </c>
      <c r="I575" s="9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5">
        <f t="shared" si="50"/>
        <v>41761.208333333336</v>
      </c>
      <c r="O575" s="15">
        <f t="shared" si="51"/>
        <v>41763.208333333336</v>
      </c>
      <c r="P575" t="b">
        <v>0</v>
      </c>
      <c r="Q575" t="b">
        <v>0</v>
      </c>
      <c r="R575" s="10" t="s">
        <v>1029</v>
      </c>
      <c r="S575" t="str" cm="1">
        <f t="array" ref="S575:T575">_xlfn.TEXTSPLIT(R575,"/")</f>
        <v>journalism</v>
      </c>
      <c r="T575" t="str">
        <v>audio</v>
      </c>
      <c r="U575" s="8" t="str">
        <f t="shared" si="52"/>
        <v>May</v>
      </c>
      <c r="V575">
        <f t="shared" si="53"/>
        <v>2014</v>
      </c>
    </row>
    <row r="576" spans="1:22" x14ac:dyDescent="0.25">
      <c r="A576">
        <v>574</v>
      </c>
      <c r="B576" t="s">
        <v>1192</v>
      </c>
      <c r="C576" s="3" t="s">
        <v>1193</v>
      </c>
      <c r="D576" s="19">
        <v>2700</v>
      </c>
      <c r="E576" s="19">
        <v>9967</v>
      </c>
      <c r="F576" s="5">
        <f t="shared" si="48"/>
        <v>369.14814814814815</v>
      </c>
      <c r="G576" s="20" t="s">
        <v>20</v>
      </c>
      <c r="H576" s="8">
        <v>144</v>
      </c>
      <c r="I576" s="9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5">
        <f t="shared" si="50"/>
        <v>43806.25</v>
      </c>
      <c r="O576" s="15">
        <f t="shared" si="51"/>
        <v>43816.25</v>
      </c>
      <c r="P576" t="b">
        <v>0</v>
      </c>
      <c r="Q576" t="b">
        <v>1</v>
      </c>
      <c r="R576" s="10" t="s">
        <v>17</v>
      </c>
      <c r="S576" t="str" cm="1">
        <f t="array" ref="S576:T576">_xlfn.TEXTSPLIT(R576,"/")</f>
        <v>food</v>
      </c>
      <c r="T576" t="str">
        <v>food trucks</v>
      </c>
      <c r="U576" s="8" t="str">
        <f t="shared" si="52"/>
        <v>Dec</v>
      </c>
      <c r="V576">
        <f t="shared" si="53"/>
        <v>2019</v>
      </c>
    </row>
    <row r="577" spans="1:22" x14ac:dyDescent="0.25">
      <c r="A577">
        <v>575</v>
      </c>
      <c r="B577" t="s">
        <v>1194</v>
      </c>
      <c r="C577" s="3" t="s">
        <v>1195</v>
      </c>
      <c r="D577" s="19">
        <v>83300</v>
      </c>
      <c r="E577" s="19">
        <v>52421</v>
      </c>
      <c r="F577" s="5">
        <f t="shared" si="48"/>
        <v>62.930372148859547</v>
      </c>
      <c r="G577" s="20" t="s">
        <v>14</v>
      </c>
      <c r="H577" s="8">
        <v>558</v>
      </c>
      <c r="I577" s="9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5">
        <f t="shared" si="50"/>
        <v>41779.208333333336</v>
      </c>
      <c r="O577" s="15">
        <f t="shared" si="51"/>
        <v>41782.208333333336</v>
      </c>
      <c r="P577" t="b">
        <v>0</v>
      </c>
      <c r="Q577" t="b">
        <v>1</v>
      </c>
      <c r="R577" s="10" t="s">
        <v>33</v>
      </c>
      <c r="S577" t="str" cm="1">
        <f t="array" ref="S577:T577">_xlfn.TEXTSPLIT(R577,"/")</f>
        <v>theater</v>
      </c>
      <c r="T577" t="str">
        <v>plays</v>
      </c>
      <c r="U577" s="8" t="str">
        <f t="shared" si="52"/>
        <v>May</v>
      </c>
      <c r="V577">
        <f t="shared" si="53"/>
        <v>2014</v>
      </c>
    </row>
    <row r="578" spans="1:22" ht="31.5" x14ac:dyDescent="0.25">
      <c r="A578">
        <v>576</v>
      </c>
      <c r="B578" t="s">
        <v>1196</v>
      </c>
      <c r="C578" s="3" t="s">
        <v>1197</v>
      </c>
      <c r="D578" s="19">
        <v>9700</v>
      </c>
      <c r="E578" s="19">
        <v>6298</v>
      </c>
      <c r="F578" s="5">
        <f t="shared" si="48"/>
        <v>64.927835051546396</v>
      </c>
      <c r="G578" s="20" t="s">
        <v>14</v>
      </c>
      <c r="H578" s="8">
        <v>64</v>
      </c>
      <c r="I578" s="9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5">
        <f t="shared" si="50"/>
        <v>43040.208333333328</v>
      </c>
      <c r="O578" s="15">
        <f t="shared" si="51"/>
        <v>43057.25</v>
      </c>
      <c r="P578" t="b">
        <v>0</v>
      </c>
      <c r="Q578" t="b">
        <v>0</v>
      </c>
      <c r="R578" s="10" t="s">
        <v>33</v>
      </c>
      <c r="S578" t="str" cm="1">
        <f t="array" ref="S578:T578">_xlfn.TEXTSPLIT(R578,"/")</f>
        <v>theater</v>
      </c>
      <c r="T578" t="str">
        <v>plays</v>
      </c>
      <c r="U578" s="8" t="str">
        <f t="shared" si="52"/>
        <v>Nov</v>
      </c>
      <c r="V578">
        <f t="shared" si="53"/>
        <v>2017</v>
      </c>
    </row>
    <row r="579" spans="1:22" x14ac:dyDescent="0.25">
      <c r="A579">
        <v>577</v>
      </c>
      <c r="B579" t="s">
        <v>1198</v>
      </c>
      <c r="C579" s="3" t="s">
        <v>1199</v>
      </c>
      <c r="D579" s="19">
        <v>8200</v>
      </c>
      <c r="E579" s="19">
        <v>1546</v>
      </c>
      <c r="F579" s="5">
        <f t="shared" ref="F579:F642" si="54">E579/D579*100</f>
        <v>18.853658536585368</v>
      </c>
      <c r="G579" s="20" t="s">
        <v>74</v>
      </c>
      <c r="H579" s="8">
        <v>37</v>
      </c>
      <c r="I579" s="9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5">
        <f t="shared" ref="N579:N642" si="56">(((L579/60)/60)/24)+DATE(1970,1,1)</f>
        <v>40613.25</v>
      </c>
      <c r="O579" s="15">
        <f t="shared" ref="O579:O642" si="57">(((M579/60)/60)/24)+DATE(1970,1,1)</f>
        <v>40639.208333333336</v>
      </c>
      <c r="P579" t="b">
        <v>0</v>
      </c>
      <c r="Q579" t="b">
        <v>0</v>
      </c>
      <c r="R579" s="10" t="s">
        <v>159</v>
      </c>
      <c r="S579" t="str" cm="1">
        <f t="array" ref="S579:T579">_xlfn.TEXTSPLIT(R579,"/")</f>
        <v>music</v>
      </c>
      <c r="T579" t="str">
        <v>jazz</v>
      </c>
      <c r="U579" s="8" t="str">
        <f t="shared" ref="U579:U642" si="58">TEXT(N579,"mmm")</f>
        <v>Mar</v>
      </c>
      <c r="V579">
        <f t="shared" ref="V579:V642" si="59">YEAR(N579)</f>
        <v>2011</v>
      </c>
    </row>
    <row r="580" spans="1:22" x14ac:dyDescent="0.25">
      <c r="A580">
        <v>578</v>
      </c>
      <c r="B580" t="s">
        <v>1200</v>
      </c>
      <c r="C580" s="3" t="s">
        <v>1201</v>
      </c>
      <c r="D580" s="19">
        <v>96500</v>
      </c>
      <c r="E580" s="19">
        <v>16168</v>
      </c>
      <c r="F580" s="5">
        <f t="shared" si="54"/>
        <v>16.754404145077721</v>
      </c>
      <c r="G580" s="20" t="s">
        <v>14</v>
      </c>
      <c r="H580" s="8">
        <v>245</v>
      </c>
      <c r="I580" s="9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5">
        <f t="shared" si="56"/>
        <v>40878.25</v>
      </c>
      <c r="O580" s="15">
        <f t="shared" si="57"/>
        <v>40881.25</v>
      </c>
      <c r="P580" t="b">
        <v>0</v>
      </c>
      <c r="Q580" t="b">
        <v>0</v>
      </c>
      <c r="R580" s="10" t="s">
        <v>474</v>
      </c>
      <c r="S580" t="str" cm="1">
        <f t="array" ref="S580:T580">_xlfn.TEXTSPLIT(R580,"/")</f>
        <v>film &amp; video</v>
      </c>
      <c r="T580" t="str">
        <v>science fiction</v>
      </c>
      <c r="U580" s="8" t="str">
        <f t="shared" si="58"/>
        <v>Dec</v>
      </c>
      <c r="V580">
        <f t="shared" si="59"/>
        <v>2011</v>
      </c>
    </row>
    <row r="581" spans="1:22" x14ac:dyDescent="0.25">
      <c r="A581">
        <v>579</v>
      </c>
      <c r="B581" t="s">
        <v>1202</v>
      </c>
      <c r="C581" s="3" t="s">
        <v>1203</v>
      </c>
      <c r="D581" s="19">
        <v>6200</v>
      </c>
      <c r="E581" s="19">
        <v>6269</v>
      </c>
      <c r="F581" s="5">
        <f t="shared" si="54"/>
        <v>101.11290322580646</v>
      </c>
      <c r="G581" s="20" t="s">
        <v>20</v>
      </c>
      <c r="H581" s="8">
        <v>87</v>
      </c>
      <c r="I581" s="9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5">
        <f t="shared" si="56"/>
        <v>40762.208333333336</v>
      </c>
      <c r="O581" s="15">
        <f t="shared" si="57"/>
        <v>40774.208333333336</v>
      </c>
      <c r="P581" t="b">
        <v>0</v>
      </c>
      <c r="Q581" t="b">
        <v>0</v>
      </c>
      <c r="R581" s="10" t="s">
        <v>159</v>
      </c>
      <c r="S581" t="str" cm="1">
        <f t="array" ref="S581:T581">_xlfn.TEXTSPLIT(R581,"/")</f>
        <v>music</v>
      </c>
      <c r="T581" t="str">
        <v>jazz</v>
      </c>
      <c r="U581" s="8" t="str">
        <f t="shared" si="58"/>
        <v>Aug</v>
      </c>
      <c r="V581">
        <f t="shared" si="59"/>
        <v>2011</v>
      </c>
    </row>
    <row r="582" spans="1:22" x14ac:dyDescent="0.25">
      <c r="A582">
        <v>580</v>
      </c>
      <c r="B582" t="s">
        <v>556</v>
      </c>
      <c r="C582" s="3" t="s">
        <v>1204</v>
      </c>
      <c r="D582" s="19">
        <v>43800</v>
      </c>
      <c r="E582" s="19">
        <v>149578</v>
      </c>
      <c r="F582" s="5">
        <f t="shared" si="54"/>
        <v>341.5022831050228</v>
      </c>
      <c r="G582" s="20" t="s">
        <v>20</v>
      </c>
      <c r="H582" s="8">
        <v>3116</v>
      </c>
      <c r="I582" s="9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5">
        <f t="shared" si="56"/>
        <v>41696.25</v>
      </c>
      <c r="O582" s="15">
        <f t="shared" si="57"/>
        <v>41704.25</v>
      </c>
      <c r="P582" t="b">
        <v>0</v>
      </c>
      <c r="Q582" t="b">
        <v>0</v>
      </c>
      <c r="R582" s="10" t="s">
        <v>33</v>
      </c>
      <c r="S582" t="str" cm="1">
        <f t="array" ref="S582:T582">_xlfn.TEXTSPLIT(R582,"/")</f>
        <v>theater</v>
      </c>
      <c r="T582" t="str">
        <v>plays</v>
      </c>
      <c r="U582" s="8" t="str">
        <f t="shared" si="58"/>
        <v>Feb</v>
      </c>
      <c r="V582">
        <f t="shared" si="59"/>
        <v>2014</v>
      </c>
    </row>
    <row r="583" spans="1:22" x14ac:dyDescent="0.25">
      <c r="A583">
        <v>581</v>
      </c>
      <c r="B583" t="s">
        <v>1205</v>
      </c>
      <c r="C583" s="3" t="s">
        <v>1206</v>
      </c>
      <c r="D583" s="19">
        <v>6000</v>
      </c>
      <c r="E583" s="19">
        <v>3841</v>
      </c>
      <c r="F583" s="5">
        <f t="shared" si="54"/>
        <v>64.016666666666666</v>
      </c>
      <c r="G583" s="20" t="s">
        <v>14</v>
      </c>
      <c r="H583" s="8">
        <v>71</v>
      </c>
      <c r="I583" s="9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5">
        <f t="shared" si="56"/>
        <v>40662.208333333336</v>
      </c>
      <c r="O583" s="15">
        <f t="shared" si="57"/>
        <v>40677.208333333336</v>
      </c>
      <c r="P583" t="b">
        <v>0</v>
      </c>
      <c r="Q583" t="b">
        <v>0</v>
      </c>
      <c r="R583" s="10" t="s">
        <v>28</v>
      </c>
      <c r="S583" t="str" cm="1">
        <f t="array" ref="S583:T583">_xlfn.TEXTSPLIT(R583,"/")</f>
        <v>technology</v>
      </c>
      <c r="T583" t="str">
        <v>web</v>
      </c>
      <c r="U583" s="8" t="str">
        <f t="shared" si="58"/>
        <v>Apr</v>
      </c>
      <c r="V583">
        <f t="shared" si="59"/>
        <v>2011</v>
      </c>
    </row>
    <row r="584" spans="1:22" x14ac:dyDescent="0.25">
      <c r="A584">
        <v>582</v>
      </c>
      <c r="B584" t="s">
        <v>1207</v>
      </c>
      <c r="C584" s="3" t="s">
        <v>1208</v>
      </c>
      <c r="D584" s="19">
        <v>8700</v>
      </c>
      <c r="E584" s="19">
        <v>4531</v>
      </c>
      <c r="F584" s="5">
        <f t="shared" si="54"/>
        <v>52.080459770114942</v>
      </c>
      <c r="G584" s="20" t="s">
        <v>14</v>
      </c>
      <c r="H584" s="8">
        <v>42</v>
      </c>
      <c r="I584" s="9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5">
        <f t="shared" si="56"/>
        <v>42165.208333333328</v>
      </c>
      <c r="O584" s="15">
        <f t="shared" si="57"/>
        <v>42170.208333333328</v>
      </c>
      <c r="P584" t="b">
        <v>0</v>
      </c>
      <c r="Q584" t="b">
        <v>1</v>
      </c>
      <c r="R584" s="10" t="s">
        <v>89</v>
      </c>
      <c r="S584" t="str" cm="1">
        <f t="array" ref="S584:T584">_xlfn.TEXTSPLIT(R584,"/")</f>
        <v>games</v>
      </c>
      <c r="T584" t="str">
        <v>video games</v>
      </c>
      <c r="U584" s="8" t="str">
        <f t="shared" si="58"/>
        <v>Jun</v>
      </c>
      <c r="V584">
        <f t="shared" si="59"/>
        <v>2015</v>
      </c>
    </row>
    <row r="585" spans="1:22" ht="31.5" x14ac:dyDescent="0.25">
      <c r="A585">
        <v>583</v>
      </c>
      <c r="B585" t="s">
        <v>1209</v>
      </c>
      <c r="C585" s="3" t="s">
        <v>1210</v>
      </c>
      <c r="D585" s="19">
        <v>18900</v>
      </c>
      <c r="E585" s="19">
        <v>60934</v>
      </c>
      <c r="F585" s="5">
        <f t="shared" si="54"/>
        <v>322.40211640211641</v>
      </c>
      <c r="G585" s="20" t="s">
        <v>20</v>
      </c>
      <c r="H585" s="8">
        <v>909</v>
      </c>
      <c r="I585" s="9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5">
        <f t="shared" si="56"/>
        <v>40959.25</v>
      </c>
      <c r="O585" s="15">
        <f t="shared" si="57"/>
        <v>40976.25</v>
      </c>
      <c r="P585" t="b">
        <v>0</v>
      </c>
      <c r="Q585" t="b">
        <v>0</v>
      </c>
      <c r="R585" s="10" t="s">
        <v>42</v>
      </c>
      <c r="S585" t="str" cm="1">
        <f t="array" ref="S585:T585">_xlfn.TEXTSPLIT(R585,"/")</f>
        <v>film &amp; video</v>
      </c>
      <c r="T585" t="str">
        <v>documentary</v>
      </c>
      <c r="U585" s="8" t="str">
        <f t="shared" si="58"/>
        <v>Feb</v>
      </c>
      <c r="V585">
        <f t="shared" si="59"/>
        <v>2012</v>
      </c>
    </row>
    <row r="586" spans="1:22" x14ac:dyDescent="0.25">
      <c r="A586">
        <v>584</v>
      </c>
      <c r="B586" t="s">
        <v>45</v>
      </c>
      <c r="C586" s="3" t="s">
        <v>1211</v>
      </c>
      <c r="D586" s="19">
        <v>86400</v>
      </c>
      <c r="E586" s="19">
        <v>103255</v>
      </c>
      <c r="F586" s="5">
        <f t="shared" si="54"/>
        <v>119.50810185185186</v>
      </c>
      <c r="G586" s="20" t="s">
        <v>20</v>
      </c>
      <c r="H586" s="8">
        <v>1613</v>
      </c>
      <c r="I586" s="9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5">
        <f t="shared" si="56"/>
        <v>41024.208333333336</v>
      </c>
      <c r="O586" s="15">
        <f t="shared" si="57"/>
        <v>41038.208333333336</v>
      </c>
      <c r="P586" t="b">
        <v>0</v>
      </c>
      <c r="Q586" t="b">
        <v>0</v>
      </c>
      <c r="R586" s="10" t="s">
        <v>28</v>
      </c>
      <c r="S586" t="str" cm="1">
        <f t="array" ref="S586:T586">_xlfn.TEXTSPLIT(R586,"/")</f>
        <v>technology</v>
      </c>
      <c r="T586" t="str">
        <v>web</v>
      </c>
      <c r="U586" s="8" t="str">
        <f t="shared" si="58"/>
        <v>Apr</v>
      </c>
      <c r="V586">
        <f t="shared" si="59"/>
        <v>2012</v>
      </c>
    </row>
    <row r="587" spans="1:22" x14ac:dyDescent="0.25">
      <c r="A587">
        <v>585</v>
      </c>
      <c r="B587" t="s">
        <v>1212</v>
      </c>
      <c r="C587" s="3" t="s">
        <v>1213</v>
      </c>
      <c r="D587" s="19">
        <v>8900</v>
      </c>
      <c r="E587" s="19">
        <v>13065</v>
      </c>
      <c r="F587" s="5">
        <f t="shared" si="54"/>
        <v>146.79775280898878</v>
      </c>
      <c r="G587" s="20" t="s">
        <v>20</v>
      </c>
      <c r="H587" s="8">
        <v>136</v>
      </c>
      <c r="I587" s="9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5">
        <f t="shared" si="56"/>
        <v>40255.208333333336</v>
      </c>
      <c r="O587" s="15">
        <f t="shared" si="57"/>
        <v>40265.208333333336</v>
      </c>
      <c r="P587" t="b">
        <v>0</v>
      </c>
      <c r="Q587" t="b">
        <v>0</v>
      </c>
      <c r="R587" s="10" t="s">
        <v>206</v>
      </c>
      <c r="S587" t="str" cm="1">
        <f t="array" ref="S587:T587">_xlfn.TEXTSPLIT(R587,"/")</f>
        <v>publishing</v>
      </c>
      <c r="T587" t="str">
        <v>translations</v>
      </c>
      <c r="U587" s="8" t="str">
        <f t="shared" si="58"/>
        <v>Mar</v>
      </c>
      <c r="V587">
        <f t="shared" si="59"/>
        <v>2010</v>
      </c>
    </row>
    <row r="588" spans="1:22" x14ac:dyDescent="0.25">
      <c r="A588">
        <v>586</v>
      </c>
      <c r="B588" t="s">
        <v>1214</v>
      </c>
      <c r="C588" s="3" t="s">
        <v>1215</v>
      </c>
      <c r="D588" s="19">
        <v>700</v>
      </c>
      <c r="E588" s="19">
        <v>6654</v>
      </c>
      <c r="F588" s="5">
        <f t="shared" si="54"/>
        <v>950.57142857142856</v>
      </c>
      <c r="G588" s="20" t="s">
        <v>20</v>
      </c>
      <c r="H588" s="8">
        <v>130</v>
      </c>
      <c r="I588" s="9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5">
        <f t="shared" si="56"/>
        <v>40499.25</v>
      </c>
      <c r="O588" s="15">
        <f t="shared" si="57"/>
        <v>40518.25</v>
      </c>
      <c r="P588" t="b">
        <v>0</v>
      </c>
      <c r="Q588" t="b">
        <v>0</v>
      </c>
      <c r="R588" s="10" t="s">
        <v>23</v>
      </c>
      <c r="S588" t="str" cm="1">
        <f t="array" ref="S588:T588">_xlfn.TEXTSPLIT(R588,"/")</f>
        <v>music</v>
      </c>
      <c r="T588" t="str">
        <v>rock</v>
      </c>
      <c r="U588" s="8" t="str">
        <f t="shared" si="58"/>
        <v>Nov</v>
      </c>
      <c r="V588">
        <f t="shared" si="59"/>
        <v>2010</v>
      </c>
    </row>
    <row r="589" spans="1:22" x14ac:dyDescent="0.25">
      <c r="A589">
        <v>587</v>
      </c>
      <c r="B589" t="s">
        <v>1216</v>
      </c>
      <c r="C589" s="3" t="s">
        <v>1217</v>
      </c>
      <c r="D589" s="19">
        <v>9400</v>
      </c>
      <c r="E589" s="19">
        <v>6852</v>
      </c>
      <c r="F589" s="5">
        <f t="shared" si="54"/>
        <v>72.893617021276597</v>
      </c>
      <c r="G589" s="20" t="s">
        <v>14</v>
      </c>
      <c r="H589" s="8">
        <v>156</v>
      </c>
      <c r="I589" s="9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5">
        <f t="shared" si="56"/>
        <v>43484.25</v>
      </c>
      <c r="O589" s="15">
        <f t="shared" si="57"/>
        <v>43536.208333333328</v>
      </c>
      <c r="P589" t="b">
        <v>0</v>
      </c>
      <c r="Q589" t="b">
        <v>1</v>
      </c>
      <c r="R589" s="10" t="s">
        <v>17</v>
      </c>
      <c r="S589" t="str" cm="1">
        <f t="array" ref="S589:T589">_xlfn.TEXTSPLIT(R589,"/")</f>
        <v>food</v>
      </c>
      <c r="T589" t="str">
        <v>food trucks</v>
      </c>
      <c r="U589" s="8" t="str">
        <f t="shared" si="58"/>
        <v>Jan</v>
      </c>
      <c r="V589">
        <f t="shared" si="59"/>
        <v>2019</v>
      </c>
    </row>
    <row r="590" spans="1:22" x14ac:dyDescent="0.25">
      <c r="A590">
        <v>588</v>
      </c>
      <c r="B590" t="s">
        <v>1218</v>
      </c>
      <c r="C590" s="3" t="s">
        <v>1219</v>
      </c>
      <c r="D590" s="19">
        <v>157600</v>
      </c>
      <c r="E590" s="19">
        <v>124517</v>
      </c>
      <c r="F590" s="5">
        <f t="shared" si="54"/>
        <v>79.008248730964468</v>
      </c>
      <c r="G590" s="20" t="s">
        <v>14</v>
      </c>
      <c r="H590" s="8">
        <v>1368</v>
      </c>
      <c r="I590" s="9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5">
        <f t="shared" si="56"/>
        <v>40262.208333333336</v>
      </c>
      <c r="O590" s="15">
        <f t="shared" si="57"/>
        <v>40293.208333333336</v>
      </c>
      <c r="P590" t="b">
        <v>0</v>
      </c>
      <c r="Q590" t="b">
        <v>0</v>
      </c>
      <c r="R590" s="10" t="s">
        <v>33</v>
      </c>
      <c r="S590" t="str" cm="1">
        <f t="array" ref="S590:T590">_xlfn.TEXTSPLIT(R590,"/")</f>
        <v>theater</v>
      </c>
      <c r="T590" t="str">
        <v>plays</v>
      </c>
      <c r="U590" s="8" t="str">
        <f t="shared" si="58"/>
        <v>Mar</v>
      </c>
      <c r="V590">
        <f t="shared" si="59"/>
        <v>2010</v>
      </c>
    </row>
    <row r="591" spans="1:22" x14ac:dyDescent="0.25">
      <c r="A591">
        <v>589</v>
      </c>
      <c r="B591" t="s">
        <v>1220</v>
      </c>
      <c r="C591" s="3" t="s">
        <v>1221</v>
      </c>
      <c r="D591" s="19">
        <v>7900</v>
      </c>
      <c r="E591" s="19">
        <v>5113</v>
      </c>
      <c r="F591" s="5">
        <f t="shared" si="54"/>
        <v>64.721518987341781</v>
      </c>
      <c r="G591" s="20" t="s">
        <v>14</v>
      </c>
      <c r="H591" s="8">
        <v>102</v>
      </c>
      <c r="I591" s="9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5">
        <f t="shared" si="56"/>
        <v>42190.208333333328</v>
      </c>
      <c r="O591" s="15">
        <f t="shared" si="57"/>
        <v>42197.208333333328</v>
      </c>
      <c r="P591" t="b">
        <v>0</v>
      </c>
      <c r="Q591" t="b">
        <v>0</v>
      </c>
      <c r="R591" s="10" t="s">
        <v>42</v>
      </c>
      <c r="S591" t="str" cm="1">
        <f t="array" ref="S591:T591">_xlfn.TEXTSPLIT(R591,"/")</f>
        <v>film &amp; video</v>
      </c>
      <c r="T591" t="str">
        <v>documentary</v>
      </c>
      <c r="U591" s="8" t="str">
        <f t="shared" si="58"/>
        <v>Jul</v>
      </c>
      <c r="V591">
        <f t="shared" si="59"/>
        <v>2015</v>
      </c>
    </row>
    <row r="592" spans="1:22" ht="31.5" x14ac:dyDescent="0.25">
      <c r="A592">
        <v>590</v>
      </c>
      <c r="B592" t="s">
        <v>1222</v>
      </c>
      <c r="C592" s="3" t="s">
        <v>1223</v>
      </c>
      <c r="D592" s="19">
        <v>7100</v>
      </c>
      <c r="E592" s="19">
        <v>5824</v>
      </c>
      <c r="F592" s="5">
        <f t="shared" si="54"/>
        <v>82.028169014084511</v>
      </c>
      <c r="G592" s="20" t="s">
        <v>14</v>
      </c>
      <c r="H592" s="8">
        <v>86</v>
      </c>
      <c r="I592" s="9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5">
        <f t="shared" si="56"/>
        <v>41994.25</v>
      </c>
      <c r="O592" s="15">
        <f t="shared" si="57"/>
        <v>42005.25</v>
      </c>
      <c r="P592" t="b">
        <v>0</v>
      </c>
      <c r="Q592" t="b">
        <v>0</v>
      </c>
      <c r="R592" s="10" t="s">
        <v>133</v>
      </c>
      <c r="S592" t="str" cm="1">
        <f t="array" ref="S592:T592">_xlfn.TEXTSPLIT(R592,"/")</f>
        <v>publishing</v>
      </c>
      <c r="T592" t="str">
        <v>radio &amp; podcasts</v>
      </c>
      <c r="U592" s="8" t="str">
        <f t="shared" si="58"/>
        <v>Dec</v>
      </c>
      <c r="V592">
        <f t="shared" si="59"/>
        <v>2014</v>
      </c>
    </row>
    <row r="593" spans="1:22" x14ac:dyDescent="0.25">
      <c r="A593">
        <v>591</v>
      </c>
      <c r="B593" t="s">
        <v>1224</v>
      </c>
      <c r="C593" s="3" t="s">
        <v>1225</v>
      </c>
      <c r="D593" s="19">
        <v>600</v>
      </c>
      <c r="E593" s="19">
        <v>6226</v>
      </c>
      <c r="F593" s="5">
        <f t="shared" si="54"/>
        <v>1037.6666666666667</v>
      </c>
      <c r="G593" s="20" t="s">
        <v>20</v>
      </c>
      <c r="H593" s="8">
        <v>102</v>
      </c>
      <c r="I593" s="9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5">
        <f t="shared" si="56"/>
        <v>40373.208333333336</v>
      </c>
      <c r="O593" s="15">
        <f t="shared" si="57"/>
        <v>40383.208333333336</v>
      </c>
      <c r="P593" t="b">
        <v>0</v>
      </c>
      <c r="Q593" t="b">
        <v>0</v>
      </c>
      <c r="R593" s="10" t="s">
        <v>89</v>
      </c>
      <c r="S593" t="str" cm="1">
        <f t="array" ref="S593:T593">_xlfn.TEXTSPLIT(R593,"/")</f>
        <v>games</v>
      </c>
      <c r="T593" t="str">
        <v>video games</v>
      </c>
      <c r="U593" s="8" t="str">
        <f t="shared" si="58"/>
        <v>Jul</v>
      </c>
      <c r="V593">
        <f t="shared" si="59"/>
        <v>2010</v>
      </c>
    </row>
    <row r="594" spans="1:22" ht="31.5" x14ac:dyDescent="0.25">
      <c r="A594">
        <v>592</v>
      </c>
      <c r="B594" t="s">
        <v>1226</v>
      </c>
      <c r="C594" s="3" t="s">
        <v>1227</v>
      </c>
      <c r="D594" s="19">
        <v>156800</v>
      </c>
      <c r="E594" s="19">
        <v>20243</v>
      </c>
      <c r="F594" s="5">
        <f t="shared" si="54"/>
        <v>12.910076530612244</v>
      </c>
      <c r="G594" s="20" t="s">
        <v>14</v>
      </c>
      <c r="H594" s="8">
        <v>253</v>
      </c>
      <c r="I594" s="9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5">
        <f t="shared" si="56"/>
        <v>41789.208333333336</v>
      </c>
      <c r="O594" s="15">
        <f t="shared" si="57"/>
        <v>41798.208333333336</v>
      </c>
      <c r="P594" t="b">
        <v>0</v>
      </c>
      <c r="Q594" t="b">
        <v>0</v>
      </c>
      <c r="R594" s="10" t="s">
        <v>33</v>
      </c>
      <c r="S594" t="str" cm="1">
        <f t="array" ref="S594:T594">_xlfn.TEXTSPLIT(R594,"/")</f>
        <v>theater</v>
      </c>
      <c r="T594" t="str">
        <v>plays</v>
      </c>
      <c r="U594" s="8" t="str">
        <f t="shared" si="58"/>
        <v>May</v>
      </c>
      <c r="V594">
        <f t="shared" si="59"/>
        <v>2014</v>
      </c>
    </row>
    <row r="595" spans="1:22" x14ac:dyDescent="0.25">
      <c r="A595">
        <v>593</v>
      </c>
      <c r="B595" t="s">
        <v>1228</v>
      </c>
      <c r="C595" s="3" t="s">
        <v>1229</v>
      </c>
      <c r="D595" s="19">
        <v>121600</v>
      </c>
      <c r="E595" s="19">
        <v>188288</v>
      </c>
      <c r="F595" s="5">
        <f t="shared" si="54"/>
        <v>154.84210526315789</v>
      </c>
      <c r="G595" s="20" t="s">
        <v>20</v>
      </c>
      <c r="H595" s="8">
        <v>4006</v>
      </c>
      <c r="I595" s="9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5">
        <f t="shared" si="56"/>
        <v>41724.208333333336</v>
      </c>
      <c r="O595" s="15">
        <f t="shared" si="57"/>
        <v>41737.208333333336</v>
      </c>
      <c r="P595" t="b">
        <v>0</v>
      </c>
      <c r="Q595" t="b">
        <v>0</v>
      </c>
      <c r="R595" s="10" t="s">
        <v>71</v>
      </c>
      <c r="S595" t="str" cm="1">
        <f t="array" ref="S595:T595">_xlfn.TEXTSPLIT(R595,"/")</f>
        <v>film &amp; video</v>
      </c>
      <c r="T595" t="str">
        <v>animation</v>
      </c>
      <c r="U595" s="8" t="str">
        <f t="shared" si="58"/>
        <v>Mar</v>
      </c>
      <c r="V595">
        <f t="shared" si="59"/>
        <v>2014</v>
      </c>
    </row>
    <row r="596" spans="1:22" ht="31.5" x14ac:dyDescent="0.25">
      <c r="A596">
        <v>594</v>
      </c>
      <c r="B596" t="s">
        <v>1230</v>
      </c>
      <c r="C596" s="3" t="s">
        <v>1231</v>
      </c>
      <c r="D596" s="19">
        <v>157300</v>
      </c>
      <c r="E596" s="19">
        <v>11167</v>
      </c>
      <c r="F596" s="5">
        <f t="shared" si="54"/>
        <v>7.0991735537190088</v>
      </c>
      <c r="G596" s="20" t="s">
        <v>14</v>
      </c>
      <c r="H596" s="8">
        <v>157</v>
      </c>
      <c r="I596" s="9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5">
        <f t="shared" si="56"/>
        <v>42548.208333333328</v>
      </c>
      <c r="O596" s="15">
        <f t="shared" si="57"/>
        <v>42551.208333333328</v>
      </c>
      <c r="P596" t="b">
        <v>0</v>
      </c>
      <c r="Q596" t="b">
        <v>1</v>
      </c>
      <c r="R596" s="10" t="s">
        <v>33</v>
      </c>
      <c r="S596" t="str" cm="1">
        <f t="array" ref="S596:T596">_xlfn.TEXTSPLIT(R596,"/")</f>
        <v>theater</v>
      </c>
      <c r="T596" t="str">
        <v>plays</v>
      </c>
      <c r="U596" s="8" t="str">
        <f t="shared" si="58"/>
        <v>Jun</v>
      </c>
      <c r="V596">
        <f t="shared" si="59"/>
        <v>2016</v>
      </c>
    </row>
    <row r="597" spans="1:22" ht="31.5" x14ac:dyDescent="0.25">
      <c r="A597">
        <v>595</v>
      </c>
      <c r="B597" t="s">
        <v>1232</v>
      </c>
      <c r="C597" s="3" t="s">
        <v>1233</v>
      </c>
      <c r="D597" s="19">
        <v>70300</v>
      </c>
      <c r="E597" s="19">
        <v>146595</v>
      </c>
      <c r="F597" s="5">
        <f t="shared" si="54"/>
        <v>208.52773826458036</v>
      </c>
      <c r="G597" s="20" t="s">
        <v>20</v>
      </c>
      <c r="H597" s="8">
        <v>1629</v>
      </c>
      <c r="I597" s="9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5">
        <f t="shared" si="56"/>
        <v>40253.208333333336</v>
      </c>
      <c r="O597" s="15">
        <f t="shared" si="57"/>
        <v>40274.208333333336</v>
      </c>
      <c r="P597" t="b">
        <v>0</v>
      </c>
      <c r="Q597" t="b">
        <v>1</v>
      </c>
      <c r="R597" s="10" t="s">
        <v>33</v>
      </c>
      <c r="S597" t="str" cm="1">
        <f t="array" ref="S597:T597">_xlfn.TEXTSPLIT(R597,"/")</f>
        <v>theater</v>
      </c>
      <c r="T597" t="str">
        <v>plays</v>
      </c>
      <c r="U597" s="8" t="str">
        <f t="shared" si="58"/>
        <v>Mar</v>
      </c>
      <c r="V597">
        <f t="shared" si="59"/>
        <v>2010</v>
      </c>
    </row>
    <row r="598" spans="1:22" x14ac:dyDescent="0.25">
      <c r="A598">
        <v>596</v>
      </c>
      <c r="B598" t="s">
        <v>1234</v>
      </c>
      <c r="C598" s="3" t="s">
        <v>1235</v>
      </c>
      <c r="D598" s="19">
        <v>7900</v>
      </c>
      <c r="E598" s="19">
        <v>7875</v>
      </c>
      <c r="F598" s="5">
        <f t="shared" si="54"/>
        <v>99.683544303797461</v>
      </c>
      <c r="G598" s="20" t="s">
        <v>14</v>
      </c>
      <c r="H598" s="8">
        <v>183</v>
      </c>
      <c r="I598" s="9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5">
        <f t="shared" si="56"/>
        <v>42434.25</v>
      </c>
      <c r="O598" s="15">
        <f t="shared" si="57"/>
        <v>42441.25</v>
      </c>
      <c r="P598" t="b">
        <v>0</v>
      </c>
      <c r="Q598" t="b">
        <v>1</v>
      </c>
      <c r="R598" s="10" t="s">
        <v>53</v>
      </c>
      <c r="S598" t="str" cm="1">
        <f t="array" ref="S598:T598">_xlfn.TEXTSPLIT(R598,"/")</f>
        <v>film &amp; video</v>
      </c>
      <c r="T598" t="str">
        <v>drama</v>
      </c>
      <c r="U598" s="8" t="str">
        <f t="shared" si="58"/>
        <v>Mar</v>
      </c>
      <c r="V598">
        <f t="shared" si="59"/>
        <v>2016</v>
      </c>
    </row>
    <row r="599" spans="1:22" x14ac:dyDescent="0.25">
      <c r="A599">
        <v>597</v>
      </c>
      <c r="B599" t="s">
        <v>1236</v>
      </c>
      <c r="C599" s="3" t="s">
        <v>1237</v>
      </c>
      <c r="D599" s="19">
        <v>73800</v>
      </c>
      <c r="E599" s="19">
        <v>148779</v>
      </c>
      <c r="F599" s="5">
        <f t="shared" si="54"/>
        <v>201.59756097560978</v>
      </c>
      <c r="G599" s="20" t="s">
        <v>20</v>
      </c>
      <c r="H599" s="8">
        <v>2188</v>
      </c>
      <c r="I599" s="9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5">
        <f t="shared" si="56"/>
        <v>43786.25</v>
      </c>
      <c r="O599" s="15">
        <f t="shared" si="57"/>
        <v>43804.25</v>
      </c>
      <c r="P599" t="b">
        <v>0</v>
      </c>
      <c r="Q599" t="b">
        <v>0</v>
      </c>
      <c r="R599" s="10" t="s">
        <v>33</v>
      </c>
      <c r="S599" t="str" cm="1">
        <f t="array" ref="S599:T599">_xlfn.TEXTSPLIT(R599,"/")</f>
        <v>theater</v>
      </c>
      <c r="T599" t="str">
        <v>plays</v>
      </c>
      <c r="U599" s="8" t="str">
        <f t="shared" si="58"/>
        <v>Nov</v>
      </c>
      <c r="V599">
        <f t="shared" si="59"/>
        <v>2019</v>
      </c>
    </row>
    <row r="600" spans="1:22" x14ac:dyDescent="0.25">
      <c r="A600">
        <v>598</v>
      </c>
      <c r="B600" t="s">
        <v>1238</v>
      </c>
      <c r="C600" s="3" t="s">
        <v>1239</v>
      </c>
      <c r="D600" s="19">
        <v>108500</v>
      </c>
      <c r="E600" s="19">
        <v>175868</v>
      </c>
      <c r="F600" s="5">
        <f t="shared" si="54"/>
        <v>162.09032258064516</v>
      </c>
      <c r="G600" s="20" t="s">
        <v>20</v>
      </c>
      <c r="H600" s="8">
        <v>2409</v>
      </c>
      <c r="I600" s="9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5">
        <f t="shared" si="56"/>
        <v>40344.208333333336</v>
      </c>
      <c r="O600" s="15">
        <f t="shared" si="57"/>
        <v>40373.208333333336</v>
      </c>
      <c r="P600" t="b">
        <v>0</v>
      </c>
      <c r="Q600" t="b">
        <v>0</v>
      </c>
      <c r="R600" s="10" t="s">
        <v>23</v>
      </c>
      <c r="S600" t="str" cm="1">
        <f t="array" ref="S600:T600">_xlfn.TEXTSPLIT(R600,"/")</f>
        <v>music</v>
      </c>
      <c r="T600" t="str">
        <v>rock</v>
      </c>
      <c r="U600" s="8" t="str">
        <f t="shared" si="58"/>
        <v>Jun</v>
      </c>
      <c r="V600">
        <f t="shared" si="59"/>
        <v>2010</v>
      </c>
    </row>
    <row r="601" spans="1:22" ht="31.5" x14ac:dyDescent="0.25">
      <c r="A601">
        <v>599</v>
      </c>
      <c r="B601" t="s">
        <v>1240</v>
      </c>
      <c r="C601" s="3" t="s">
        <v>1241</v>
      </c>
      <c r="D601" s="19">
        <v>140300</v>
      </c>
      <c r="E601" s="19">
        <v>5112</v>
      </c>
      <c r="F601" s="5">
        <f t="shared" si="54"/>
        <v>3.6436208125445471</v>
      </c>
      <c r="G601" s="20" t="s">
        <v>14</v>
      </c>
      <c r="H601" s="8">
        <v>82</v>
      </c>
      <c r="I601" s="9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5">
        <f t="shared" si="56"/>
        <v>42047.25</v>
      </c>
      <c r="O601" s="15">
        <f t="shared" si="57"/>
        <v>42055.25</v>
      </c>
      <c r="P601" t="b">
        <v>0</v>
      </c>
      <c r="Q601" t="b">
        <v>0</v>
      </c>
      <c r="R601" s="10" t="s">
        <v>42</v>
      </c>
      <c r="S601" t="str" cm="1">
        <f t="array" ref="S601:T601">_xlfn.TEXTSPLIT(R601,"/")</f>
        <v>film &amp; video</v>
      </c>
      <c r="T601" t="str">
        <v>documentary</v>
      </c>
      <c r="U601" s="8" t="str">
        <f t="shared" si="58"/>
        <v>Feb</v>
      </c>
      <c r="V601">
        <f t="shared" si="59"/>
        <v>2015</v>
      </c>
    </row>
    <row r="602" spans="1:22" x14ac:dyDescent="0.25">
      <c r="A602">
        <v>600</v>
      </c>
      <c r="B602" t="s">
        <v>1242</v>
      </c>
      <c r="C602" s="3" t="s">
        <v>1243</v>
      </c>
      <c r="D602" s="19">
        <v>100</v>
      </c>
      <c r="E602" s="19">
        <v>5</v>
      </c>
      <c r="F602" s="5">
        <f t="shared" si="54"/>
        <v>5</v>
      </c>
      <c r="G602" s="20" t="s">
        <v>14</v>
      </c>
      <c r="H602" s="8">
        <v>1</v>
      </c>
      <c r="I602" s="9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5">
        <f t="shared" si="56"/>
        <v>41485.208333333336</v>
      </c>
      <c r="O602" s="15">
        <f t="shared" si="57"/>
        <v>41497.208333333336</v>
      </c>
      <c r="P602" t="b">
        <v>0</v>
      </c>
      <c r="Q602" t="b">
        <v>0</v>
      </c>
      <c r="R602" s="10" t="s">
        <v>17</v>
      </c>
      <c r="S602" t="str" cm="1">
        <f t="array" ref="S602:T602">_xlfn.TEXTSPLIT(R602,"/")</f>
        <v>food</v>
      </c>
      <c r="T602" t="str">
        <v>food trucks</v>
      </c>
      <c r="U602" s="8" t="str">
        <f t="shared" si="58"/>
        <v>Jul</v>
      </c>
      <c r="V602">
        <f t="shared" si="59"/>
        <v>2013</v>
      </c>
    </row>
    <row r="603" spans="1:22" x14ac:dyDescent="0.25">
      <c r="A603">
        <v>601</v>
      </c>
      <c r="B603" t="s">
        <v>1244</v>
      </c>
      <c r="C603" s="3" t="s">
        <v>1245</v>
      </c>
      <c r="D603" s="19">
        <v>6300</v>
      </c>
      <c r="E603" s="19">
        <v>13018</v>
      </c>
      <c r="F603" s="5">
        <f t="shared" si="54"/>
        <v>206.63492063492063</v>
      </c>
      <c r="G603" s="20" t="s">
        <v>20</v>
      </c>
      <c r="H603" s="8">
        <v>194</v>
      </c>
      <c r="I603" s="9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5">
        <f t="shared" si="56"/>
        <v>41789.208333333336</v>
      </c>
      <c r="O603" s="15">
        <f t="shared" si="57"/>
        <v>41806.208333333336</v>
      </c>
      <c r="P603" t="b">
        <v>1</v>
      </c>
      <c r="Q603" t="b">
        <v>0</v>
      </c>
      <c r="R603" s="10" t="s">
        <v>65</v>
      </c>
      <c r="S603" t="str" cm="1">
        <f t="array" ref="S603:T603">_xlfn.TEXTSPLIT(R603,"/")</f>
        <v>technology</v>
      </c>
      <c r="T603" t="str">
        <v>wearables</v>
      </c>
      <c r="U603" s="8" t="str">
        <f t="shared" si="58"/>
        <v>May</v>
      </c>
      <c r="V603">
        <f t="shared" si="59"/>
        <v>2014</v>
      </c>
    </row>
    <row r="604" spans="1:22" x14ac:dyDescent="0.25">
      <c r="A604">
        <v>602</v>
      </c>
      <c r="B604" t="s">
        <v>1246</v>
      </c>
      <c r="C604" s="3" t="s">
        <v>1247</v>
      </c>
      <c r="D604" s="19">
        <v>71100</v>
      </c>
      <c r="E604" s="19">
        <v>91176</v>
      </c>
      <c r="F604" s="5">
        <f t="shared" si="54"/>
        <v>128.23628691983123</v>
      </c>
      <c r="G604" s="20" t="s">
        <v>20</v>
      </c>
      <c r="H604" s="8">
        <v>1140</v>
      </c>
      <c r="I604" s="9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5">
        <f t="shared" si="56"/>
        <v>42160.208333333328</v>
      </c>
      <c r="O604" s="15">
        <f t="shared" si="57"/>
        <v>42171.208333333328</v>
      </c>
      <c r="P604" t="b">
        <v>0</v>
      </c>
      <c r="Q604" t="b">
        <v>0</v>
      </c>
      <c r="R604" s="10" t="s">
        <v>33</v>
      </c>
      <c r="S604" t="str" cm="1">
        <f t="array" ref="S604:T604">_xlfn.TEXTSPLIT(R604,"/")</f>
        <v>theater</v>
      </c>
      <c r="T604" t="str">
        <v>plays</v>
      </c>
      <c r="U604" s="8" t="str">
        <f t="shared" si="58"/>
        <v>Jun</v>
      </c>
      <c r="V604">
        <f t="shared" si="59"/>
        <v>2015</v>
      </c>
    </row>
    <row r="605" spans="1:22" x14ac:dyDescent="0.25">
      <c r="A605">
        <v>603</v>
      </c>
      <c r="B605" t="s">
        <v>1248</v>
      </c>
      <c r="C605" s="3" t="s">
        <v>1249</v>
      </c>
      <c r="D605" s="19">
        <v>5300</v>
      </c>
      <c r="E605" s="19">
        <v>6342</v>
      </c>
      <c r="F605" s="5">
        <f t="shared" si="54"/>
        <v>119.66037735849055</v>
      </c>
      <c r="G605" s="20" t="s">
        <v>20</v>
      </c>
      <c r="H605" s="8">
        <v>102</v>
      </c>
      <c r="I605" s="9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5">
        <f t="shared" si="56"/>
        <v>43573.208333333328</v>
      </c>
      <c r="O605" s="15">
        <f t="shared" si="57"/>
        <v>43600.208333333328</v>
      </c>
      <c r="P605" t="b">
        <v>0</v>
      </c>
      <c r="Q605" t="b">
        <v>0</v>
      </c>
      <c r="R605" s="10" t="s">
        <v>33</v>
      </c>
      <c r="S605" t="str" cm="1">
        <f t="array" ref="S605:T605">_xlfn.TEXTSPLIT(R605,"/")</f>
        <v>theater</v>
      </c>
      <c r="T605" t="str">
        <v>plays</v>
      </c>
      <c r="U605" s="8" t="str">
        <f t="shared" si="58"/>
        <v>Apr</v>
      </c>
      <c r="V605">
        <f t="shared" si="59"/>
        <v>2019</v>
      </c>
    </row>
    <row r="606" spans="1:22" x14ac:dyDescent="0.25">
      <c r="A606">
        <v>604</v>
      </c>
      <c r="B606" t="s">
        <v>1250</v>
      </c>
      <c r="C606" s="3" t="s">
        <v>1251</v>
      </c>
      <c r="D606" s="19">
        <v>88700</v>
      </c>
      <c r="E606" s="19">
        <v>151438</v>
      </c>
      <c r="F606" s="5">
        <f t="shared" si="54"/>
        <v>170.73055242390078</v>
      </c>
      <c r="G606" s="20" t="s">
        <v>20</v>
      </c>
      <c r="H606" s="8">
        <v>2857</v>
      </c>
      <c r="I606" s="9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5">
        <f t="shared" si="56"/>
        <v>40565.25</v>
      </c>
      <c r="O606" s="15">
        <f t="shared" si="57"/>
        <v>40586.25</v>
      </c>
      <c r="P606" t="b">
        <v>0</v>
      </c>
      <c r="Q606" t="b">
        <v>0</v>
      </c>
      <c r="R606" s="10" t="s">
        <v>33</v>
      </c>
      <c r="S606" t="str" cm="1">
        <f t="array" ref="S606:T606">_xlfn.TEXTSPLIT(R606,"/")</f>
        <v>theater</v>
      </c>
      <c r="T606" t="str">
        <v>plays</v>
      </c>
      <c r="U606" s="8" t="str">
        <f t="shared" si="58"/>
        <v>Jan</v>
      </c>
      <c r="V606">
        <f t="shared" si="59"/>
        <v>2011</v>
      </c>
    </row>
    <row r="607" spans="1:22" x14ac:dyDescent="0.25">
      <c r="A607">
        <v>605</v>
      </c>
      <c r="B607" t="s">
        <v>1252</v>
      </c>
      <c r="C607" s="3" t="s">
        <v>1253</v>
      </c>
      <c r="D607" s="19">
        <v>3300</v>
      </c>
      <c r="E607" s="19">
        <v>6178</v>
      </c>
      <c r="F607" s="5">
        <f t="shared" si="54"/>
        <v>187.21212121212122</v>
      </c>
      <c r="G607" s="20" t="s">
        <v>20</v>
      </c>
      <c r="H607" s="8">
        <v>107</v>
      </c>
      <c r="I607" s="9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5">
        <f t="shared" si="56"/>
        <v>42280.208333333328</v>
      </c>
      <c r="O607" s="15">
        <f t="shared" si="57"/>
        <v>42321.25</v>
      </c>
      <c r="P607" t="b">
        <v>0</v>
      </c>
      <c r="Q607" t="b">
        <v>0</v>
      </c>
      <c r="R607" s="10" t="s">
        <v>68</v>
      </c>
      <c r="S607" t="str" cm="1">
        <f t="array" ref="S607:T607">_xlfn.TEXTSPLIT(R607,"/")</f>
        <v>publishing</v>
      </c>
      <c r="T607" t="str">
        <v>nonfiction</v>
      </c>
      <c r="U607" s="8" t="str">
        <f t="shared" si="58"/>
        <v>Oct</v>
      </c>
      <c r="V607">
        <f t="shared" si="59"/>
        <v>2015</v>
      </c>
    </row>
    <row r="608" spans="1:22" x14ac:dyDescent="0.25">
      <c r="A608">
        <v>606</v>
      </c>
      <c r="B608" t="s">
        <v>1254</v>
      </c>
      <c r="C608" s="3" t="s">
        <v>1255</v>
      </c>
      <c r="D608" s="19">
        <v>3400</v>
      </c>
      <c r="E608" s="19">
        <v>6405</v>
      </c>
      <c r="F608" s="5">
        <f t="shared" si="54"/>
        <v>188.38235294117646</v>
      </c>
      <c r="G608" s="20" t="s">
        <v>20</v>
      </c>
      <c r="H608" s="8">
        <v>160</v>
      </c>
      <c r="I608" s="9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5">
        <f t="shared" si="56"/>
        <v>42436.25</v>
      </c>
      <c r="O608" s="15">
        <f t="shared" si="57"/>
        <v>42447.208333333328</v>
      </c>
      <c r="P608" t="b">
        <v>0</v>
      </c>
      <c r="Q608" t="b">
        <v>0</v>
      </c>
      <c r="R608" s="10" t="s">
        <v>23</v>
      </c>
      <c r="S608" t="str" cm="1">
        <f t="array" ref="S608:T608">_xlfn.TEXTSPLIT(R608,"/")</f>
        <v>music</v>
      </c>
      <c r="T608" t="str">
        <v>rock</v>
      </c>
      <c r="U608" s="8" t="str">
        <f t="shared" si="58"/>
        <v>Mar</v>
      </c>
      <c r="V608">
        <f t="shared" si="59"/>
        <v>2016</v>
      </c>
    </row>
    <row r="609" spans="1:22" x14ac:dyDescent="0.25">
      <c r="A609">
        <v>607</v>
      </c>
      <c r="B609" t="s">
        <v>1256</v>
      </c>
      <c r="C609" s="3" t="s">
        <v>1257</v>
      </c>
      <c r="D609" s="19">
        <v>137600</v>
      </c>
      <c r="E609" s="19">
        <v>180667</v>
      </c>
      <c r="F609" s="5">
        <f t="shared" si="54"/>
        <v>131.29869186046511</v>
      </c>
      <c r="G609" s="20" t="s">
        <v>20</v>
      </c>
      <c r="H609" s="8">
        <v>2230</v>
      </c>
      <c r="I609" s="9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5">
        <f t="shared" si="56"/>
        <v>41721.208333333336</v>
      </c>
      <c r="O609" s="15">
        <f t="shared" si="57"/>
        <v>41723.208333333336</v>
      </c>
      <c r="P609" t="b">
        <v>0</v>
      </c>
      <c r="Q609" t="b">
        <v>0</v>
      </c>
      <c r="R609" s="10" t="s">
        <v>17</v>
      </c>
      <c r="S609" t="str" cm="1">
        <f t="array" ref="S609:T609">_xlfn.TEXTSPLIT(R609,"/")</f>
        <v>food</v>
      </c>
      <c r="T609" t="str">
        <v>food trucks</v>
      </c>
      <c r="U609" s="8" t="str">
        <f t="shared" si="58"/>
        <v>Mar</v>
      </c>
      <c r="V609">
        <f t="shared" si="59"/>
        <v>2014</v>
      </c>
    </row>
    <row r="610" spans="1:22" x14ac:dyDescent="0.25">
      <c r="A610">
        <v>608</v>
      </c>
      <c r="B610" t="s">
        <v>1258</v>
      </c>
      <c r="C610" s="3" t="s">
        <v>1259</v>
      </c>
      <c r="D610" s="19">
        <v>3900</v>
      </c>
      <c r="E610" s="19">
        <v>11075</v>
      </c>
      <c r="F610" s="5">
        <f t="shared" si="54"/>
        <v>283.97435897435901</v>
      </c>
      <c r="G610" s="20" t="s">
        <v>20</v>
      </c>
      <c r="H610" s="8">
        <v>316</v>
      </c>
      <c r="I610" s="9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5">
        <f t="shared" si="56"/>
        <v>43530.25</v>
      </c>
      <c r="O610" s="15">
        <f t="shared" si="57"/>
        <v>43534.25</v>
      </c>
      <c r="P610" t="b">
        <v>0</v>
      </c>
      <c r="Q610" t="b">
        <v>1</v>
      </c>
      <c r="R610" s="10" t="s">
        <v>159</v>
      </c>
      <c r="S610" t="str" cm="1">
        <f t="array" ref="S610:T610">_xlfn.TEXTSPLIT(R610,"/")</f>
        <v>music</v>
      </c>
      <c r="T610" t="str">
        <v>jazz</v>
      </c>
      <c r="U610" s="8" t="str">
        <f t="shared" si="58"/>
        <v>Mar</v>
      </c>
      <c r="V610">
        <f t="shared" si="59"/>
        <v>2019</v>
      </c>
    </row>
    <row r="611" spans="1:22" x14ac:dyDescent="0.25">
      <c r="A611">
        <v>609</v>
      </c>
      <c r="B611" t="s">
        <v>1260</v>
      </c>
      <c r="C611" s="3" t="s">
        <v>1261</v>
      </c>
      <c r="D611" s="19">
        <v>10000</v>
      </c>
      <c r="E611" s="19">
        <v>12042</v>
      </c>
      <c r="F611" s="5">
        <f t="shared" si="54"/>
        <v>120.41999999999999</v>
      </c>
      <c r="G611" s="20" t="s">
        <v>20</v>
      </c>
      <c r="H611" s="8">
        <v>117</v>
      </c>
      <c r="I611" s="9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5">
        <f t="shared" si="56"/>
        <v>43481.25</v>
      </c>
      <c r="O611" s="15">
        <f t="shared" si="57"/>
        <v>43498.25</v>
      </c>
      <c r="P611" t="b">
        <v>0</v>
      </c>
      <c r="Q611" t="b">
        <v>0</v>
      </c>
      <c r="R611" s="10" t="s">
        <v>474</v>
      </c>
      <c r="S611" t="str" cm="1">
        <f t="array" ref="S611:T611">_xlfn.TEXTSPLIT(R611,"/")</f>
        <v>film &amp; video</v>
      </c>
      <c r="T611" t="str">
        <v>science fiction</v>
      </c>
      <c r="U611" s="8" t="str">
        <f t="shared" si="58"/>
        <v>Jan</v>
      </c>
      <c r="V611">
        <f t="shared" si="59"/>
        <v>2019</v>
      </c>
    </row>
    <row r="612" spans="1:22" ht="31.5" x14ac:dyDescent="0.25">
      <c r="A612">
        <v>610</v>
      </c>
      <c r="B612" t="s">
        <v>1262</v>
      </c>
      <c r="C612" s="3" t="s">
        <v>1263</v>
      </c>
      <c r="D612" s="19">
        <v>42800</v>
      </c>
      <c r="E612" s="19">
        <v>179356</v>
      </c>
      <c r="F612" s="5">
        <f t="shared" si="54"/>
        <v>419.0560747663551</v>
      </c>
      <c r="G612" s="20" t="s">
        <v>20</v>
      </c>
      <c r="H612" s="8">
        <v>6406</v>
      </c>
      <c r="I612" s="9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5">
        <f t="shared" si="56"/>
        <v>41259.25</v>
      </c>
      <c r="O612" s="15">
        <f t="shared" si="57"/>
        <v>41273.25</v>
      </c>
      <c r="P612" t="b">
        <v>0</v>
      </c>
      <c r="Q612" t="b">
        <v>0</v>
      </c>
      <c r="R612" s="10" t="s">
        <v>33</v>
      </c>
      <c r="S612" t="str" cm="1">
        <f t="array" ref="S612:T612">_xlfn.TEXTSPLIT(R612,"/")</f>
        <v>theater</v>
      </c>
      <c r="T612" t="str">
        <v>plays</v>
      </c>
      <c r="U612" s="8" t="str">
        <f t="shared" si="58"/>
        <v>Dec</v>
      </c>
      <c r="V612">
        <f t="shared" si="59"/>
        <v>2012</v>
      </c>
    </row>
    <row r="613" spans="1:22" x14ac:dyDescent="0.25">
      <c r="A613">
        <v>611</v>
      </c>
      <c r="B613" t="s">
        <v>1264</v>
      </c>
      <c r="C613" s="3" t="s">
        <v>1265</v>
      </c>
      <c r="D613" s="19">
        <v>8200</v>
      </c>
      <c r="E613" s="19">
        <v>1136</v>
      </c>
      <c r="F613" s="5">
        <f t="shared" si="54"/>
        <v>13.853658536585368</v>
      </c>
      <c r="G613" s="20" t="s">
        <v>74</v>
      </c>
      <c r="H613" s="8">
        <v>15</v>
      </c>
      <c r="I613" s="9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5">
        <f t="shared" si="56"/>
        <v>41480.208333333336</v>
      </c>
      <c r="O613" s="15">
        <f t="shared" si="57"/>
        <v>41492.208333333336</v>
      </c>
      <c r="P613" t="b">
        <v>0</v>
      </c>
      <c r="Q613" t="b">
        <v>0</v>
      </c>
      <c r="R613" s="10" t="s">
        <v>33</v>
      </c>
      <c r="S613" t="str" cm="1">
        <f t="array" ref="S613:T613">_xlfn.TEXTSPLIT(R613,"/")</f>
        <v>theater</v>
      </c>
      <c r="T613" t="str">
        <v>plays</v>
      </c>
      <c r="U613" s="8" t="str">
        <f t="shared" si="58"/>
        <v>Jul</v>
      </c>
      <c r="V613">
        <f t="shared" si="59"/>
        <v>2013</v>
      </c>
    </row>
    <row r="614" spans="1:22" x14ac:dyDescent="0.25">
      <c r="A614">
        <v>612</v>
      </c>
      <c r="B614" t="s">
        <v>1266</v>
      </c>
      <c r="C614" s="3" t="s">
        <v>1267</v>
      </c>
      <c r="D614" s="19">
        <v>6200</v>
      </c>
      <c r="E614" s="19">
        <v>8645</v>
      </c>
      <c r="F614" s="5">
        <f t="shared" si="54"/>
        <v>139.43548387096774</v>
      </c>
      <c r="G614" s="20" t="s">
        <v>20</v>
      </c>
      <c r="H614" s="8">
        <v>192</v>
      </c>
      <c r="I614" s="9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5">
        <f t="shared" si="56"/>
        <v>40474.208333333336</v>
      </c>
      <c r="O614" s="15">
        <f t="shared" si="57"/>
        <v>40497.25</v>
      </c>
      <c r="P614" t="b">
        <v>0</v>
      </c>
      <c r="Q614" t="b">
        <v>0</v>
      </c>
      <c r="R614" s="10" t="s">
        <v>50</v>
      </c>
      <c r="S614" t="str" cm="1">
        <f t="array" ref="S614:T614">_xlfn.TEXTSPLIT(R614,"/")</f>
        <v>music</v>
      </c>
      <c r="T614" t="str">
        <v>electric music</v>
      </c>
      <c r="U614" s="8" t="str">
        <f t="shared" si="58"/>
        <v>Oct</v>
      </c>
      <c r="V614">
        <f t="shared" si="59"/>
        <v>2010</v>
      </c>
    </row>
    <row r="615" spans="1:22" x14ac:dyDescent="0.25">
      <c r="A615">
        <v>613</v>
      </c>
      <c r="B615" t="s">
        <v>1268</v>
      </c>
      <c r="C615" s="3" t="s">
        <v>1269</v>
      </c>
      <c r="D615" s="19">
        <v>1100</v>
      </c>
      <c r="E615" s="19">
        <v>1914</v>
      </c>
      <c r="F615" s="5">
        <f t="shared" si="54"/>
        <v>174</v>
      </c>
      <c r="G615" s="20" t="s">
        <v>20</v>
      </c>
      <c r="H615" s="8">
        <v>26</v>
      </c>
      <c r="I615" s="9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5">
        <f t="shared" si="56"/>
        <v>42973.208333333328</v>
      </c>
      <c r="O615" s="15">
        <f t="shared" si="57"/>
        <v>42982.208333333328</v>
      </c>
      <c r="P615" t="b">
        <v>0</v>
      </c>
      <c r="Q615" t="b">
        <v>0</v>
      </c>
      <c r="R615" s="10" t="s">
        <v>33</v>
      </c>
      <c r="S615" t="str" cm="1">
        <f t="array" ref="S615:T615">_xlfn.TEXTSPLIT(R615,"/")</f>
        <v>theater</v>
      </c>
      <c r="T615" t="str">
        <v>plays</v>
      </c>
      <c r="U615" s="8" t="str">
        <f t="shared" si="58"/>
        <v>Aug</v>
      </c>
      <c r="V615">
        <f t="shared" si="59"/>
        <v>2017</v>
      </c>
    </row>
    <row r="616" spans="1:22" ht="31.5" x14ac:dyDescent="0.25">
      <c r="A616">
        <v>614</v>
      </c>
      <c r="B616" t="s">
        <v>1270</v>
      </c>
      <c r="C616" s="3" t="s">
        <v>1271</v>
      </c>
      <c r="D616" s="19">
        <v>26500</v>
      </c>
      <c r="E616" s="19">
        <v>41205</v>
      </c>
      <c r="F616" s="5">
        <f t="shared" si="54"/>
        <v>155.49056603773585</v>
      </c>
      <c r="G616" s="20" t="s">
        <v>20</v>
      </c>
      <c r="H616" s="8">
        <v>723</v>
      </c>
      <c r="I616" s="9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5">
        <f t="shared" si="56"/>
        <v>42746.25</v>
      </c>
      <c r="O616" s="15">
        <f t="shared" si="57"/>
        <v>42764.25</v>
      </c>
      <c r="P616" t="b">
        <v>0</v>
      </c>
      <c r="Q616" t="b">
        <v>0</v>
      </c>
      <c r="R616" s="10" t="s">
        <v>33</v>
      </c>
      <c r="S616" t="str" cm="1">
        <f t="array" ref="S616:T616">_xlfn.TEXTSPLIT(R616,"/")</f>
        <v>theater</v>
      </c>
      <c r="T616" t="str">
        <v>plays</v>
      </c>
      <c r="U616" s="8" t="str">
        <f t="shared" si="58"/>
        <v>Jan</v>
      </c>
      <c r="V616">
        <f t="shared" si="59"/>
        <v>2017</v>
      </c>
    </row>
    <row r="617" spans="1:22" x14ac:dyDescent="0.25">
      <c r="A617">
        <v>615</v>
      </c>
      <c r="B617" t="s">
        <v>1272</v>
      </c>
      <c r="C617" s="3" t="s">
        <v>1273</v>
      </c>
      <c r="D617" s="19">
        <v>8500</v>
      </c>
      <c r="E617" s="19">
        <v>14488</v>
      </c>
      <c r="F617" s="5">
        <f t="shared" si="54"/>
        <v>170.44705882352943</v>
      </c>
      <c r="G617" s="20" t="s">
        <v>20</v>
      </c>
      <c r="H617" s="8">
        <v>170</v>
      </c>
      <c r="I617" s="9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5">
        <f t="shared" si="56"/>
        <v>42489.208333333328</v>
      </c>
      <c r="O617" s="15">
        <f t="shared" si="57"/>
        <v>42499.208333333328</v>
      </c>
      <c r="P617" t="b">
        <v>0</v>
      </c>
      <c r="Q617" t="b">
        <v>0</v>
      </c>
      <c r="R617" s="10" t="s">
        <v>33</v>
      </c>
      <c r="S617" t="str" cm="1">
        <f t="array" ref="S617:T617">_xlfn.TEXTSPLIT(R617,"/")</f>
        <v>theater</v>
      </c>
      <c r="T617" t="str">
        <v>plays</v>
      </c>
      <c r="U617" s="8" t="str">
        <f t="shared" si="58"/>
        <v>Apr</v>
      </c>
      <c r="V617">
        <f t="shared" si="59"/>
        <v>2016</v>
      </c>
    </row>
    <row r="618" spans="1:22" x14ac:dyDescent="0.25">
      <c r="A618">
        <v>616</v>
      </c>
      <c r="B618" t="s">
        <v>1274</v>
      </c>
      <c r="C618" s="3" t="s">
        <v>1275</v>
      </c>
      <c r="D618" s="19">
        <v>6400</v>
      </c>
      <c r="E618" s="19">
        <v>12129</v>
      </c>
      <c r="F618" s="5">
        <f t="shared" si="54"/>
        <v>189.515625</v>
      </c>
      <c r="G618" s="20" t="s">
        <v>20</v>
      </c>
      <c r="H618" s="8">
        <v>238</v>
      </c>
      <c r="I618" s="9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5">
        <f t="shared" si="56"/>
        <v>41537.208333333336</v>
      </c>
      <c r="O618" s="15">
        <f t="shared" si="57"/>
        <v>41538.208333333336</v>
      </c>
      <c r="P618" t="b">
        <v>0</v>
      </c>
      <c r="Q618" t="b">
        <v>1</v>
      </c>
      <c r="R618" s="10" t="s">
        <v>60</v>
      </c>
      <c r="S618" t="str" cm="1">
        <f t="array" ref="S618:T618">_xlfn.TEXTSPLIT(R618,"/")</f>
        <v>music</v>
      </c>
      <c r="T618" t="str">
        <v>indie rock</v>
      </c>
      <c r="U618" s="8" t="str">
        <f t="shared" si="58"/>
        <v>Sep</v>
      </c>
      <c r="V618">
        <f t="shared" si="59"/>
        <v>2013</v>
      </c>
    </row>
    <row r="619" spans="1:22" x14ac:dyDescent="0.25">
      <c r="A619">
        <v>617</v>
      </c>
      <c r="B619" t="s">
        <v>1276</v>
      </c>
      <c r="C619" s="3" t="s">
        <v>1277</v>
      </c>
      <c r="D619" s="19">
        <v>1400</v>
      </c>
      <c r="E619" s="19">
        <v>3496</v>
      </c>
      <c r="F619" s="5">
        <f t="shared" si="54"/>
        <v>249.71428571428572</v>
      </c>
      <c r="G619" s="20" t="s">
        <v>20</v>
      </c>
      <c r="H619" s="8">
        <v>55</v>
      </c>
      <c r="I619" s="9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5">
        <f t="shared" si="56"/>
        <v>41794.208333333336</v>
      </c>
      <c r="O619" s="15">
        <f t="shared" si="57"/>
        <v>41804.208333333336</v>
      </c>
      <c r="P619" t="b">
        <v>0</v>
      </c>
      <c r="Q619" t="b">
        <v>0</v>
      </c>
      <c r="R619" s="10" t="s">
        <v>33</v>
      </c>
      <c r="S619" t="str" cm="1">
        <f t="array" ref="S619:T619">_xlfn.TEXTSPLIT(R619,"/")</f>
        <v>theater</v>
      </c>
      <c r="T619" t="str">
        <v>plays</v>
      </c>
      <c r="U619" s="8" t="str">
        <f t="shared" si="58"/>
        <v>Jun</v>
      </c>
      <c r="V619">
        <f t="shared" si="59"/>
        <v>2014</v>
      </c>
    </row>
    <row r="620" spans="1:22" x14ac:dyDescent="0.25">
      <c r="A620">
        <v>618</v>
      </c>
      <c r="B620" t="s">
        <v>1278</v>
      </c>
      <c r="C620" s="3" t="s">
        <v>1279</v>
      </c>
      <c r="D620" s="19">
        <v>198600</v>
      </c>
      <c r="E620" s="19">
        <v>97037</v>
      </c>
      <c r="F620" s="5">
        <f t="shared" si="54"/>
        <v>48.860523665659613</v>
      </c>
      <c r="G620" s="20" t="s">
        <v>14</v>
      </c>
      <c r="H620" s="8">
        <v>1198</v>
      </c>
      <c r="I620" s="9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5">
        <f t="shared" si="56"/>
        <v>41396.208333333336</v>
      </c>
      <c r="O620" s="15">
        <f t="shared" si="57"/>
        <v>41417.208333333336</v>
      </c>
      <c r="P620" t="b">
        <v>0</v>
      </c>
      <c r="Q620" t="b">
        <v>0</v>
      </c>
      <c r="R620" s="10" t="s">
        <v>68</v>
      </c>
      <c r="S620" t="str" cm="1">
        <f t="array" ref="S620:T620">_xlfn.TEXTSPLIT(R620,"/")</f>
        <v>publishing</v>
      </c>
      <c r="T620" t="str">
        <v>nonfiction</v>
      </c>
      <c r="U620" s="8" t="str">
        <f t="shared" si="58"/>
        <v>May</v>
      </c>
      <c r="V620">
        <f t="shared" si="59"/>
        <v>2013</v>
      </c>
    </row>
    <row r="621" spans="1:22" x14ac:dyDescent="0.25">
      <c r="A621">
        <v>619</v>
      </c>
      <c r="B621" t="s">
        <v>1280</v>
      </c>
      <c r="C621" s="3" t="s">
        <v>1281</v>
      </c>
      <c r="D621" s="19">
        <v>195900</v>
      </c>
      <c r="E621" s="19">
        <v>55757</v>
      </c>
      <c r="F621" s="5">
        <f t="shared" si="54"/>
        <v>28.461970393057683</v>
      </c>
      <c r="G621" s="20" t="s">
        <v>14</v>
      </c>
      <c r="H621" s="8">
        <v>648</v>
      </c>
      <c r="I621" s="9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5">
        <f t="shared" si="56"/>
        <v>40669.208333333336</v>
      </c>
      <c r="O621" s="15">
        <f t="shared" si="57"/>
        <v>40670.208333333336</v>
      </c>
      <c r="P621" t="b">
        <v>1</v>
      </c>
      <c r="Q621" t="b">
        <v>1</v>
      </c>
      <c r="R621" s="10" t="s">
        <v>33</v>
      </c>
      <c r="S621" t="str" cm="1">
        <f t="array" ref="S621:T621">_xlfn.TEXTSPLIT(R621,"/")</f>
        <v>theater</v>
      </c>
      <c r="T621" t="str">
        <v>plays</v>
      </c>
      <c r="U621" s="8" t="str">
        <f t="shared" si="58"/>
        <v>May</v>
      </c>
      <c r="V621">
        <f t="shared" si="59"/>
        <v>2011</v>
      </c>
    </row>
    <row r="622" spans="1:22" x14ac:dyDescent="0.25">
      <c r="A622">
        <v>620</v>
      </c>
      <c r="B622" t="s">
        <v>1282</v>
      </c>
      <c r="C622" s="3" t="s">
        <v>1283</v>
      </c>
      <c r="D622" s="19">
        <v>4300</v>
      </c>
      <c r="E622" s="19">
        <v>11525</v>
      </c>
      <c r="F622" s="5">
        <f t="shared" si="54"/>
        <v>268.02325581395348</v>
      </c>
      <c r="G622" s="20" t="s">
        <v>20</v>
      </c>
      <c r="H622" s="8">
        <v>128</v>
      </c>
      <c r="I622" s="9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5">
        <f t="shared" si="56"/>
        <v>42559.208333333328</v>
      </c>
      <c r="O622" s="15">
        <f t="shared" si="57"/>
        <v>42563.208333333328</v>
      </c>
      <c r="P622" t="b">
        <v>0</v>
      </c>
      <c r="Q622" t="b">
        <v>0</v>
      </c>
      <c r="R622" s="10" t="s">
        <v>122</v>
      </c>
      <c r="S622" t="str" cm="1">
        <f t="array" ref="S622:T622">_xlfn.TEXTSPLIT(R622,"/")</f>
        <v>photography</v>
      </c>
      <c r="T622" t="str">
        <v>photography books</v>
      </c>
      <c r="U622" s="8" t="str">
        <f t="shared" si="58"/>
        <v>Jul</v>
      </c>
      <c r="V622">
        <f t="shared" si="59"/>
        <v>2016</v>
      </c>
    </row>
    <row r="623" spans="1:22" x14ac:dyDescent="0.25">
      <c r="A623">
        <v>621</v>
      </c>
      <c r="B623" t="s">
        <v>1284</v>
      </c>
      <c r="C623" s="3" t="s">
        <v>1285</v>
      </c>
      <c r="D623" s="19">
        <v>25600</v>
      </c>
      <c r="E623" s="19">
        <v>158669</v>
      </c>
      <c r="F623" s="5">
        <f t="shared" si="54"/>
        <v>619.80078125</v>
      </c>
      <c r="G623" s="20" t="s">
        <v>20</v>
      </c>
      <c r="H623" s="8">
        <v>2144</v>
      </c>
      <c r="I623" s="9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5">
        <f t="shared" si="56"/>
        <v>42626.208333333328</v>
      </c>
      <c r="O623" s="15">
        <f t="shared" si="57"/>
        <v>42631.208333333328</v>
      </c>
      <c r="P623" t="b">
        <v>0</v>
      </c>
      <c r="Q623" t="b">
        <v>0</v>
      </c>
      <c r="R623" s="10" t="s">
        <v>33</v>
      </c>
      <c r="S623" t="str" cm="1">
        <f t="array" ref="S623:T623">_xlfn.TEXTSPLIT(R623,"/")</f>
        <v>theater</v>
      </c>
      <c r="T623" t="str">
        <v>plays</v>
      </c>
      <c r="U623" s="8" t="str">
        <f t="shared" si="58"/>
        <v>Sep</v>
      </c>
      <c r="V623">
        <f t="shared" si="59"/>
        <v>2016</v>
      </c>
    </row>
    <row r="624" spans="1:22" x14ac:dyDescent="0.25">
      <c r="A624">
        <v>622</v>
      </c>
      <c r="B624" t="s">
        <v>1286</v>
      </c>
      <c r="C624" s="3" t="s">
        <v>1287</v>
      </c>
      <c r="D624" s="19">
        <v>189000</v>
      </c>
      <c r="E624" s="19">
        <v>5916</v>
      </c>
      <c r="F624" s="5">
        <f t="shared" si="54"/>
        <v>3.1301587301587301</v>
      </c>
      <c r="G624" s="20" t="s">
        <v>14</v>
      </c>
      <c r="H624" s="8">
        <v>64</v>
      </c>
      <c r="I624" s="9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5">
        <f t="shared" si="56"/>
        <v>43205.208333333328</v>
      </c>
      <c r="O624" s="15">
        <f t="shared" si="57"/>
        <v>43231.208333333328</v>
      </c>
      <c r="P624" t="b">
        <v>0</v>
      </c>
      <c r="Q624" t="b">
        <v>0</v>
      </c>
      <c r="R624" s="10" t="s">
        <v>60</v>
      </c>
      <c r="S624" t="str" cm="1">
        <f t="array" ref="S624:T624">_xlfn.TEXTSPLIT(R624,"/")</f>
        <v>music</v>
      </c>
      <c r="T624" t="str">
        <v>indie rock</v>
      </c>
      <c r="U624" s="8" t="str">
        <f t="shared" si="58"/>
        <v>Apr</v>
      </c>
      <c r="V624">
        <f t="shared" si="59"/>
        <v>2018</v>
      </c>
    </row>
    <row r="625" spans="1:22" x14ac:dyDescent="0.25">
      <c r="A625">
        <v>623</v>
      </c>
      <c r="B625" t="s">
        <v>1288</v>
      </c>
      <c r="C625" s="3" t="s">
        <v>1289</v>
      </c>
      <c r="D625" s="19">
        <v>94300</v>
      </c>
      <c r="E625" s="19">
        <v>150806</v>
      </c>
      <c r="F625" s="5">
        <f t="shared" si="54"/>
        <v>159.92152704135739</v>
      </c>
      <c r="G625" s="20" t="s">
        <v>20</v>
      </c>
      <c r="H625" s="8">
        <v>2693</v>
      </c>
      <c r="I625" s="9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5">
        <f t="shared" si="56"/>
        <v>42201.208333333328</v>
      </c>
      <c r="O625" s="15">
        <f t="shared" si="57"/>
        <v>42206.208333333328</v>
      </c>
      <c r="P625" t="b">
        <v>0</v>
      </c>
      <c r="Q625" t="b">
        <v>0</v>
      </c>
      <c r="R625" s="10" t="s">
        <v>33</v>
      </c>
      <c r="S625" t="str" cm="1">
        <f t="array" ref="S625:T625">_xlfn.TEXTSPLIT(R625,"/")</f>
        <v>theater</v>
      </c>
      <c r="T625" t="str">
        <v>plays</v>
      </c>
      <c r="U625" s="8" t="str">
        <f t="shared" si="58"/>
        <v>Jul</v>
      </c>
      <c r="V625">
        <f t="shared" si="59"/>
        <v>2015</v>
      </c>
    </row>
    <row r="626" spans="1:22" x14ac:dyDescent="0.25">
      <c r="A626">
        <v>624</v>
      </c>
      <c r="B626" t="s">
        <v>1290</v>
      </c>
      <c r="C626" s="3" t="s">
        <v>1291</v>
      </c>
      <c r="D626" s="19">
        <v>5100</v>
      </c>
      <c r="E626" s="19">
        <v>14249</v>
      </c>
      <c r="F626" s="5">
        <f t="shared" si="54"/>
        <v>279.39215686274508</v>
      </c>
      <c r="G626" s="20" t="s">
        <v>20</v>
      </c>
      <c r="H626" s="8">
        <v>432</v>
      </c>
      <c r="I626" s="9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5">
        <f t="shared" si="56"/>
        <v>42029.25</v>
      </c>
      <c r="O626" s="15">
        <f t="shared" si="57"/>
        <v>42035.25</v>
      </c>
      <c r="P626" t="b">
        <v>0</v>
      </c>
      <c r="Q626" t="b">
        <v>0</v>
      </c>
      <c r="R626" s="10" t="s">
        <v>122</v>
      </c>
      <c r="S626" t="str" cm="1">
        <f t="array" ref="S626:T626">_xlfn.TEXTSPLIT(R626,"/")</f>
        <v>photography</v>
      </c>
      <c r="T626" t="str">
        <v>photography books</v>
      </c>
      <c r="U626" s="8" t="str">
        <f t="shared" si="58"/>
        <v>Jan</v>
      </c>
      <c r="V626">
        <f t="shared" si="59"/>
        <v>2015</v>
      </c>
    </row>
    <row r="627" spans="1:22" ht="31.5" x14ac:dyDescent="0.25">
      <c r="A627">
        <v>625</v>
      </c>
      <c r="B627" t="s">
        <v>1292</v>
      </c>
      <c r="C627" s="3" t="s">
        <v>1293</v>
      </c>
      <c r="D627" s="19">
        <v>7500</v>
      </c>
      <c r="E627" s="19">
        <v>5803</v>
      </c>
      <c r="F627" s="5">
        <f t="shared" si="54"/>
        <v>77.373333333333335</v>
      </c>
      <c r="G627" s="20" t="s">
        <v>14</v>
      </c>
      <c r="H627" s="8">
        <v>62</v>
      </c>
      <c r="I627" s="9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5">
        <f t="shared" si="56"/>
        <v>43857.25</v>
      </c>
      <c r="O627" s="15">
        <f t="shared" si="57"/>
        <v>43871.25</v>
      </c>
      <c r="P627" t="b">
        <v>0</v>
      </c>
      <c r="Q627" t="b">
        <v>0</v>
      </c>
      <c r="R627" s="10" t="s">
        <v>33</v>
      </c>
      <c r="S627" t="str" cm="1">
        <f t="array" ref="S627:T627">_xlfn.TEXTSPLIT(R627,"/")</f>
        <v>theater</v>
      </c>
      <c r="T627" t="str">
        <v>plays</v>
      </c>
      <c r="U627" s="8" t="str">
        <f t="shared" si="58"/>
        <v>Jan</v>
      </c>
      <c r="V627">
        <f t="shared" si="59"/>
        <v>2020</v>
      </c>
    </row>
    <row r="628" spans="1:22" ht="31.5" x14ac:dyDescent="0.25">
      <c r="A628">
        <v>626</v>
      </c>
      <c r="B628" t="s">
        <v>1294</v>
      </c>
      <c r="C628" s="3" t="s">
        <v>1295</v>
      </c>
      <c r="D628" s="19">
        <v>6400</v>
      </c>
      <c r="E628" s="19">
        <v>13205</v>
      </c>
      <c r="F628" s="5">
        <f t="shared" si="54"/>
        <v>206.32812500000003</v>
      </c>
      <c r="G628" s="20" t="s">
        <v>20</v>
      </c>
      <c r="H628" s="8">
        <v>189</v>
      </c>
      <c r="I628" s="9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5">
        <f t="shared" si="56"/>
        <v>40449.208333333336</v>
      </c>
      <c r="O628" s="15">
        <f t="shared" si="57"/>
        <v>40458.208333333336</v>
      </c>
      <c r="P628" t="b">
        <v>0</v>
      </c>
      <c r="Q628" t="b">
        <v>1</v>
      </c>
      <c r="R628" s="10" t="s">
        <v>33</v>
      </c>
      <c r="S628" t="str" cm="1">
        <f t="array" ref="S628:T628">_xlfn.TEXTSPLIT(R628,"/")</f>
        <v>theater</v>
      </c>
      <c r="T628" t="str">
        <v>plays</v>
      </c>
      <c r="U628" s="8" t="str">
        <f t="shared" si="58"/>
        <v>Sep</v>
      </c>
      <c r="V628">
        <f t="shared" si="59"/>
        <v>2010</v>
      </c>
    </row>
    <row r="629" spans="1:22" x14ac:dyDescent="0.25">
      <c r="A629">
        <v>627</v>
      </c>
      <c r="B629" t="s">
        <v>1296</v>
      </c>
      <c r="C629" s="3" t="s">
        <v>1297</v>
      </c>
      <c r="D629" s="19">
        <v>1600</v>
      </c>
      <c r="E629" s="19">
        <v>11108</v>
      </c>
      <c r="F629" s="5">
        <f t="shared" si="54"/>
        <v>694.25</v>
      </c>
      <c r="G629" s="20" t="s">
        <v>20</v>
      </c>
      <c r="H629" s="8">
        <v>154</v>
      </c>
      <c r="I629" s="9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5">
        <f t="shared" si="56"/>
        <v>40345.208333333336</v>
      </c>
      <c r="O629" s="15">
        <f t="shared" si="57"/>
        <v>40369.208333333336</v>
      </c>
      <c r="P629" t="b">
        <v>1</v>
      </c>
      <c r="Q629" t="b">
        <v>0</v>
      </c>
      <c r="R629" s="10" t="s">
        <v>17</v>
      </c>
      <c r="S629" t="str" cm="1">
        <f t="array" ref="S629:T629">_xlfn.TEXTSPLIT(R629,"/")</f>
        <v>food</v>
      </c>
      <c r="T629" t="str">
        <v>food trucks</v>
      </c>
      <c r="U629" s="8" t="str">
        <f t="shared" si="58"/>
        <v>Jun</v>
      </c>
      <c r="V629">
        <f t="shared" si="59"/>
        <v>2010</v>
      </c>
    </row>
    <row r="630" spans="1:22" x14ac:dyDescent="0.25">
      <c r="A630">
        <v>628</v>
      </c>
      <c r="B630" t="s">
        <v>1298</v>
      </c>
      <c r="C630" s="3" t="s">
        <v>1299</v>
      </c>
      <c r="D630" s="19">
        <v>1900</v>
      </c>
      <c r="E630" s="19">
        <v>2884</v>
      </c>
      <c r="F630" s="5">
        <f t="shared" si="54"/>
        <v>151.78947368421052</v>
      </c>
      <c r="G630" s="20" t="s">
        <v>20</v>
      </c>
      <c r="H630" s="8">
        <v>96</v>
      </c>
      <c r="I630" s="9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5">
        <f t="shared" si="56"/>
        <v>40455.208333333336</v>
      </c>
      <c r="O630" s="15">
        <f t="shared" si="57"/>
        <v>40458.208333333336</v>
      </c>
      <c r="P630" t="b">
        <v>0</v>
      </c>
      <c r="Q630" t="b">
        <v>0</v>
      </c>
      <c r="R630" s="10" t="s">
        <v>60</v>
      </c>
      <c r="S630" t="str" cm="1">
        <f t="array" ref="S630:T630">_xlfn.TEXTSPLIT(R630,"/")</f>
        <v>music</v>
      </c>
      <c r="T630" t="str">
        <v>indie rock</v>
      </c>
      <c r="U630" s="8" t="str">
        <f t="shared" si="58"/>
        <v>Oct</v>
      </c>
      <c r="V630">
        <f t="shared" si="59"/>
        <v>2010</v>
      </c>
    </row>
    <row r="631" spans="1:22" x14ac:dyDescent="0.25">
      <c r="A631">
        <v>629</v>
      </c>
      <c r="B631" t="s">
        <v>1300</v>
      </c>
      <c r="C631" s="3" t="s">
        <v>1301</v>
      </c>
      <c r="D631" s="19">
        <v>85900</v>
      </c>
      <c r="E631" s="19">
        <v>55476</v>
      </c>
      <c r="F631" s="5">
        <f t="shared" si="54"/>
        <v>64.58207217694995</v>
      </c>
      <c r="G631" s="20" t="s">
        <v>14</v>
      </c>
      <c r="H631" s="8">
        <v>750</v>
      </c>
      <c r="I631" s="9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5">
        <f t="shared" si="56"/>
        <v>42557.208333333328</v>
      </c>
      <c r="O631" s="15">
        <f t="shared" si="57"/>
        <v>42559.208333333328</v>
      </c>
      <c r="P631" t="b">
        <v>0</v>
      </c>
      <c r="Q631" t="b">
        <v>1</v>
      </c>
      <c r="R631" s="10" t="s">
        <v>33</v>
      </c>
      <c r="S631" t="str" cm="1">
        <f t="array" ref="S631:T631">_xlfn.TEXTSPLIT(R631,"/")</f>
        <v>theater</v>
      </c>
      <c r="T631" t="str">
        <v>plays</v>
      </c>
      <c r="U631" s="8" t="str">
        <f t="shared" si="58"/>
        <v>Jul</v>
      </c>
      <c r="V631">
        <f t="shared" si="59"/>
        <v>2016</v>
      </c>
    </row>
    <row r="632" spans="1:22" x14ac:dyDescent="0.25">
      <c r="A632">
        <v>630</v>
      </c>
      <c r="B632" t="s">
        <v>1302</v>
      </c>
      <c r="C632" s="3" t="s">
        <v>1303</v>
      </c>
      <c r="D632" s="19">
        <v>9500</v>
      </c>
      <c r="E632" s="19">
        <v>5973</v>
      </c>
      <c r="F632" s="5">
        <f t="shared" si="54"/>
        <v>62.873684210526314</v>
      </c>
      <c r="G632" s="20" t="s">
        <v>74</v>
      </c>
      <c r="H632" s="8">
        <v>87</v>
      </c>
      <c r="I632" s="9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5">
        <f t="shared" si="56"/>
        <v>43586.208333333328</v>
      </c>
      <c r="O632" s="15">
        <f t="shared" si="57"/>
        <v>43597.208333333328</v>
      </c>
      <c r="P632" t="b">
        <v>0</v>
      </c>
      <c r="Q632" t="b">
        <v>1</v>
      </c>
      <c r="R632" s="10" t="s">
        <v>33</v>
      </c>
      <c r="S632" t="str" cm="1">
        <f t="array" ref="S632:T632">_xlfn.TEXTSPLIT(R632,"/")</f>
        <v>theater</v>
      </c>
      <c r="T632" t="str">
        <v>plays</v>
      </c>
      <c r="U632" s="8" t="str">
        <f t="shared" si="58"/>
        <v>May</v>
      </c>
      <c r="V632">
        <f t="shared" si="59"/>
        <v>2019</v>
      </c>
    </row>
    <row r="633" spans="1:22" x14ac:dyDescent="0.25">
      <c r="A633">
        <v>631</v>
      </c>
      <c r="B633" t="s">
        <v>1304</v>
      </c>
      <c r="C633" s="3" t="s">
        <v>1305</v>
      </c>
      <c r="D633" s="19">
        <v>59200</v>
      </c>
      <c r="E633" s="19">
        <v>183756</v>
      </c>
      <c r="F633" s="5">
        <f t="shared" si="54"/>
        <v>310.39864864864865</v>
      </c>
      <c r="G633" s="20" t="s">
        <v>20</v>
      </c>
      <c r="H633" s="8">
        <v>3063</v>
      </c>
      <c r="I633" s="9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5">
        <f t="shared" si="56"/>
        <v>43550.208333333328</v>
      </c>
      <c r="O633" s="15">
        <f t="shared" si="57"/>
        <v>43554.208333333328</v>
      </c>
      <c r="P633" t="b">
        <v>0</v>
      </c>
      <c r="Q633" t="b">
        <v>0</v>
      </c>
      <c r="R633" s="10" t="s">
        <v>33</v>
      </c>
      <c r="S633" t="str" cm="1">
        <f t="array" ref="S633:T633">_xlfn.TEXTSPLIT(R633,"/")</f>
        <v>theater</v>
      </c>
      <c r="T633" t="str">
        <v>plays</v>
      </c>
      <c r="U633" s="8" t="str">
        <f t="shared" si="58"/>
        <v>Mar</v>
      </c>
      <c r="V633">
        <f t="shared" si="59"/>
        <v>2019</v>
      </c>
    </row>
    <row r="634" spans="1:22" x14ac:dyDescent="0.25">
      <c r="A634">
        <v>632</v>
      </c>
      <c r="B634" t="s">
        <v>1306</v>
      </c>
      <c r="C634" s="3" t="s">
        <v>1307</v>
      </c>
      <c r="D634" s="19">
        <v>72100</v>
      </c>
      <c r="E634" s="19">
        <v>30902</v>
      </c>
      <c r="F634" s="5">
        <f t="shared" si="54"/>
        <v>42.859916782246884</v>
      </c>
      <c r="G634" s="20" t="s">
        <v>47</v>
      </c>
      <c r="H634" s="8">
        <v>278</v>
      </c>
      <c r="I634" s="9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5">
        <f t="shared" si="56"/>
        <v>41945.208333333336</v>
      </c>
      <c r="O634" s="15">
        <f t="shared" si="57"/>
        <v>41963.25</v>
      </c>
      <c r="P634" t="b">
        <v>0</v>
      </c>
      <c r="Q634" t="b">
        <v>0</v>
      </c>
      <c r="R634" s="10" t="s">
        <v>33</v>
      </c>
      <c r="S634" t="str" cm="1">
        <f t="array" ref="S634:T634">_xlfn.TEXTSPLIT(R634,"/")</f>
        <v>theater</v>
      </c>
      <c r="T634" t="str">
        <v>plays</v>
      </c>
      <c r="U634" s="8" t="str">
        <f t="shared" si="58"/>
        <v>Nov</v>
      </c>
      <c r="V634">
        <f t="shared" si="59"/>
        <v>2014</v>
      </c>
    </row>
    <row r="635" spans="1:22" x14ac:dyDescent="0.25">
      <c r="A635">
        <v>633</v>
      </c>
      <c r="B635" t="s">
        <v>1308</v>
      </c>
      <c r="C635" s="3" t="s">
        <v>1309</v>
      </c>
      <c r="D635" s="19">
        <v>6700</v>
      </c>
      <c r="E635" s="19">
        <v>5569</v>
      </c>
      <c r="F635" s="5">
        <f t="shared" si="54"/>
        <v>83.119402985074629</v>
      </c>
      <c r="G635" s="20" t="s">
        <v>14</v>
      </c>
      <c r="H635" s="8">
        <v>105</v>
      </c>
      <c r="I635" s="9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5">
        <f t="shared" si="56"/>
        <v>42315.25</v>
      </c>
      <c r="O635" s="15">
        <f t="shared" si="57"/>
        <v>42319.25</v>
      </c>
      <c r="P635" t="b">
        <v>0</v>
      </c>
      <c r="Q635" t="b">
        <v>0</v>
      </c>
      <c r="R635" s="10" t="s">
        <v>71</v>
      </c>
      <c r="S635" t="str" cm="1">
        <f t="array" ref="S635:T635">_xlfn.TEXTSPLIT(R635,"/")</f>
        <v>film &amp; video</v>
      </c>
      <c r="T635" t="str">
        <v>animation</v>
      </c>
      <c r="U635" s="8" t="str">
        <f t="shared" si="58"/>
        <v>Nov</v>
      </c>
      <c r="V635">
        <f t="shared" si="59"/>
        <v>2015</v>
      </c>
    </row>
    <row r="636" spans="1:22" x14ac:dyDescent="0.25">
      <c r="A636">
        <v>634</v>
      </c>
      <c r="B636" t="s">
        <v>1310</v>
      </c>
      <c r="C636" s="3" t="s">
        <v>1311</v>
      </c>
      <c r="D636" s="19">
        <v>118200</v>
      </c>
      <c r="E636" s="19">
        <v>92824</v>
      </c>
      <c r="F636" s="5">
        <f t="shared" si="54"/>
        <v>78.531302876480552</v>
      </c>
      <c r="G636" s="20" t="s">
        <v>74</v>
      </c>
      <c r="H636" s="8">
        <v>1658</v>
      </c>
      <c r="I636" s="9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5">
        <f t="shared" si="56"/>
        <v>42819.208333333328</v>
      </c>
      <c r="O636" s="15">
        <f t="shared" si="57"/>
        <v>42833.208333333328</v>
      </c>
      <c r="P636" t="b">
        <v>0</v>
      </c>
      <c r="Q636" t="b">
        <v>0</v>
      </c>
      <c r="R636" s="10" t="s">
        <v>269</v>
      </c>
      <c r="S636" t="str" cm="1">
        <f t="array" ref="S636:T636">_xlfn.TEXTSPLIT(R636,"/")</f>
        <v>film &amp; video</v>
      </c>
      <c r="T636" t="str">
        <v>television</v>
      </c>
      <c r="U636" s="8" t="str">
        <f t="shared" si="58"/>
        <v>Mar</v>
      </c>
      <c r="V636">
        <f t="shared" si="59"/>
        <v>2017</v>
      </c>
    </row>
    <row r="637" spans="1:22" x14ac:dyDescent="0.25">
      <c r="A637">
        <v>635</v>
      </c>
      <c r="B637" t="s">
        <v>1312</v>
      </c>
      <c r="C637" s="3" t="s">
        <v>1313</v>
      </c>
      <c r="D637" s="19">
        <v>139000</v>
      </c>
      <c r="E637" s="19">
        <v>158590</v>
      </c>
      <c r="F637" s="5">
        <f t="shared" si="54"/>
        <v>114.09352517985612</v>
      </c>
      <c r="G637" s="20" t="s">
        <v>20</v>
      </c>
      <c r="H637" s="8">
        <v>2266</v>
      </c>
      <c r="I637" s="9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5">
        <f t="shared" si="56"/>
        <v>41314.25</v>
      </c>
      <c r="O637" s="15">
        <f t="shared" si="57"/>
        <v>41346.208333333336</v>
      </c>
      <c r="P637" t="b">
        <v>0</v>
      </c>
      <c r="Q637" t="b">
        <v>0</v>
      </c>
      <c r="R637" s="10" t="s">
        <v>269</v>
      </c>
      <c r="S637" t="str" cm="1">
        <f t="array" ref="S637:T637">_xlfn.TEXTSPLIT(R637,"/")</f>
        <v>film &amp; video</v>
      </c>
      <c r="T637" t="str">
        <v>television</v>
      </c>
      <c r="U637" s="8" t="str">
        <f t="shared" si="58"/>
        <v>Feb</v>
      </c>
      <c r="V637">
        <f t="shared" si="59"/>
        <v>2013</v>
      </c>
    </row>
    <row r="638" spans="1:22" x14ac:dyDescent="0.25">
      <c r="A638">
        <v>636</v>
      </c>
      <c r="B638" t="s">
        <v>1314</v>
      </c>
      <c r="C638" s="3" t="s">
        <v>1315</v>
      </c>
      <c r="D638" s="19">
        <v>197700</v>
      </c>
      <c r="E638" s="19">
        <v>127591</v>
      </c>
      <c r="F638" s="5">
        <f t="shared" si="54"/>
        <v>64.537683358624179</v>
      </c>
      <c r="G638" s="20" t="s">
        <v>14</v>
      </c>
      <c r="H638" s="8">
        <v>2604</v>
      </c>
      <c r="I638" s="9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5">
        <f t="shared" si="56"/>
        <v>40926.25</v>
      </c>
      <c r="O638" s="15">
        <f t="shared" si="57"/>
        <v>40971.25</v>
      </c>
      <c r="P638" t="b">
        <v>0</v>
      </c>
      <c r="Q638" t="b">
        <v>1</v>
      </c>
      <c r="R638" s="10" t="s">
        <v>71</v>
      </c>
      <c r="S638" t="str" cm="1">
        <f t="array" ref="S638:T638">_xlfn.TEXTSPLIT(R638,"/")</f>
        <v>film &amp; video</v>
      </c>
      <c r="T638" t="str">
        <v>animation</v>
      </c>
      <c r="U638" s="8" t="str">
        <f t="shared" si="58"/>
        <v>Jan</v>
      </c>
      <c r="V638">
        <f t="shared" si="59"/>
        <v>2012</v>
      </c>
    </row>
    <row r="639" spans="1:22" x14ac:dyDescent="0.25">
      <c r="A639">
        <v>637</v>
      </c>
      <c r="B639" t="s">
        <v>1316</v>
      </c>
      <c r="C639" s="3" t="s">
        <v>1317</v>
      </c>
      <c r="D639" s="19">
        <v>8500</v>
      </c>
      <c r="E639" s="19">
        <v>6750</v>
      </c>
      <c r="F639" s="5">
        <f t="shared" si="54"/>
        <v>79.411764705882348</v>
      </c>
      <c r="G639" s="20" t="s">
        <v>14</v>
      </c>
      <c r="H639" s="8">
        <v>65</v>
      </c>
      <c r="I639" s="9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5">
        <f t="shared" si="56"/>
        <v>42688.25</v>
      </c>
      <c r="O639" s="15">
        <f t="shared" si="57"/>
        <v>42696.25</v>
      </c>
      <c r="P639" t="b">
        <v>0</v>
      </c>
      <c r="Q639" t="b">
        <v>0</v>
      </c>
      <c r="R639" s="10" t="s">
        <v>33</v>
      </c>
      <c r="S639" t="str" cm="1">
        <f t="array" ref="S639:T639">_xlfn.TEXTSPLIT(R639,"/")</f>
        <v>theater</v>
      </c>
      <c r="T639" t="str">
        <v>plays</v>
      </c>
      <c r="U639" s="8" t="str">
        <f t="shared" si="58"/>
        <v>Nov</v>
      </c>
      <c r="V639">
        <f t="shared" si="59"/>
        <v>2016</v>
      </c>
    </row>
    <row r="640" spans="1:22" x14ac:dyDescent="0.25">
      <c r="A640">
        <v>638</v>
      </c>
      <c r="B640" t="s">
        <v>1318</v>
      </c>
      <c r="C640" s="3" t="s">
        <v>1319</v>
      </c>
      <c r="D640" s="19">
        <v>81600</v>
      </c>
      <c r="E640" s="19">
        <v>9318</v>
      </c>
      <c r="F640" s="5">
        <f t="shared" si="54"/>
        <v>11.419117647058824</v>
      </c>
      <c r="G640" s="20" t="s">
        <v>14</v>
      </c>
      <c r="H640" s="8">
        <v>94</v>
      </c>
      <c r="I640" s="9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5">
        <f t="shared" si="56"/>
        <v>40386.208333333336</v>
      </c>
      <c r="O640" s="15">
        <f t="shared" si="57"/>
        <v>40398.208333333336</v>
      </c>
      <c r="P640" t="b">
        <v>0</v>
      </c>
      <c r="Q640" t="b">
        <v>1</v>
      </c>
      <c r="R640" s="10" t="s">
        <v>33</v>
      </c>
      <c r="S640" t="str" cm="1">
        <f t="array" ref="S640:T640">_xlfn.TEXTSPLIT(R640,"/")</f>
        <v>theater</v>
      </c>
      <c r="T640" t="str">
        <v>plays</v>
      </c>
      <c r="U640" s="8" t="str">
        <f t="shared" si="58"/>
        <v>Jul</v>
      </c>
      <c r="V640">
        <f t="shared" si="59"/>
        <v>2010</v>
      </c>
    </row>
    <row r="641" spans="1:22" x14ac:dyDescent="0.25">
      <c r="A641">
        <v>639</v>
      </c>
      <c r="B641" t="s">
        <v>1320</v>
      </c>
      <c r="C641" s="3" t="s">
        <v>1321</v>
      </c>
      <c r="D641" s="19">
        <v>8600</v>
      </c>
      <c r="E641" s="19">
        <v>4832</v>
      </c>
      <c r="F641" s="5">
        <f t="shared" si="54"/>
        <v>56.186046511627907</v>
      </c>
      <c r="G641" s="20" t="s">
        <v>47</v>
      </c>
      <c r="H641" s="8">
        <v>45</v>
      </c>
      <c r="I641" s="9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5">
        <f t="shared" si="56"/>
        <v>43309.208333333328</v>
      </c>
      <c r="O641" s="15">
        <f t="shared" si="57"/>
        <v>43309.208333333328</v>
      </c>
      <c r="P641" t="b">
        <v>0</v>
      </c>
      <c r="Q641" t="b">
        <v>1</v>
      </c>
      <c r="R641" s="10" t="s">
        <v>53</v>
      </c>
      <c r="S641" t="str" cm="1">
        <f t="array" ref="S641:T641">_xlfn.TEXTSPLIT(R641,"/")</f>
        <v>film &amp; video</v>
      </c>
      <c r="T641" t="str">
        <v>drama</v>
      </c>
      <c r="U641" s="8" t="str">
        <f t="shared" si="58"/>
        <v>Jul</v>
      </c>
      <c r="V641">
        <f t="shared" si="59"/>
        <v>2018</v>
      </c>
    </row>
    <row r="642" spans="1:22" x14ac:dyDescent="0.25">
      <c r="A642">
        <v>640</v>
      </c>
      <c r="B642" t="s">
        <v>1322</v>
      </c>
      <c r="C642" s="3" t="s">
        <v>1323</v>
      </c>
      <c r="D642" s="19">
        <v>119800</v>
      </c>
      <c r="E642" s="19">
        <v>19769</v>
      </c>
      <c r="F642" s="5">
        <f t="shared" si="54"/>
        <v>16.501669449081803</v>
      </c>
      <c r="G642" s="20" t="s">
        <v>14</v>
      </c>
      <c r="H642" s="8">
        <v>257</v>
      </c>
      <c r="I642" s="9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5">
        <f t="shared" si="56"/>
        <v>42387.25</v>
      </c>
      <c r="O642" s="15">
        <f t="shared" si="57"/>
        <v>42390.25</v>
      </c>
      <c r="P642" t="b">
        <v>0</v>
      </c>
      <c r="Q642" t="b">
        <v>0</v>
      </c>
      <c r="R642" s="10" t="s">
        <v>33</v>
      </c>
      <c r="S642" t="str" cm="1">
        <f t="array" ref="S642:T642">_xlfn.TEXTSPLIT(R642,"/")</f>
        <v>theater</v>
      </c>
      <c r="T642" t="str">
        <v>plays</v>
      </c>
      <c r="U642" s="8" t="str">
        <f t="shared" si="58"/>
        <v>Jan</v>
      </c>
      <c r="V642">
        <f t="shared" si="59"/>
        <v>2016</v>
      </c>
    </row>
    <row r="643" spans="1:22" ht="31.5" x14ac:dyDescent="0.25">
      <c r="A643">
        <v>641</v>
      </c>
      <c r="B643" t="s">
        <v>1324</v>
      </c>
      <c r="C643" s="3" t="s">
        <v>1325</v>
      </c>
      <c r="D643" s="19">
        <v>9400</v>
      </c>
      <c r="E643" s="19">
        <v>11277</v>
      </c>
      <c r="F643" s="5">
        <f t="shared" ref="F643:F706" si="60">E643/D643*100</f>
        <v>119.96808510638297</v>
      </c>
      <c r="G643" s="20" t="s">
        <v>20</v>
      </c>
      <c r="H643" s="8">
        <v>194</v>
      </c>
      <c r="I643" s="9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5">
        <f t="shared" ref="N643:N706" si="62">(((L643/60)/60)/24)+DATE(1970,1,1)</f>
        <v>42786.25</v>
      </c>
      <c r="O643" s="15">
        <f t="shared" ref="O643:O706" si="63">(((M643/60)/60)/24)+DATE(1970,1,1)</f>
        <v>42814.208333333328</v>
      </c>
      <c r="P643" t="b">
        <v>0</v>
      </c>
      <c r="Q643" t="b">
        <v>0</v>
      </c>
      <c r="R643" s="10" t="s">
        <v>33</v>
      </c>
      <c r="S643" t="str" cm="1">
        <f t="array" ref="S643:T643">_xlfn.TEXTSPLIT(R643,"/")</f>
        <v>theater</v>
      </c>
      <c r="T643" t="str">
        <v>plays</v>
      </c>
      <c r="U643" s="8" t="str">
        <f t="shared" ref="U643:U706" si="64">TEXT(N643,"mmm")</f>
        <v>Feb</v>
      </c>
      <c r="V643">
        <f t="shared" ref="V643:V706" si="65">YEAR(N643)</f>
        <v>2017</v>
      </c>
    </row>
    <row r="644" spans="1:22" x14ac:dyDescent="0.25">
      <c r="A644">
        <v>642</v>
      </c>
      <c r="B644" t="s">
        <v>1326</v>
      </c>
      <c r="C644" s="3" t="s">
        <v>1327</v>
      </c>
      <c r="D644" s="19">
        <v>9200</v>
      </c>
      <c r="E644" s="19">
        <v>13382</v>
      </c>
      <c r="F644" s="5">
        <f t="shared" si="60"/>
        <v>145.45652173913044</v>
      </c>
      <c r="G644" s="20" t="s">
        <v>20</v>
      </c>
      <c r="H644" s="8">
        <v>129</v>
      </c>
      <c r="I644" s="9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5">
        <f t="shared" si="62"/>
        <v>43451.25</v>
      </c>
      <c r="O644" s="15">
        <f t="shared" si="63"/>
        <v>43460.25</v>
      </c>
      <c r="P644" t="b">
        <v>0</v>
      </c>
      <c r="Q644" t="b">
        <v>0</v>
      </c>
      <c r="R644" s="10" t="s">
        <v>65</v>
      </c>
      <c r="S644" t="str" cm="1">
        <f t="array" ref="S644:T644">_xlfn.TEXTSPLIT(R644,"/")</f>
        <v>technology</v>
      </c>
      <c r="T644" t="str">
        <v>wearables</v>
      </c>
      <c r="U644" s="8" t="str">
        <f t="shared" si="64"/>
        <v>Dec</v>
      </c>
      <c r="V644">
        <f t="shared" si="65"/>
        <v>2018</v>
      </c>
    </row>
    <row r="645" spans="1:22" x14ac:dyDescent="0.25">
      <c r="A645">
        <v>643</v>
      </c>
      <c r="B645" t="s">
        <v>1328</v>
      </c>
      <c r="C645" s="3" t="s">
        <v>1329</v>
      </c>
      <c r="D645" s="19">
        <v>14900</v>
      </c>
      <c r="E645" s="19">
        <v>32986</v>
      </c>
      <c r="F645" s="5">
        <f t="shared" si="60"/>
        <v>221.38255033557047</v>
      </c>
      <c r="G645" s="20" t="s">
        <v>20</v>
      </c>
      <c r="H645" s="8">
        <v>375</v>
      </c>
      <c r="I645" s="9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5">
        <f t="shared" si="62"/>
        <v>42795.25</v>
      </c>
      <c r="O645" s="15">
        <f t="shared" si="63"/>
        <v>42813.208333333328</v>
      </c>
      <c r="P645" t="b">
        <v>0</v>
      </c>
      <c r="Q645" t="b">
        <v>0</v>
      </c>
      <c r="R645" s="10" t="s">
        <v>33</v>
      </c>
      <c r="S645" t="str" cm="1">
        <f t="array" ref="S645:T645">_xlfn.TEXTSPLIT(R645,"/")</f>
        <v>theater</v>
      </c>
      <c r="T645" t="str">
        <v>plays</v>
      </c>
      <c r="U645" s="8" t="str">
        <f t="shared" si="64"/>
        <v>Mar</v>
      </c>
      <c r="V645">
        <f t="shared" si="65"/>
        <v>2017</v>
      </c>
    </row>
    <row r="646" spans="1:22" x14ac:dyDescent="0.25">
      <c r="A646">
        <v>644</v>
      </c>
      <c r="B646" t="s">
        <v>1330</v>
      </c>
      <c r="C646" s="3" t="s">
        <v>1331</v>
      </c>
      <c r="D646" s="19">
        <v>169400</v>
      </c>
      <c r="E646" s="19">
        <v>81984</v>
      </c>
      <c r="F646" s="5">
        <f t="shared" si="60"/>
        <v>48.396694214876035</v>
      </c>
      <c r="G646" s="20" t="s">
        <v>14</v>
      </c>
      <c r="H646" s="8">
        <v>2928</v>
      </c>
      <c r="I646" s="9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5">
        <f t="shared" si="62"/>
        <v>43452.25</v>
      </c>
      <c r="O646" s="15">
        <f t="shared" si="63"/>
        <v>43468.25</v>
      </c>
      <c r="P646" t="b">
        <v>0</v>
      </c>
      <c r="Q646" t="b">
        <v>0</v>
      </c>
      <c r="R646" s="10" t="s">
        <v>33</v>
      </c>
      <c r="S646" t="str" cm="1">
        <f t="array" ref="S646:T646">_xlfn.TEXTSPLIT(R646,"/")</f>
        <v>theater</v>
      </c>
      <c r="T646" t="str">
        <v>plays</v>
      </c>
      <c r="U646" s="8" t="str">
        <f t="shared" si="64"/>
        <v>Dec</v>
      </c>
      <c r="V646">
        <f t="shared" si="65"/>
        <v>2018</v>
      </c>
    </row>
    <row r="647" spans="1:22" x14ac:dyDescent="0.25">
      <c r="A647">
        <v>645</v>
      </c>
      <c r="B647" t="s">
        <v>1332</v>
      </c>
      <c r="C647" s="3" t="s">
        <v>1333</v>
      </c>
      <c r="D647" s="19">
        <v>192100</v>
      </c>
      <c r="E647" s="19">
        <v>178483</v>
      </c>
      <c r="F647" s="5">
        <f t="shared" si="60"/>
        <v>92.911504424778755</v>
      </c>
      <c r="G647" s="20" t="s">
        <v>14</v>
      </c>
      <c r="H647" s="8">
        <v>4697</v>
      </c>
      <c r="I647" s="9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5">
        <f t="shared" si="62"/>
        <v>43369.208333333328</v>
      </c>
      <c r="O647" s="15">
        <f t="shared" si="63"/>
        <v>43390.208333333328</v>
      </c>
      <c r="P647" t="b">
        <v>0</v>
      </c>
      <c r="Q647" t="b">
        <v>1</v>
      </c>
      <c r="R647" s="10" t="s">
        <v>23</v>
      </c>
      <c r="S647" t="str" cm="1">
        <f t="array" ref="S647:T647">_xlfn.TEXTSPLIT(R647,"/")</f>
        <v>music</v>
      </c>
      <c r="T647" t="str">
        <v>rock</v>
      </c>
      <c r="U647" s="8" t="str">
        <f t="shared" si="64"/>
        <v>Sep</v>
      </c>
      <c r="V647">
        <f t="shared" si="65"/>
        <v>2018</v>
      </c>
    </row>
    <row r="648" spans="1:22" x14ac:dyDescent="0.25">
      <c r="A648">
        <v>646</v>
      </c>
      <c r="B648" t="s">
        <v>1334</v>
      </c>
      <c r="C648" s="3" t="s">
        <v>1335</v>
      </c>
      <c r="D648" s="19">
        <v>98700</v>
      </c>
      <c r="E648" s="19">
        <v>87448</v>
      </c>
      <c r="F648" s="5">
        <f t="shared" si="60"/>
        <v>88.599797365754824</v>
      </c>
      <c r="G648" s="20" t="s">
        <v>14</v>
      </c>
      <c r="H648" s="8">
        <v>2915</v>
      </c>
      <c r="I648" s="9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5">
        <f t="shared" si="62"/>
        <v>41346.208333333336</v>
      </c>
      <c r="O648" s="15">
        <f t="shared" si="63"/>
        <v>41357.208333333336</v>
      </c>
      <c r="P648" t="b">
        <v>0</v>
      </c>
      <c r="Q648" t="b">
        <v>0</v>
      </c>
      <c r="R648" s="10" t="s">
        <v>89</v>
      </c>
      <c r="S648" t="str" cm="1">
        <f t="array" ref="S648:T648">_xlfn.TEXTSPLIT(R648,"/")</f>
        <v>games</v>
      </c>
      <c r="T648" t="str">
        <v>video games</v>
      </c>
      <c r="U648" s="8" t="str">
        <f t="shared" si="64"/>
        <v>Mar</v>
      </c>
      <c r="V648">
        <f t="shared" si="65"/>
        <v>2013</v>
      </c>
    </row>
    <row r="649" spans="1:22" x14ac:dyDescent="0.25">
      <c r="A649">
        <v>647</v>
      </c>
      <c r="B649" t="s">
        <v>1336</v>
      </c>
      <c r="C649" s="3" t="s">
        <v>1337</v>
      </c>
      <c r="D649" s="19">
        <v>4500</v>
      </c>
      <c r="E649" s="19">
        <v>1863</v>
      </c>
      <c r="F649" s="5">
        <f t="shared" si="60"/>
        <v>41.4</v>
      </c>
      <c r="G649" s="20" t="s">
        <v>14</v>
      </c>
      <c r="H649" s="8">
        <v>18</v>
      </c>
      <c r="I649" s="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5">
        <f t="shared" si="62"/>
        <v>43199.208333333328</v>
      </c>
      <c r="O649" s="15">
        <f t="shared" si="63"/>
        <v>43223.208333333328</v>
      </c>
      <c r="P649" t="b">
        <v>0</v>
      </c>
      <c r="Q649" t="b">
        <v>0</v>
      </c>
      <c r="R649" s="10" t="s">
        <v>206</v>
      </c>
      <c r="S649" t="str" cm="1">
        <f t="array" ref="S649:T649">_xlfn.TEXTSPLIT(R649,"/")</f>
        <v>publishing</v>
      </c>
      <c r="T649" t="str">
        <v>translations</v>
      </c>
      <c r="U649" s="8" t="str">
        <f t="shared" si="64"/>
        <v>Apr</v>
      </c>
      <c r="V649">
        <f t="shared" si="65"/>
        <v>2018</v>
      </c>
    </row>
    <row r="650" spans="1:22" x14ac:dyDescent="0.25">
      <c r="A650">
        <v>648</v>
      </c>
      <c r="B650" t="s">
        <v>1338</v>
      </c>
      <c r="C650" s="3" t="s">
        <v>1339</v>
      </c>
      <c r="D650" s="19">
        <v>98600</v>
      </c>
      <c r="E650" s="19">
        <v>62174</v>
      </c>
      <c r="F650" s="5">
        <f t="shared" si="60"/>
        <v>63.056795131845846</v>
      </c>
      <c r="G650" s="20" t="s">
        <v>74</v>
      </c>
      <c r="H650" s="8">
        <v>723</v>
      </c>
      <c r="I650" s="9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5">
        <f t="shared" si="62"/>
        <v>42922.208333333328</v>
      </c>
      <c r="O650" s="15">
        <f t="shared" si="63"/>
        <v>42940.208333333328</v>
      </c>
      <c r="P650" t="b">
        <v>1</v>
      </c>
      <c r="Q650" t="b">
        <v>0</v>
      </c>
      <c r="R650" s="10" t="s">
        <v>17</v>
      </c>
      <c r="S650" t="str" cm="1">
        <f t="array" ref="S650:T650">_xlfn.TEXTSPLIT(R650,"/")</f>
        <v>food</v>
      </c>
      <c r="T650" t="str">
        <v>food trucks</v>
      </c>
      <c r="U650" s="8" t="str">
        <f t="shared" si="64"/>
        <v>Jul</v>
      </c>
      <c r="V650">
        <f t="shared" si="65"/>
        <v>2017</v>
      </c>
    </row>
    <row r="651" spans="1:22" x14ac:dyDescent="0.25">
      <c r="A651">
        <v>649</v>
      </c>
      <c r="B651" t="s">
        <v>1340</v>
      </c>
      <c r="C651" s="3" t="s">
        <v>1341</v>
      </c>
      <c r="D651" s="19">
        <v>121700</v>
      </c>
      <c r="E651" s="19">
        <v>59003</v>
      </c>
      <c r="F651" s="5">
        <f t="shared" si="60"/>
        <v>48.482333607230892</v>
      </c>
      <c r="G651" s="20" t="s">
        <v>14</v>
      </c>
      <c r="H651" s="8">
        <v>602</v>
      </c>
      <c r="I651" s="9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5">
        <f t="shared" si="62"/>
        <v>40471.208333333336</v>
      </c>
      <c r="O651" s="15">
        <f t="shared" si="63"/>
        <v>40482.208333333336</v>
      </c>
      <c r="P651" t="b">
        <v>1</v>
      </c>
      <c r="Q651" t="b">
        <v>1</v>
      </c>
      <c r="R651" s="10" t="s">
        <v>33</v>
      </c>
      <c r="S651" t="str" cm="1">
        <f t="array" ref="S651:T651">_xlfn.TEXTSPLIT(R651,"/")</f>
        <v>theater</v>
      </c>
      <c r="T651" t="str">
        <v>plays</v>
      </c>
      <c r="U651" s="8" t="str">
        <f t="shared" si="64"/>
        <v>Oct</v>
      </c>
      <c r="V651">
        <f t="shared" si="65"/>
        <v>2010</v>
      </c>
    </row>
    <row r="652" spans="1:22" x14ac:dyDescent="0.25">
      <c r="A652">
        <v>650</v>
      </c>
      <c r="B652" t="s">
        <v>1342</v>
      </c>
      <c r="C652" s="3" t="s">
        <v>1343</v>
      </c>
      <c r="D652" s="19">
        <v>100</v>
      </c>
      <c r="E652" s="19">
        <v>2</v>
      </c>
      <c r="F652" s="5">
        <f t="shared" si="60"/>
        <v>2</v>
      </c>
      <c r="G652" s="20" t="s">
        <v>14</v>
      </c>
      <c r="H652" s="8">
        <v>1</v>
      </c>
      <c r="I652" s="9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5">
        <f t="shared" si="62"/>
        <v>41828.208333333336</v>
      </c>
      <c r="O652" s="15">
        <f t="shared" si="63"/>
        <v>41855.208333333336</v>
      </c>
      <c r="P652" t="b">
        <v>0</v>
      </c>
      <c r="Q652" t="b">
        <v>0</v>
      </c>
      <c r="R652" s="10" t="s">
        <v>159</v>
      </c>
      <c r="S652" t="str" cm="1">
        <f t="array" ref="S652:T652">_xlfn.TEXTSPLIT(R652,"/")</f>
        <v>music</v>
      </c>
      <c r="T652" t="str">
        <v>jazz</v>
      </c>
      <c r="U652" s="8" t="str">
        <f t="shared" si="64"/>
        <v>Jul</v>
      </c>
      <c r="V652">
        <f t="shared" si="65"/>
        <v>2014</v>
      </c>
    </row>
    <row r="653" spans="1:22" x14ac:dyDescent="0.25">
      <c r="A653">
        <v>651</v>
      </c>
      <c r="B653" t="s">
        <v>1344</v>
      </c>
      <c r="C653" s="3" t="s">
        <v>1345</v>
      </c>
      <c r="D653" s="19">
        <v>196700</v>
      </c>
      <c r="E653" s="19">
        <v>174039</v>
      </c>
      <c r="F653" s="5">
        <f t="shared" si="60"/>
        <v>88.47941026944585</v>
      </c>
      <c r="G653" s="20" t="s">
        <v>14</v>
      </c>
      <c r="H653" s="8">
        <v>3868</v>
      </c>
      <c r="I653" s="9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5">
        <f t="shared" si="62"/>
        <v>41692.25</v>
      </c>
      <c r="O653" s="15">
        <f t="shared" si="63"/>
        <v>41707.25</v>
      </c>
      <c r="P653" t="b">
        <v>0</v>
      </c>
      <c r="Q653" t="b">
        <v>0</v>
      </c>
      <c r="R653" s="10" t="s">
        <v>100</v>
      </c>
      <c r="S653" t="str" cm="1">
        <f t="array" ref="S653:T653">_xlfn.TEXTSPLIT(R653,"/")</f>
        <v>film &amp; video</v>
      </c>
      <c r="T653" t="str">
        <v>shorts</v>
      </c>
      <c r="U653" s="8" t="str">
        <f t="shared" si="64"/>
        <v>Feb</v>
      </c>
      <c r="V653">
        <f t="shared" si="65"/>
        <v>2014</v>
      </c>
    </row>
    <row r="654" spans="1:22" x14ac:dyDescent="0.25">
      <c r="A654">
        <v>652</v>
      </c>
      <c r="B654" t="s">
        <v>1346</v>
      </c>
      <c r="C654" s="3" t="s">
        <v>1347</v>
      </c>
      <c r="D654" s="19">
        <v>10000</v>
      </c>
      <c r="E654" s="19">
        <v>12684</v>
      </c>
      <c r="F654" s="5">
        <f t="shared" si="60"/>
        <v>126.84</v>
      </c>
      <c r="G654" s="20" t="s">
        <v>20</v>
      </c>
      <c r="H654" s="8">
        <v>409</v>
      </c>
      <c r="I654" s="9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5">
        <f t="shared" si="62"/>
        <v>42587.208333333328</v>
      </c>
      <c r="O654" s="15">
        <f t="shared" si="63"/>
        <v>42630.208333333328</v>
      </c>
      <c r="P654" t="b">
        <v>0</v>
      </c>
      <c r="Q654" t="b">
        <v>0</v>
      </c>
      <c r="R654" s="10" t="s">
        <v>28</v>
      </c>
      <c r="S654" t="str" cm="1">
        <f t="array" ref="S654:T654">_xlfn.TEXTSPLIT(R654,"/")</f>
        <v>technology</v>
      </c>
      <c r="T654" t="str">
        <v>web</v>
      </c>
      <c r="U654" s="8" t="str">
        <f t="shared" si="64"/>
        <v>Aug</v>
      </c>
      <c r="V654">
        <f t="shared" si="65"/>
        <v>2016</v>
      </c>
    </row>
    <row r="655" spans="1:22" x14ac:dyDescent="0.25">
      <c r="A655">
        <v>653</v>
      </c>
      <c r="B655" t="s">
        <v>1348</v>
      </c>
      <c r="C655" s="3" t="s">
        <v>1349</v>
      </c>
      <c r="D655" s="19">
        <v>600</v>
      </c>
      <c r="E655" s="19">
        <v>14033</v>
      </c>
      <c r="F655" s="5">
        <f t="shared" si="60"/>
        <v>2338.833333333333</v>
      </c>
      <c r="G655" s="20" t="s">
        <v>20</v>
      </c>
      <c r="H655" s="8">
        <v>234</v>
      </c>
      <c r="I655" s="9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5">
        <f t="shared" si="62"/>
        <v>42468.208333333328</v>
      </c>
      <c r="O655" s="15">
        <f t="shared" si="63"/>
        <v>42470.208333333328</v>
      </c>
      <c r="P655" t="b">
        <v>0</v>
      </c>
      <c r="Q655" t="b">
        <v>0</v>
      </c>
      <c r="R655" s="10" t="s">
        <v>28</v>
      </c>
      <c r="S655" t="str" cm="1">
        <f t="array" ref="S655:T655">_xlfn.TEXTSPLIT(R655,"/")</f>
        <v>technology</v>
      </c>
      <c r="T655" t="str">
        <v>web</v>
      </c>
      <c r="U655" s="8" t="str">
        <f t="shared" si="64"/>
        <v>Apr</v>
      </c>
      <c r="V655">
        <f t="shared" si="65"/>
        <v>2016</v>
      </c>
    </row>
    <row r="656" spans="1:22" x14ac:dyDescent="0.25">
      <c r="A656">
        <v>654</v>
      </c>
      <c r="B656" t="s">
        <v>1350</v>
      </c>
      <c r="C656" s="3" t="s">
        <v>1351</v>
      </c>
      <c r="D656" s="19">
        <v>35000</v>
      </c>
      <c r="E656" s="19">
        <v>177936</v>
      </c>
      <c r="F656" s="5">
        <f t="shared" si="60"/>
        <v>508.38857142857148</v>
      </c>
      <c r="G656" s="20" t="s">
        <v>20</v>
      </c>
      <c r="H656" s="8">
        <v>3016</v>
      </c>
      <c r="I656" s="9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5">
        <f t="shared" si="62"/>
        <v>42240.208333333328</v>
      </c>
      <c r="O656" s="15">
        <f t="shared" si="63"/>
        <v>42245.208333333328</v>
      </c>
      <c r="P656" t="b">
        <v>0</v>
      </c>
      <c r="Q656" t="b">
        <v>0</v>
      </c>
      <c r="R656" s="10" t="s">
        <v>148</v>
      </c>
      <c r="S656" t="str" cm="1">
        <f t="array" ref="S656:T656">_xlfn.TEXTSPLIT(R656,"/")</f>
        <v>music</v>
      </c>
      <c r="T656" t="str">
        <v>metal</v>
      </c>
      <c r="U656" s="8" t="str">
        <f t="shared" si="64"/>
        <v>Aug</v>
      </c>
      <c r="V656">
        <f t="shared" si="65"/>
        <v>2015</v>
      </c>
    </row>
    <row r="657" spans="1:22" x14ac:dyDescent="0.25">
      <c r="A657">
        <v>655</v>
      </c>
      <c r="B657" t="s">
        <v>1352</v>
      </c>
      <c r="C657" s="3" t="s">
        <v>1353</v>
      </c>
      <c r="D657" s="19">
        <v>6900</v>
      </c>
      <c r="E657" s="19">
        <v>13212</v>
      </c>
      <c r="F657" s="5">
        <f t="shared" si="60"/>
        <v>191.47826086956522</v>
      </c>
      <c r="G657" s="20" t="s">
        <v>20</v>
      </c>
      <c r="H657" s="8">
        <v>264</v>
      </c>
      <c r="I657" s="9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5">
        <f t="shared" si="62"/>
        <v>42796.25</v>
      </c>
      <c r="O657" s="15">
        <f t="shared" si="63"/>
        <v>42809.208333333328</v>
      </c>
      <c r="P657" t="b">
        <v>1</v>
      </c>
      <c r="Q657" t="b">
        <v>0</v>
      </c>
      <c r="R657" s="10" t="s">
        <v>122</v>
      </c>
      <c r="S657" t="str" cm="1">
        <f t="array" ref="S657:T657">_xlfn.TEXTSPLIT(R657,"/")</f>
        <v>photography</v>
      </c>
      <c r="T657" t="str">
        <v>photography books</v>
      </c>
      <c r="U657" s="8" t="str">
        <f t="shared" si="64"/>
        <v>Mar</v>
      </c>
      <c r="V657">
        <f t="shared" si="65"/>
        <v>2017</v>
      </c>
    </row>
    <row r="658" spans="1:22" ht="31.5" x14ac:dyDescent="0.25">
      <c r="A658">
        <v>656</v>
      </c>
      <c r="B658" t="s">
        <v>1354</v>
      </c>
      <c r="C658" s="3" t="s">
        <v>1355</v>
      </c>
      <c r="D658" s="19">
        <v>118400</v>
      </c>
      <c r="E658" s="19">
        <v>49879</v>
      </c>
      <c r="F658" s="5">
        <f t="shared" si="60"/>
        <v>42.127533783783782</v>
      </c>
      <c r="G658" s="20" t="s">
        <v>14</v>
      </c>
      <c r="H658" s="8">
        <v>504</v>
      </c>
      <c r="I658" s="9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5">
        <f t="shared" si="62"/>
        <v>43097.25</v>
      </c>
      <c r="O658" s="15">
        <f t="shared" si="63"/>
        <v>43102.25</v>
      </c>
      <c r="P658" t="b">
        <v>0</v>
      </c>
      <c r="Q658" t="b">
        <v>0</v>
      </c>
      <c r="R658" s="10" t="s">
        <v>17</v>
      </c>
      <c r="S658" t="str" cm="1">
        <f t="array" ref="S658:T658">_xlfn.TEXTSPLIT(R658,"/")</f>
        <v>food</v>
      </c>
      <c r="T658" t="str">
        <v>food trucks</v>
      </c>
      <c r="U658" s="8" t="str">
        <f t="shared" si="64"/>
        <v>Dec</v>
      </c>
      <c r="V658">
        <f t="shared" si="65"/>
        <v>2017</v>
      </c>
    </row>
    <row r="659" spans="1:22" x14ac:dyDescent="0.25">
      <c r="A659">
        <v>657</v>
      </c>
      <c r="B659" t="s">
        <v>1356</v>
      </c>
      <c r="C659" s="3" t="s">
        <v>1357</v>
      </c>
      <c r="D659" s="19">
        <v>10000</v>
      </c>
      <c r="E659" s="19">
        <v>824</v>
      </c>
      <c r="F659" s="5">
        <f t="shared" si="60"/>
        <v>8.24</v>
      </c>
      <c r="G659" s="20" t="s">
        <v>14</v>
      </c>
      <c r="H659" s="8">
        <v>14</v>
      </c>
      <c r="I659" s="9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5">
        <f t="shared" si="62"/>
        <v>43096.25</v>
      </c>
      <c r="O659" s="15">
        <f t="shared" si="63"/>
        <v>43112.25</v>
      </c>
      <c r="P659" t="b">
        <v>0</v>
      </c>
      <c r="Q659" t="b">
        <v>0</v>
      </c>
      <c r="R659" s="10" t="s">
        <v>474</v>
      </c>
      <c r="S659" t="str" cm="1">
        <f t="array" ref="S659:T659">_xlfn.TEXTSPLIT(R659,"/")</f>
        <v>film &amp; video</v>
      </c>
      <c r="T659" t="str">
        <v>science fiction</v>
      </c>
      <c r="U659" s="8" t="str">
        <f t="shared" si="64"/>
        <v>Dec</v>
      </c>
      <c r="V659">
        <f t="shared" si="65"/>
        <v>2017</v>
      </c>
    </row>
    <row r="660" spans="1:22" x14ac:dyDescent="0.25">
      <c r="A660">
        <v>658</v>
      </c>
      <c r="B660" t="s">
        <v>1358</v>
      </c>
      <c r="C660" s="3" t="s">
        <v>1359</v>
      </c>
      <c r="D660" s="19">
        <v>52600</v>
      </c>
      <c r="E660" s="19">
        <v>31594</v>
      </c>
      <c r="F660" s="5">
        <f t="shared" si="60"/>
        <v>60.064638783269963</v>
      </c>
      <c r="G660" s="20" t="s">
        <v>74</v>
      </c>
      <c r="H660" s="8">
        <v>390</v>
      </c>
      <c r="I660" s="9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5">
        <f t="shared" si="62"/>
        <v>42246.208333333328</v>
      </c>
      <c r="O660" s="15">
        <f t="shared" si="63"/>
        <v>42269.208333333328</v>
      </c>
      <c r="P660" t="b">
        <v>0</v>
      </c>
      <c r="Q660" t="b">
        <v>0</v>
      </c>
      <c r="R660" s="10" t="s">
        <v>23</v>
      </c>
      <c r="S660" t="str" cm="1">
        <f t="array" ref="S660:T660">_xlfn.TEXTSPLIT(R660,"/")</f>
        <v>music</v>
      </c>
      <c r="T660" t="str">
        <v>rock</v>
      </c>
      <c r="U660" s="8" t="str">
        <f t="shared" si="64"/>
        <v>Aug</v>
      </c>
      <c r="V660">
        <f t="shared" si="65"/>
        <v>2015</v>
      </c>
    </row>
    <row r="661" spans="1:22" x14ac:dyDescent="0.25">
      <c r="A661">
        <v>659</v>
      </c>
      <c r="B661" t="s">
        <v>1360</v>
      </c>
      <c r="C661" s="3" t="s">
        <v>1361</v>
      </c>
      <c r="D661" s="19">
        <v>120700</v>
      </c>
      <c r="E661" s="19">
        <v>57010</v>
      </c>
      <c r="F661" s="5">
        <f t="shared" si="60"/>
        <v>47.232808616404313</v>
      </c>
      <c r="G661" s="20" t="s">
        <v>14</v>
      </c>
      <c r="H661" s="8">
        <v>750</v>
      </c>
      <c r="I661" s="9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5">
        <f t="shared" si="62"/>
        <v>40570.25</v>
      </c>
      <c r="O661" s="15">
        <f t="shared" si="63"/>
        <v>40571.25</v>
      </c>
      <c r="P661" t="b">
        <v>0</v>
      </c>
      <c r="Q661" t="b">
        <v>0</v>
      </c>
      <c r="R661" s="10" t="s">
        <v>42</v>
      </c>
      <c r="S661" t="str" cm="1">
        <f t="array" ref="S661:T661">_xlfn.TEXTSPLIT(R661,"/")</f>
        <v>film &amp; video</v>
      </c>
      <c r="T661" t="str">
        <v>documentary</v>
      </c>
      <c r="U661" s="8" t="str">
        <f t="shared" si="64"/>
        <v>Jan</v>
      </c>
      <c r="V661">
        <f t="shared" si="65"/>
        <v>2011</v>
      </c>
    </row>
    <row r="662" spans="1:22" x14ac:dyDescent="0.25">
      <c r="A662">
        <v>660</v>
      </c>
      <c r="B662" t="s">
        <v>1362</v>
      </c>
      <c r="C662" s="3" t="s">
        <v>1363</v>
      </c>
      <c r="D662" s="19">
        <v>9100</v>
      </c>
      <c r="E662" s="19">
        <v>7438</v>
      </c>
      <c r="F662" s="5">
        <f t="shared" si="60"/>
        <v>81.736263736263737</v>
      </c>
      <c r="G662" s="20" t="s">
        <v>14</v>
      </c>
      <c r="H662" s="8">
        <v>77</v>
      </c>
      <c r="I662" s="9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5">
        <f t="shared" si="62"/>
        <v>42237.208333333328</v>
      </c>
      <c r="O662" s="15">
        <f t="shared" si="63"/>
        <v>42246.208333333328</v>
      </c>
      <c r="P662" t="b">
        <v>1</v>
      </c>
      <c r="Q662" t="b">
        <v>0</v>
      </c>
      <c r="R662" s="10" t="s">
        <v>33</v>
      </c>
      <c r="S662" t="str" cm="1">
        <f t="array" ref="S662:T662">_xlfn.TEXTSPLIT(R662,"/")</f>
        <v>theater</v>
      </c>
      <c r="T662" t="str">
        <v>plays</v>
      </c>
      <c r="U662" s="8" t="str">
        <f t="shared" si="64"/>
        <v>Aug</v>
      </c>
      <c r="V662">
        <f t="shared" si="65"/>
        <v>2015</v>
      </c>
    </row>
    <row r="663" spans="1:22" x14ac:dyDescent="0.25">
      <c r="A663">
        <v>661</v>
      </c>
      <c r="B663" t="s">
        <v>1364</v>
      </c>
      <c r="C663" s="3" t="s">
        <v>1365</v>
      </c>
      <c r="D663" s="19">
        <v>106800</v>
      </c>
      <c r="E663" s="19">
        <v>57872</v>
      </c>
      <c r="F663" s="5">
        <f t="shared" si="60"/>
        <v>54.187265917603</v>
      </c>
      <c r="G663" s="20" t="s">
        <v>14</v>
      </c>
      <c r="H663" s="8">
        <v>752</v>
      </c>
      <c r="I663" s="9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5">
        <f t="shared" si="62"/>
        <v>40996.208333333336</v>
      </c>
      <c r="O663" s="15">
        <f t="shared" si="63"/>
        <v>41026.208333333336</v>
      </c>
      <c r="P663" t="b">
        <v>0</v>
      </c>
      <c r="Q663" t="b">
        <v>0</v>
      </c>
      <c r="R663" s="10" t="s">
        <v>159</v>
      </c>
      <c r="S663" t="str" cm="1">
        <f t="array" ref="S663:T663">_xlfn.TEXTSPLIT(R663,"/")</f>
        <v>music</v>
      </c>
      <c r="T663" t="str">
        <v>jazz</v>
      </c>
      <c r="U663" s="8" t="str">
        <f t="shared" si="64"/>
        <v>Mar</v>
      </c>
      <c r="V663">
        <f t="shared" si="65"/>
        <v>2012</v>
      </c>
    </row>
    <row r="664" spans="1:22" x14ac:dyDescent="0.25">
      <c r="A664">
        <v>662</v>
      </c>
      <c r="B664" t="s">
        <v>1366</v>
      </c>
      <c r="C664" s="3" t="s">
        <v>1367</v>
      </c>
      <c r="D664" s="19">
        <v>9100</v>
      </c>
      <c r="E664" s="19">
        <v>8906</v>
      </c>
      <c r="F664" s="5">
        <f t="shared" si="60"/>
        <v>97.868131868131869</v>
      </c>
      <c r="G664" s="20" t="s">
        <v>14</v>
      </c>
      <c r="H664" s="8">
        <v>131</v>
      </c>
      <c r="I664" s="9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5">
        <f t="shared" si="62"/>
        <v>43443.25</v>
      </c>
      <c r="O664" s="15">
        <f t="shared" si="63"/>
        <v>43447.25</v>
      </c>
      <c r="P664" t="b">
        <v>0</v>
      </c>
      <c r="Q664" t="b">
        <v>0</v>
      </c>
      <c r="R664" s="10" t="s">
        <v>33</v>
      </c>
      <c r="S664" t="str" cm="1">
        <f t="array" ref="S664:T664">_xlfn.TEXTSPLIT(R664,"/")</f>
        <v>theater</v>
      </c>
      <c r="T664" t="str">
        <v>plays</v>
      </c>
      <c r="U664" s="8" t="str">
        <f t="shared" si="64"/>
        <v>Dec</v>
      </c>
      <c r="V664">
        <f t="shared" si="65"/>
        <v>2018</v>
      </c>
    </row>
    <row r="665" spans="1:22" x14ac:dyDescent="0.25">
      <c r="A665">
        <v>663</v>
      </c>
      <c r="B665" t="s">
        <v>1368</v>
      </c>
      <c r="C665" s="3" t="s">
        <v>1369</v>
      </c>
      <c r="D665" s="19">
        <v>10000</v>
      </c>
      <c r="E665" s="19">
        <v>7724</v>
      </c>
      <c r="F665" s="5">
        <f t="shared" si="60"/>
        <v>77.239999999999995</v>
      </c>
      <c r="G665" s="20" t="s">
        <v>14</v>
      </c>
      <c r="H665" s="8">
        <v>87</v>
      </c>
      <c r="I665" s="9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5">
        <f t="shared" si="62"/>
        <v>40458.208333333336</v>
      </c>
      <c r="O665" s="15">
        <f t="shared" si="63"/>
        <v>40481.208333333336</v>
      </c>
      <c r="P665" t="b">
        <v>0</v>
      </c>
      <c r="Q665" t="b">
        <v>0</v>
      </c>
      <c r="R665" s="10" t="s">
        <v>33</v>
      </c>
      <c r="S665" t="str" cm="1">
        <f t="array" ref="S665:T665">_xlfn.TEXTSPLIT(R665,"/")</f>
        <v>theater</v>
      </c>
      <c r="T665" t="str">
        <v>plays</v>
      </c>
      <c r="U665" s="8" t="str">
        <f t="shared" si="64"/>
        <v>Oct</v>
      </c>
      <c r="V665">
        <f t="shared" si="65"/>
        <v>2010</v>
      </c>
    </row>
    <row r="666" spans="1:22" x14ac:dyDescent="0.25">
      <c r="A666">
        <v>664</v>
      </c>
      <c r="B666" t="s">
        <v>708</v>
      </c>
      <c r="C666" s="3" t="s">
        <v>1370</v>
      </c>
      <c r="D666" s="19">
        <v>79400</v>
      </c>
      <c r="E666" s="19">
        <v>26571</v>
      </c>
      <c r="F666" s="5">
        <f t="shared" si="60"/>
        <v>33.464735516372798</v>
      </c>
      <c r="G666" s="20" t="s">
        <v>14</v>
      </c>
      <c r="H666" s="8">
        <v>1063</v>
      </c>
      <c r="I666" s="9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5">
        <f t="shared" si="62"/>
        <v>40959.25</v>
      </c>
      <c r="O666" s="15">
        <f t="shared" si="63"/>
        <v>40969.25</v>
      </c>
      <c r="P666" t="b">
        <v>0</v>
      </c>
      <c r="Q666" t="b">
        <v>0</v>
      </c>
      <c r="R666" s="10" t="s">
        <v>159</v>
      </c>
      <c r="S666" t="str" cm="1">
        <f t="array" ref="S666:T666">_xlfn.TEXTSPLIT(R666,"/")</f>
        <v>music</v>
      </c>
      <c r="T666" t="str">
        <v>jazz</v>
      </c>
      <c r="U666" s="8" t="str">
        <f t="shared" si="64"/>
        <v>Feb</v>
      </c>
      <c r="V666">
        <f t="shared" si="65"/>
        <v>2012</v>
      </c>
    </row>
    <row r="667" spans="1:22" x14ac:dyDescent="0.25">
      <c r="A667">
        <v>665</v>
      </c>
      <c r="B667" t="s">
        <v>1371</v>
      </c>
      <c r="C667" s="3" t="s">
        <v>1372</v>
      </c>
      <c r="D667" s="19">
        <v>5100</v>
      </c>
      <c r="E667" s="19">
        <v>12219</v>
      </c>
      <c r="F667" s="5">
        <f t="shared" si="60"/>
        <v>239.58823529411765</v>
      </c>
      <c r="G667" s="20" t="s">
        <v>20</v>
      </c>
      <c r="H667" s="8">
        <v>272</v>
      </c>
      <c r="I667" s="9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5">
        <f t="shared" si="62"/>
        <v>40733.208333333336</v>
      </c>
      <c r="O667" s="15">
        <f t="shared" si="63"/>
        <v>40747.208333333336</v>
      </c>
      <c r="P667" t="b">
        <v>0</v>
      </c>
      <c r="Q667" t="b">
        <v>1</v>
      </c>
      <c r="R667" s="10" t="s">
        <v>42</v>
      </c>
      <c r="S667" t="str" cm="1">
        <f t="array" ref="S667:T667">_xlfn.TEXTSPLIT(R667,"/")</f>
        <v>film &amp; video</v>
      </c>
      <c r="T667" t="str">
        <v>documentary</v>
      </c>
      <c r="U667" s="8" t="str">
        <f t="shared" si="64"/>
        <v>Jul</v>
      </c>
      <c r="V667">
        <f t="shared" si="65"/>
        <v>2011</v>
      </c>
    </row>
    <row r="668" spans="1:22" x14ac:dyDescent="0.25">
      <c r="A668">
        <v>666</v>
      </c>
      <c r="B668" t="s">
        <v>1373</v>
      </c>
      <c r="C668" s="3" t="s">
        <v>1374</v>
      </c>
      <c r="D668" s="19">
        <v>3100</v>
      </c>
      <c r="E668" s="19">
        <v>1985</v>
      </c>
      <c r="F668" s="5">
        <f t="shared" si="60"/>
        <v>64.032258064516128</v>
      </c>
      <c r="G668" s="20" t="s">
        <v>74</v>
      </c>
      <c r="H668" s="8">
        <v>25</v>
      </c>
      <c r="I668" s="9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5">
        <f t="shared" si="62"/>
        <v>41516.208333333336</v>
      </c>
      <c r="O668" s="15">
        <f t="shared" si="63"/>
        <v>41522.208333333336</v>
      </c>
      <c r="P668" t="b">
        <v>0</v>
      </c>
      <c r="Q668" t="b">
        <v>1</v>
      </c>
      <c r="R668" s="10" t="s">
        <v>33</v>
      </c>
      <c r="S668" t="str" cm="1">
        <f t="array" ref="S668:T668">_xlfn.TEXTSPLIT(R668,"/")</f>
        <v>theater</v>
      </c>
      <c r="T668" t="str">
        <v>plays</v>
      </c>
      <c r="U668" s="8" t="str">
        <f t="shared" si="64"/>
        <v>Aug</v>
      </c>
      <c r="V668">
        <f t="shared" si="65"/>
        <v>2013</v>
      </c>
    </row>
    <row r="669" spans="1:22" ht="31.5" x14ac:dyDescent="0.25">
      <c r="A669">
        <v>667</v>
      </c>
      <c r="B669" t="s">
        <v>1375</v>
      </c>
      <c r="C669" s="3" t="s">
        <v>1376</v>
      </c>
      <c r="D669" s="19">
        <v>6900</v>
      </c>
      <c r="E669" s="19">
        <v>12155</v>
      </c>
      <c r="F669" s="5">
        <f t="shared" si="60"/>
        <v>176.15942028985506</v>
      </c>
      <c r="G669" s="20" t="s">
        <v>20</v>
      </c>
      <c r="H669" s="8">
        <v>419</v>
      </c>
      <c r="I669" s="9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5">
        <f t="shared" si="62"/>
        <v>41892.208333333336</v>
      </c>
      <c r="O669" s="15">
        <f t="shared" si="63"/>
        <v>41901.208333333336</v>
      </c>
      <c r="P669" t="b">
        <v>0</v>
      </c>
      <c r="Q669" t="b">
        <v>0</v>
      </c>
      <c r="R669" s="10" t="s">
        <v>1029</v>
      </c>
      <c r="S669" t="str" cm="1">
        <f t="array" ref="S669:T669">_xlfn.TEXTSPLIT(R669,"/")</f>
        <v>journalism</v>
      </c>
      <c r="T669" t="str">
        <v>audio</v>
      </c>
      <c r="U669" s="8" t="str">
        <f t="shared" si="64"/>
        <v>Sep</v>
      </c>
      <c r="V669">
        <f t="shared" si="65"/>
        <v>2014</v>
      </c>
    </row>
    <row r="670" spans="1:22" ht="31.5" x14ac:dyDescent="0.25">
      <c r="A670">
        <v>668</v>
      </c>
      <c r="B670" t="s">
        <v>1377</v>
      </c>
      <c r="C670" s="3" t="s">
        <v>1378</v>
      </c>
      <c r="D670" s="19">
        <v>27500</v>
      </c>
      <c r="E670" s="19">
        <v>5593</v>
      </c>
      <c r="F670" s="5">
        <f t="shared" si="60"/>
        <v>20.33818181818182</v>
      </c>
      <c r="G670" s="20" t="s">
        <v>14</v>
      </c>
      <c r="H670" s="8">
        <v>76</v>
      </c>
      <c r="I670" s="9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5">
        <f t="shared" si="62"/>
        <v>41122.208333333336</v>
      </c>
      <c r="O670" s="15">
        <f t="shared" si="63"/>
        <v>41134.208333333336</v>
      </c>
      <c r="P670" t="b">
        <v>0</v>
      </c>
      <c r="Q670" t="b">
        <v>0</v>
      </c>
      <c r="R670" s="10" t="s">
        <v>33</v>
      </c>
      <c r="S670" t="str" cm="1">
        <f t="array" ref="S670:T670">_xlfn.TEXTSPLIT(R670,"/")</f>
        <v>theater</v>
      </c>
      <c r="T670" t="str">
        <v>plays</v>
      </c>
      <c r="U670" s="8" t="str">
        <f t="shared" si="64"/>
        <v>Aug</v>
      </c>
      <c r="V670">
        <f t="shared" si="65"/>
        <v>2012</v>
      </c>
    </row>
    <row r="671" spans="1:22" x14ac:dyDescent="0.25">
      <c r="A671">
        <v>669</v>
      </c>
      <c r="B671" t="s">
        <v>1379</v>
      </c>
      <c r="C671" s="3" t="s">
        <v>1380</v>
      </c>
      <c r="D671" s="19">
        <v>48800</v>
      </c>
      <c r="E671" s="19">
        <v>175020</v>
      </c>
      <c r="F671" s="5">
        <f t="shared" si="60"/>
        <v>358.64754098360658</v>
      </c>
      <c r="G671" s="20" t="s">
        <v>20</v>
      </c>
      <c r="H671" s="8">
        <v>1621</v>
      </c>
      <c r="I671" s="9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5">
        <f t="shared" si="62"/>
        <v>42912.208333333328</v>
      </c>
      <c r="O671" s="15">
        <f t="shared" si="63"/>
        <v>42921.208333333328</v>
      </c>
      <c r="P671" t="b">
        <v>0</v>
      </c>
      <c r="Q671" t="b">
        <v>0</v>
      </c>
      <c r="R671" s="10" t="s">
        <v>33</v>
      </c>
      <c r="S671" t="str" cm="1">
        <f t="array" ref="S671:T671">_xlfn.TEXTSPLIT(R671,"/")</f>
        <v>theater</v>
      </c>
      <c r="T671" t="str">
        <v>plays</v>
      </c>
      <c r="U671" s="8" t="str">
        <f t="shared" si="64"/>
        <v>Jun</v>
      </c>
      <c r="V671">
        <f t="shared" si="65"/>
        <v>2017</v>
      </c>
    </row>
    <row r="672" spans="1:22" ht="31.5" x14ac:dyDescent="0.25">
      <c r="A672">
        <v>670</v>
      </c>
      <c r="B672" t="s">
        <v>1334</v>
      </c>
      <c r="C672" s="3" t="s">
        <v>1381</v>
      </c>
      <c r="D672" s="19">
        <v>16200</v>
      </c>
      <c r="E672" s="19">
        <v>75955</v>
      </c>
      <c r="F672" s="5">
        <f t="shared" si="60"/>
        <v>468.85802469135803</v>
      </c>
      <c r="G672" s="20" t="s">
        <v>20</v>
      </c>
      <c r="H672" s="8">
        <v>1101</v>
      </c>
      <c r="I672" s="9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5">
        <f t="shared" si="62"/>
        <v>42425.25</v>
      </c>
      <c r="O672" s="15">
        <f t="shared" si="63"/>
        <v>42437.25</v>
      </c>
      <c r="P672" t="b">
        <v>0</v>
      </c>
      <c r="Q672" t="b">
        <v>0</v>
      </c>
      <c r="R672" s="10" t="s">
        <v>60</v>
      </c>
      <c r="S672" t="str" cm="1">
        <f t="array" ref="S672:T672">_xlfn.TEXTSPLIT(R672,"/")</f>
        <v>music</v>
      </c>
      <c r="T672" t="str">
        <v>indie rock</v>
      </c>
      <c r="U672" s="8" t="str">
        <f t="shared" si="64"/>
        <v>Feb</v>
      </c>
      <c r="V672">
        <f t="shared" si="65"/>
        <v>2016</v>
      </c>
    </row>
    <row r="673" spans="1:22" ht="31.5" x14ac:dyDescent="0.25">
      <c r="A673">
        <v>671</v>
      </c>
      <c r="B673" t="s">
        <v>1382</v>
      </c>
      <c r="C673" s="3" t="s">
        <v>1383</v>
      </c>
      <c r="D673" s="19">
        <v>97600</v>
      </c>
      <c r="E673" s="19">
        <v>119127</v>
      </c>
      <c r="F673" s="5">
        <f t="shared" si="60"/>
        <v>122.05635245901641</v>
      </c>
      <c r="G673" s="20" t="s">
        <v>20</v>
      </c>
      <c r="H673" s="8">
        <v>1073</v>
      </c>
      <c r="I673" s="9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5">
        <f t="shared" si="62"/>
        <v>40390.208333333336</v>
      </c>
      <c r="O673" s="15">
        <f t="shared" si="63"/>
        <v>40394.208333333336</v>
      </c>
      <c r="P673" t="b">
        <v>0</v>
      </c>
      <c r="Q673" t="b">
        <v>1</v>
      </c>
      <c r="R673" s="10" t="s">
        <v>33</v>
      </c>
      <c r="S673" t="str" cm="1">
        <f t="array" ref="S673:T673">_xlfn.TEXTSPLIT(R673,"/")</f>
        <v>theater</v>
      </c>
      <c r="T673" t="str">
        <v>plays</v>
      </c>
      <c r="U673" s="8" t="str">
        <f t="shared" si="64"/>
        <v>Jul</v>
      </c>
      <c r="V673">
        <f t="shared" si="65"/>
        <v>2010</v>
      </c>
    </row>
    <row r="674" spans="1:22" x14ac:dyDescent="0.25">
      <c r="A674">
        <v>672</v>
      </c>
      <c r="B674" t="s">
        <v>1384</v>
      </c>
      <c r="C674" s="3" t="s">
        <v>1385</v>
      </c>
      <c r="D674" s="19">
        <v>197900</v>
      </c>
      <c r="E674" s="19">
        <v>110689</v>
      </c>
      <c r="F674" s="5">
        <f t="shared" si="60"/>
        <v>55.931783729156137</v>
      </c>
      <c r="G674" s="20" t="s">
        <v>14</v>
      </c>
      <c r="H674" s="8">
        <v>4428</v>
      </c>
      <c r="I674" s="9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5">
        <f t="shared" si="62"/>
        <v>43180.208333333328</v>
      </c>
      <c r="O674" s="15">
        <f t="shared" si="63"/>
        <v>43190.208333333328</v>
      </c>
      <c r="P674" t="b">
        <v>0</v>
      </c>
      <c r="Q674" t="b">
        <v>0</v>
      </c>
      <c r="R674" s="10" t="s">
        <v>33</v>
      </c>
      <c r="S674" t="str" cm="1">
        <f t="array" ref="S674:T674">_xlfn.TEXTSPLIT(R674,"/")</f>
        <v>theater</v>
      </c>
      <c r="T674" t="str">
        <v>plays</v>
      </c>
      <c r="U674" s="8" t="str">
        <f t="shared" si="64"/>
        <v>Mar</v>
      </c>
      <c r="V674">
        <f t="shared" si="65"/>
        <v>2018</v>
      </c>
    </row>
    <row r="675" spans="1:22" x14ac:dyDescent="0.25">
      <c r="A675">
        <v>673</v>
      </c>
      <c r="B675" t="s">
        <v>1386</v>
      </c>
      <c r="C675" s="3" t="s">
        <v>1387</v>
      </c>
      <c r="D675" s="19">
        <v>5600</v>
      </c>
      <c r="E675" s="19">
        <v>2445</v>
      </c>
      <c r="F675" s="5">
        <f t="shared" si="60"/>
        <v>43.660714285714285</v>
      </c>
      <c r="G675" s="20" t="s">
        <v>14</v>
      </c>
      <c r="H675" s="8">
        <v>58</v>
      </c>
      <c r="I675" s="9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5">
        <f t="shared" si="62"/>
        <v>42475.208333333328</v>
      </c>
      <c r="O675" s="15">
        <f t="shared" si="63"/>
        <v>42496.208333333328</v>
      </c>
      <c r="P675" t="b">
        <v>0</v>
      </c>
      <c r="Q675" t="b">
        <v>0</v>
      </c>
      <c r="R675" s="10" t="s">
        <v>60</v>
      </c>
      <c r="S675" t="str" cm="1">
        <f t="array" ref="S675:T675">_xlfn.TEXTSPLIT(R675,"/")</f>
        <v>music</v>
      </c>
      <c r="T675" t="str">
        <v>indie rock</v>
      </c>
      <c r="U675" s="8" t="str">
        <f t="shared" si="64"/>
        <v>Apr</v>
      </c>
      <c r="V675">
        <f t="shared" si="65"/>
        <v>2016</v>
      </c>
    </row>
    <row r="676" spans="1:22" x14ac:dyDescent="0.25">
      <c r="A676">
        <v>674</v>
      </c>
      <c r="B676" t="s">
        <v>1388</v>
      </c>
      <c r="C676" s="3" t="s">
        <v>1389</v>
      </c>
      <c r="D676" s="19">
        <v>170700</v>
      </c>
      <c r="E676" s="19">
        <v>57250</v>
      </c>
      <c r="F676" s="5">
        <f t="shared" si="60"/>
        <v>33.53837141183363</v>
      </c>
      <c r="G676" s="20" t="s">
        <v>74</v>
      </c>
      <c r="H676" s="8">
        <v>1218</v>
      </c>
      <c r="I676" s="9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5">
        <f t="shared" si="62"/>
        <v>40774.208333333336</v>
      </c>
      <c r="O676" s="15">
        <f t="shared" si="63"/>
        <v>40821.208333333336</v>
      </c>
      <c r="P676" t="b">
        <v>0</v>
      </c>
      <c r="Q676" t="b">
        <v>0</v>
      </c>
      <c r="R676" s="10" t="s">
        <v>122</v>
      </c>
      <c r="S676" t="str" cm="1">
        <f t="array" ref="S676:T676">_xlfn.TEXTSPLIT(R676,"/")</f>
        <v>photography</v>
      </c>
      <c r="T676" t="str">
        <v>photography books</v>
      </c>
      <c r="U676" s="8" t="str">
        <f t="shared" si="64"/>
        <v>Aug</v>
      </c>
      <c r="V676">
        <f t="shared" si="65"/>
        <v>2011</v>
      </c>
    </row>
    <row r="677" spans="1:22" x14ac:dyDescent="0.25">
      <c r="A677">
        <v>675</v>
      </c>
      <c r="B677" t="s">
        <v>1390</v>
      </c>
      <c r="C677" s="3" t="s">
        <v>1391</v>
      </c>
      <c r="D677" s="19">
        <v>9700</v>
      </c>
      <c r="E677" s="19">
        <v>11929</v>
      </c>
      <c r="F677" s="5">
        <f t="shared" si="60"/>
        <v>122.97938144329896</v>
      </c>
      <c r="G677" s="20" t="s">
        <v>20</v>
      </c>
      <c r="H677" s="8">
        <v>331</v>
      </c>
      <c r="I677" s="9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5">
        <f t="shared" si="62"/>
        <v>43719.208333333328</v>
      </c>
      <c r="O677" s="15">
        <f t="shared" si="63"/>
        <v>43726.208333333328</v>
      </c>
      <c r="P677" t="b">
        <v>0</v>
      </c>
      <c r="Q677" t="b">
        <v>0</v>
      </c>
      <c r="R677" s="10" t="s">
        <v>1029</v>
      </c>
      <c r="S677" t="str" cm="1">
        <f t="array" ref="S677:T677">_xlfn.TEXTSPLIT(R677,"/")</f>
        <v>journalism</v>
      </c>
      <c r="T677" t="str">
        <v>audio</v>
      </c>
      <c r="U677" s="8" t="str">
        <f t="shared" si="64"/>
        <v>Sep</v>
      </c>
      <c r="V677">
        <f t="shared" si="65"/>
        <v>2019</v>
      </c>
    </row>
    <row r="678" spans="1:22" x14ac:dyDescent="0.25">
      <c r="A678">
        <v>676</v>
      </c>
      <c r="B678" t="s">
        <v>1392</v>
      </c>
      <c r="C678" s="3" t="s">
        <v>1393</v>
      </c>
      <c r="D678" s="19">
        <v>62300</v>
      </c>
      <c r="E678" s="19">
        <v>118214</v>
      </c>
      <c r="F678" s="5">
        <f t="shared" si="60"/>
        <v>189.74959871589084</v>
      </c>
      <c r="G678" s="20" t="s">
        <v>20</v>
      </c>
      <c r="H678" s="8">
        <v>1170</v>
      </c>
      <c r="I678" s="9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5">
        <f t="shared" si="62"/>
        <v>41178.208333333336</v>
      </c>
      <c r="O678" s="15">
        <f t="shared" si="63"/>
        <v>41187.208333333336</v>
      </c>
      <c r="P678" t="b">
        <v>0</v>
      </c>
      <c r="Q678" t="b">
        <v>0</v>
      </c>
      <c r="R678" s="10" t="s">
        <v>122</v>
      </c>
      <c r="S678" t="str" cm="1">
        <f t="array" ref="S678:T678">_xlfn.TEXTSPLIT(R678,"/")</f>
        <v>photography</v>
      </c>
      <c r="T678" t="str">
        <v>photography books</v>
      </c>
      <c r="U678" s="8" t="str">
        <f t="shared" si="64"/>
        <v>Sep</v>
      </c>
      <c r="V678">
        <f t="shared" si="65"/>
        <v>2012</v>
      </c>
    </row>
    <row r="679" spans="1:22" x14ac:dyDescent="0.25">
      <c r="A679">
        <v>677</v>
      </c>
      <c r="B679" t="s">
        <v>1394</v>
      </c>
      <c r="C679" s="3" t="s">
        <v>1395</v>
      </c>
      <c r="D679" s="19">
        <v>5300</v>
      </c>
      <c r="E679" s="19">
        <v>4432</v>
      </c>
      <c r="F679" s="5">
        <f t="shared" si="60"/>
        <v>83.622641509433961</v>
      </c>
      <c r="G679" s="20" t="s">
        <v>14</v>
      </c>
      <c r="H679" s="8">
        <v>111</v>
      </c>
      <c r="I679" s="9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5">
        <f t="shared" si="62"/>
        <v>42561.208333333328</v>
      </c>
      <c r="O679" s="15">
        <f t="shared" si="63"/>
        <v>42611.208333333328</v>
      </c>
      <c r="P679" t="b">
        <v>0</v>
      </c>
      <c r="Q679" t="b">
        <v>0</v>
      </c>
      <c r="R679" s="10" t="s">
        <v>119</v>
      </c>
      <c r="S679" t="str" cm="1">
        <f t="array" ref="S679:T679">_xlfn.TEXTSPLIT(R679,"/")</f>
        <v>publishing</v>
      </c>
      <c r="T679" t="str">
        <v>fiction</v>
      </c>
      <c r="U679" s="8" t="str">
        <f t="shared" si="64"/>
        <v>Jul</v>
      </c>
      <c r="V679">
        <f t="shared" si="65"/>
        <v>2016</v>
      </c>
    </row>
    <row r="680" spans="1:22" x14ac:dyDescent="0.25">
      <c r="A680">
        <v>678</v>
      </c>
      <c r="B680" t="s">
        <v>1396</v>
      </c>
      <c r="C680" s="3" t="s">
        <v>1397</v>
      </c>
      <c r="D680" s="19">
        <v>99500</v>
      </c>
      <c r="E680" s="19">
        <v>17879</v>
      </c>
      <c r="F680" s="5">
        <f t="shared" si="60"/>
        <v>17.968844221105527</v>
      </c>
      <c r="G680" s="20" t="s">
        <v>74</v>
      </c>
      <c r="H680" s="8">
        <v>215</v>
      </c>
      <c r="I680" s="9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5">
        <f t="shared" si="62"/>
        <v>43484.25</v>
      </c>
      <c r="O680" s="15">
        <f t="shared" si="63"/>
        <v>43486.25</v>
      </c>
      <c r="P680" t="b">
        <v>0</v>
      </c>
      <c r="Q680" t="b">
        <v>0</v>
      </c>
      <c r="R680" s="10" t="s">
        <v>53</v>
      </c>
      <c r="S680" t="str" cm="1">
        <f t="array" ref="S680:T680">_xlfn.TEXTSPLIT(R680,"/")</f>
        <v>film &amp; video</v>
      </c>
      <c r="T680" t="str">
        <v>drama</v>
      </c>
      <c r="U680" s="8" t="str">
        <f t="shared" si="64"/>
        <v>Jan</v>
      </c>
      <c r="V680">
        <f t="shared" si="65"/>
        <v>2019</v>
      </c>
    </row>
    <row r="681" spans="1:22" x14ac:dyDescent="0.25">
      <c r="A681">
        <v>679</v>
      </c>
      <c r="B681" t="s">
        <v>668</v>
      </c>
      <c r="C681" s="3" t="s">
        <v>1398</v>
      </c>
      <c r="D681" s="19">
        <v>1400</v>
      </c>
      <c r="E681" s="19">
        <v>14511</v>
      </c>
      <c r="F681" s="5">
        <f t="shared" si="60"/>
        <v>1036.5</v>
      </c>
      <c r="G681" s="20" t="s">
        <v>20</v>
      </c>
      <c r="H681" s="8">
        <v>363</v>
      </c>
      <c r="I681" s="9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5">
        <f t="shared" si="62"/>
        <v>43756.208333333328</v>
      </c>
      <c r="O681" s="15">
        <f t="shared" si="63"/>
        <v>43761.208333333328</v>
      </c>
      <c r="P681" t="b">
        <v>0</v>
      </c>
      <c r="Q681" t="b">
        <v>1</v>
      </c>
      <c r="R681" s="10" t="s">
        <v>17</v>
      </c>
      <c r="S681" t="str" cm="1">
        <f t="array" ref="S681:T681">_xlfn.TEXTSPLIT(R681,"/")</f>
        <v>food</v>
      </c>
      <c r="T681" t="str">
        <v>food trucks</v>
      </c>
      <c r="U681" s="8" t="str">
        <f t="shared" si="64"/>
        <v>Oct</v>
      </c>
      <c r="V681">
        <f t="shared" si="65"/>
        <v>2019</v>
      </c>
    </row>
    <row r="682" spans="1:22" ht="31.5" x14ac:dyDescent="0.25">
      <c r="A682">
        <v>680</v>
      </c>
      <c r="B682" t="s">
        <v>1399</v>
      </c>
      <c r="C682" s="3" t="s">
        <v>1400</v>
      </c>
      <c r="D682" s="19">
        <v>145600</v>
      </c>
      <c r="E682" s="19">
        <v>141822</v>
      </c>
      <c r="F682" s="5">
        <f t="shared" si="60"/>
        <v>97.405219780219781</v>
      </c>
      <c r="G682" s="20" t="s">
        <v>14</v>
      </c>
      <c r="H682" s="8">
        <v>2955</v>
      </c>
      <c r="I682" s="9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5">
        <f t="shared" si="62"/>
        <v>43813.25</v>
      </c>
      <c r="O682" s="15">
        <f t="shared" si="63"/>
        <v>43815.25</v>
      </c>
      <c r="P682" t="b">
        <v>0</v>
      </c>
      <c r="Q682" t="b">
        <v>1</v>
      </c>
      <c r="R682" s="10" t="s">
        <v>292</v>
      </c>
      <c r="S682" t="str" cm="1">
        <f t="array" ref="S682:T682">_xlfn.TEXTSPLIT(R682,"/")</f>
        <v>games</v>
      </c>
      <c r="T682" t="str">
        <v>mobile games</v>
      </c>
      <c r="U682" s="8" t="str">
        <f t="shared" si="64"/>
        <v>Dec</v>
      </c>
      <c r="V682">
        <f t="shared" si="65"/>
        <v>2019</v>
      </c>
    </row>
    <row r="683" spans="1:22" ht="31.5" x14ac:dyDescent="0.25">
      <c r="A683">
        <v>681</v>
      </c>
      <c r="B683" t="s">
        <v>1401</v>
      </c>
      <c r="C683" s="3" t="s">
        <v>1402</v>
      </c>
      <c r="D683" s="19">
        <v>184100</v>
      </c>
      <c r="E683" s="19">
        <v>159037</v>
      </c>
      <c r="F683" s="5">
        <f t="shared" si="60"/>
        <v>86.386203150461711</v>
      </c>
      <c r="G683" s="20" t="s">
        <v>14</v>
      </c>
      <c r="H683" s="8">
        <v>1657</v>
      </c>
      <c r="I683" s="9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5">
        <f t="shared" si="62"/>
        <v>40898.25</v>
      </c>
      <c r="O683" s="15">
        <f t="shared" si="63"/>
        <v>40904.25</v>
      </c>
      <c r="P683" t="b">
        <v>0</v>
      </c>
      <c r="Q683" t="b">
        <v>0</v>
      </c>
      <c r="R683" s="10" t="s">
        <v>33</v>
      </c>
      <c r="S683" t="str" cm="1">
        <f t="array" ref="S683:T683">_xlfn.TEXTSPLIT(R683,"/")</f>
        <v>theater</v>
      </c>
      <c r="T683" t="str">
        <v>plays</v>
      </c>
      <c r="U683" s="8" t="str">
        <f t="shared" si="64"/>
        <v>Dec</v>
      </c>
      <c r="V683">
        <f t="shared" si="65"/>
        <v>2011</v>
      </c>
    </row>
    <row r="684" spans="1:22" x14ac:dyDescent="0.25">
      <c r="A684">
        <v>682</v>
      </c>
      <c r="B684" t="s">
        <v>1403</v>
      </c>
      <c r="C684" s="3" t="s">
        <v>1404</v>
      </c>
      <c r="D684" s="19">
        <v>5400</v>
      </c>
      <c r="E684" s="19">
        <v>8109</v>
      </c>
      <c r="F684" s="5">
        <f t="shared" si="60"/>
        <v>150.16666666666666</v>
      </c>
      <c r="G684" s="20" t="s">
        <v>20</v>
      </c>
      <c r="H684" s="8">
        <v>103</v>
      </c>
      <c r="I684" s="9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5">
        <f t="shared" si="62"/>
        <v>41619.25</v>
      </c>
      <c r="O684" s="15">
        <f t="shared" si="63"/>
        <v>41628.25</v>
      </c>
      <c r="P684" t="b">
        <v>0</v>
      </c>
      <c r="Q684" t="b">
        <v>0</v>
      </c>
      <c r="R684" s="10" t="s">
        <v>33</v>
      </c>
      <c r="S684" t="str" cm="1">
        <f t="array" ref="S684:T684">_xlfn.TEXTSPLIT(R684,"/")</f>
        <v>theater</v>
      </c>
      <c r="T684" t="str">
        <v>plays</v>
      </c>
      <c r="U684" s="8" t="str">
        <f t="shared" si="64"/>
        <v>Dec</v>
      </c>
      <c r="V684">
        <f t="shared" si="65"/>
        <v>2013</v>
      </c>
    </row>
    <row r="685" spans="1:22" x14ac:dyDescent="0.25">
      <c r="A685">
        <v>683</v>
      </c>
      <c r="B685" t="s">
        <v>1405</v>
      </c>
      <c r="C685" s="3" t="s">
        <v>1406</v>
      </c>
      <c r="D685" s="19">
        <v>2300</v>
      </c>
      <c r="E685" s="19">
        <v>8244</v>
      </c>
      <c r="F685" s="5">
        <f t="shared" si="60"/>
        <v>358.43478260869563</v>
      </c>
      <c r="G685" s="20" t="s">
        <v>20</v>
      </c>
      <c r="H685" s="8">
        <v>147</v>
      </c>
      <c r="I685" s="9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5">
        <f t="shared" si="62"/>
        <v>43359.208333333328</v>
      </c>
      <c r="O685" s="15">
        <f t="shared" si="63"/>
        <v>43361.208333333328</v>
      </c>
      <c r="P685" t="b">
        <v>0</v>
      </c>
      <c r="Q685" t="b">
        <v>0</v>
      </c>
      <c r="R685" s="10" t="s">
        <v>33</v>
      </c>
      <c r="S685" t="str" cm="1">
        <f t="array" ref="S685:T685">_xlfn.TEXTSPLIT(R685,"/")</f>
        <v>theater</v>
      </c>
      <c r="T685" t="str">
        <v>plays</v>
      </c>
      <c r="U685" s="8" t="str">
        <f t="shared" si="64"/>
        <v>Sep</v>
      </c>
      <c r="V685">
        <f t="shared" si="65"/>
        <v>2018</v>
      </c>
    </row>
    <row r="686" spans="1:22" x14ac:dyDescent="0.25">
      <c r="A686">
        <v>684</v>
      </c>
      <c r="B686" t="s">
        <v>1407</v>
      </c>
      <c r="C686" s="3" t="s">
        <v>1408</v>
      </c>
      <c r="D686" s="19">
        <v>1400</v>
      </c>
      <c r="E686" s="19">
        <v>7600</v>
      </c>
      <c r="F686" s="5">
        <f t="shared" si="60"/>
        <v>542.85714285714289</v>
      </c>
      <c r="G686" s="20" t="s">
        <v>20</v>
      </c>
      <c r="H686" s="8">
        <v>110</v>
      </c>
      <c r="I686" s="9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5">
        <f t="shared" si="62"/>
        <v>40358.208333333336</v>
      </c>
      <c r="O686" s="15">
        <f t="shared" si="63"/>
        <v>40378.208333333336</v>
      </c>
      <c r="P686" t="b">
        <v>0</v>
      </c>
      <c r="Q686" t="b">
        <v>0</v>
      </c>
      <c r="R686" s="10" t="s">
        <v>68</v>
      </c>
      <c r="S686" t="str" cm="1">
        <f t="array" ref="S686:T686">_xlfn.TEXTSPLIT(R686,"/")</f>
        <v>publishing</v>
      </c>
      <c r="T686" t="str">
        <v>nonfiction</v>
      </c>
      <c r="U686" s="8" t="str">
        <f t="shared" si="64"/>
        <v>Jun</v>
      </c>
      <c r="V686">
        <f t="shared" si="65"/>
        <v>2010</v>
      </c>
    </row>
    <row r="687" spans="1:22" x14ac:dyDescent="0.25">
      <c r="A687">
        <v>685</v>
      </c>
      <c r="B687" t="s">
        <v>1409</v>
      </c>
      <c r="C687" s="3" t="s">
        <v>1410</v>
      </c>
      <c r="D687" s="19">
        <v>140000</v>
      </c>
      <c r="E687" s="19">
        <v>94501</v>
      </c>
      <c r="F687" s="5">
        <f t="shared" si="60"/>
        <v>67.500714285714281</v>
      </c>
      <c r="G687" s="20" t="s">
        <v>14</v>
      </c>
      <c r="H687" s="8">
        <v>926</v>
      </c>
      <c r="I687" s="9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5">
        <f t="shared" si="62"/>
        <v>42239.208333333328</v>
      </c>
      <c r="O687" s="15">
        <f t="shared" si="63"/>
        <v>42263.208333333328</v>
      </c>
      <c r="P687" t="b">
        <v>0</v>
      </c>
      <c r="Q687" t="b">
        <v>0</v>
      </c>
      <c r="R687" s="10" t="s">
        <v>33</v>
      </c>
      <c r="S687" t="str" cm="1">
        <f t="array" ref="S687:T687">_xlfn.TEXTSPLIT(R687,"/")</f>
        <v>theater</v>
      </c>
      <c r="T687" t="str">
        <v>plays</v>
      </c>
      <c r="U687" s="8" t="str">
        <f t="shared" si="64"/>
        <v>Aug</v>
      </c>
      <c r="V687">
        <f t="shared" si="65"/>
        <v>2015</v>
      </c>
    </row>
    <row r="688" spans="1:22" x14ac:dyDescent="0.25">
      <c r="A688">
        <v>686</v>
      </c>
      <c r="B688" t="s">
        <v>1411</v>
      </c>
      <c r="C688" s="3" t="s">
        <v>1412</v>
      </c>
      <c r="D688" s="19">
        <v>7500</v>
      </c>
      <c r="E688" s="19">
        <v>14381</v>
      </c>
      <c r="F688" s="5">
        <f t="shared" si="60"/>
        <v>191.74666666666667</v>
      </c>
      <c r="G688" s="20" t="s">
        <v>20</v>
      </c>
      <c r="H688" s="8">
        <v>134</v>
      </c>
      <c r="I688" s="9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5">
        <f t="shared" si="62"/>
        <v>43186.208333333328</v>
      </c>
      <c r="O688" s="15">
        <f t="shared" si="63"/>
        <v>43197.208333333328</v>
      </c>
      <c r="P688" t="b">
        <v>0</v>
      </c>
      <c r="Q688" t="b">
        <v>0</v>
      </c>
      <c r="R688" s="10" t="s">
        <v>65</v>
      </c>
      <c r="S688" t="str" cm="1">
        <f t="array" ref="S688:T688">_xlfn.TEXTSPLIT(R688,"/")</f>
        <v>technology</v>
      </c>
      <c r="T688" t="str">
        <v>wearables</v>
      </c>
      <c r="U688" s="8" t="str">
        <f t="shared" si="64"/>
        <v>Mar</v>
      </c>
      <c r="V688">
        <f t="shared" si="65"/>
        <v>2018</v>
      </c>
    </row>
    <row r="689" spans="1:22" x14ac:dyDescent="0.25">
      <c r="A689">
        <v>687</v>
      </c>
      <c r="B689" t="s">
        <v>1413</v>
      </c>
      <c r="C689" s="3" t="s">
        <v>1414</v>
      </c>
      <c r="D689" s="19">
        <v>1500</v>
      </c>
      <c r="E689" s="19">
        <v>13980</v>
      </c>
      <c r="F689" s="5">
        <f t="shared" si="60"/>
        <v>932</v>
      </c>
      <c r="G689" s="20" t="s">
        <v>20</v>
      </c>
      <c r="H689" s="8">
        <v>269</v>
      </c>
      <c r="I689" s="9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5">
        <f t="shared" si="62"/>
        <v>42806.25</v>
      </c>
      <c r="O689" s="15">
        <f t="shared" si="63"/>
        <v>42809.208333333328</v>
      </c>
      <c r="P689" t="b">
        <v>0</v>
      </c>
      <c r="Q689" t="b">
        <v>0</v>
      </c>
      <c r="R689" s="10" t="s">
        <v>33</v>
      </c>
      <c r="S689" t="str" cm="1">
        <f t="array" ref="S689:T689">_xlfn.TEXTSPLIT(R689,"/")</f>
        <v>theater</v>
      </c>
      <c r="T689" t="str">
        <v>plays</v>
      </c>
      <c r="U689" s="8" t="str">
        <f t="shared" si="64"/>
        <v>Mar</v>
      </c>
      <c r="V689">
        <f t="shared" si="65"/>
        <v>2017</v>
      </c>
    </row>
    <row r="690" spans="1:22" x14ac:dyDescent="0.25">
      <c r="A690">
        <v>688</v>
      </c>
      <c r="B690" t="s">
        <v>1415</v>
      </c>
      <c r="C690" s="3" t="s">
        <v>1416</v>
      </c>
      <c r="D690" s="19">
        <v>2900</v>
      </c>
      <c r="E690" s="19">
        <v>12449</v>
      </c>
      <c r="F690" s="5">
        <f t="shared" si="60"/>
        <v>429.27586206896552</v>
      </c>
      <c r="G690" s="20" t="s">
        <v>20</v>
      </c>
      <c r="H690" s="8">
        <v>175</v>
      </c>
      <c r="I690" s="9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5">
        <f t="shared" si="62"/>
        <v>43475.25</v>
      </c>
      <c r="O690" s="15">
        <f t="shared" si="63"/>
        <v>43491.25</v>
      </c>
      <c r="P690" t="b">
        <v>0</v>
      </c>
      <c r="Q690" t="b">
        <v>1</v>
      </c>
      <c r="R690" s="10" t="s">
        <v>269</v>
      </c>
      <c r="S690" t="str" cm="1">
        <f t="array" ref="S690:T690">_xlfn.TEXTSPLIT(R690,"/")</f>
        <v>film &amp; video</v>
      </c>
      <c r="T690" t="str">
        <v>television</v>
      </c>
      <c r="U690" s="8" t="str">
        <f t="shared" si="64"/>
        <v>Jan</v>
      </c>
      <c r="V690">
        <f t="shared" si="65"/>
        <v>2019</v>
      </c>
    </row>
    <row r="691" spans="1:22" x14ac:dyDescent="0.25">
      <c r="A691">
        <v>689</v>
      </c>
      <c r="B691" t="s">
        <v>1417</v>
      </c>
      <c r="C691" s="3" t="s">
        <v>1418</v>
      </c>
      <c r="D691" s="19">
        <v>7300</v>
      </c>
      <c r="E691" s="19">
        <v>7348</v>
      </c>
      <c r="F691" s="5">
        <f t="shared" si="60"/>
        <v>100.65753424657535</v>
      </c>
      <c r="G691" s="20" t="s">
        <v>20</v>
      </c>
      <c r="H691" s="8">
        <v>69</v>
      </c>
      <c r="I691" s="9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5">
        <f t="shared" si="62"/>
        <v>41576.208333333336</v>
      </c>
      <c r="O691" s="15">
        <f t="shared" si="63"/>
        <v>41588.25</v>
      </c>
      <c r="P691" t="b">
        <v>0</v>
      </c>
      <c r="Q691" t="b">
        <v>0</v>
      </c>
      <c r="R691" s="10" t="s">
        <v>28</v>
      </c>
      <c r="S691" t="str" cm="1">
        <f t="array" ref="S691:T691">_xlfn.TEXTSPLIT(R691,"/")</f>
        <v>technology</v>
      </c>
      <c r="T691" t="str">
        <v>web</v>
      </c>
      <c r="U691" s="8" t="str">
        <f t="shared" si="64"/>
        <v>Oct</v>
      </c>
      <c r="V691">
        <f t="shared" si="65"/>
        <v>2013</v>
      </c>
    </row>
    <row r="692" spans="1:22" x14ac:dyDescent="0.25">
      <c r="A692">
        <v>690</v>
      </c>
      <c r="B692" t="s">
        <v>1419</v>
      </c>
      <c r="C692" s="3" t="s">
        <v>1420</v>
      </c>
      <c r="D692" s="19">
        <v>3600</v>
      </c>
      <c r="E692" s="19">
        <v>8158</v>
      </c>
      <c r="F692" s="5">
        <f t="shared" si="60"/>
        <v>226.61111111111109</v>
      </c>
      <c r="G692" s="20" t="s">
        <v>20</v>
      </c>
      <c r="H692" s="8">
        <v>190</v>
      </c>
      <c r="I692" s="9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5">
        <f t="shared" si="62"/>
        <v>40874.25</v>
      </c>
      <c r="O692" s="15">
        <f t="shared" si="63"/>
        <v>40880.25</v>
      </c>
      <c r="P692" t="b">
        <v>0</v>
      </c>
      <c r="Q692" t="b">
        <v>1</v>
      </c>
      <c r="R692" s="10" t="s">
        <v>42</v>
      </c>
      <c r="S692" t="str" cm="1">
        <f t="array" ref="S692:T692">_xlfn.TEXTSPLIT(R692,"/")</f>
        <v>film &amp; video</v>
      </c>
      <c r="T692" t="str">
        <v>documentary</v>
      </c>
      <c r="U692" s="8" t="str">
        <f t="shared" si="64"/>
        <v>Nov</v>
      </c>
      <c r="V692">
        <f t="shared" si="65"/>
        <v>2011</v>
      </c>
    </row>
    <row r="693" spans="1:22" x14ac:dyDescent="0.25">
      <c r="A693">
        <v>691</v>
      </c>
      <c r="B693" t="s">
        <v>1421</v>
      </c>
      <c r="C693" s="3" t="s">
        <v>1422</v>
      </c>
      <c r="D693" s="19">
        <v>5000</v>
      </c>
      <c r="E693" s="19">
        <v>7119</v>
      </c>
      <c r="F693" s="5">
        <f t="shared" si="60"/>
        <v>142.38</v>
      </c>
      <c r="G693" s="20" t="s">
        <v>20</v>
      </c>
      <c r="H693" s="8">
        <v>237</v>
      </c>
      <c r="I693" s="9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5">
        <f t="shared" si="62"/>
        <v>41185.208333333336</v>
      </c>
      <c r="O693" s="15">
        <f t="shared" si="63"/>
        <v>41202.208333333336</v>
      </c>
      <c r="P693" t="b">
        <v>1</v>
      </c>
      <c r="Q693" t="b">
        <v>1</v>
      </c>
      <c r="R693" s="10" t="s">
        <v>42</v>
      </c>
      <c r="S693" t="str" cm="1">
        <f t="array" ref="S693:T693">_xlfn.TEXTSPLIT(R693,"/")</f>
        <v>film &amp; video</v>
      </c>
      <c r="T693" t="str">
        <v>documentary</v>
      </c>
      <c r="U693" s="8" t="str">
        <f t="shared" si="64"/>
        <v>Oct</v>
      </c>
      <c r="V693">
        <f t="shared" si="65"/>
        <v>2012</v>
      </c>
    </row>
    <row r="694" spans="1:22" x14ac:dyDescent="0.25">
      <c r="A694">
        <v>692</v>
      </c>
      <c r="B694" t="s">
        <v>1423</v>
      </c>
      <c r="C694" s="3" t="s">
        <v>1424</v>
      </c>
      <c r="D694" s="19">
        <v>6000</v>
      </c>
      <c r="E694" s="19">
        <v>5438</v>
      </c>
      <c r="F694" s="5">
        <f t="shared" si="60"/>
        <v>90.633333333333326</v>
      </c>
      <c r="G694" s="20" t="s">
        <v>14</v>
      </c>
      <c r="H694" s="8">
        <v>77</v>
      </c>
      <c r="I694" s="9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5">
        <f t="shared" si="62"/>
        <v>43655.208333333328</v>
      </c>
      <c r="O694" s="15">
        <f t="shared" si="63"/>
        <v>43673.208333333328</v>
      </c>
      <c r="P694" t="b">
        <v>0</v>
      </c>
      <c r="Q694" t="b">
        <v>0</v>
      </c>
      <c r="R694" s="10" t="s">
        <v>23</v>
      </c>
      <c r="S694" t="str" cm="1">
        <f t="array" ref="S694:T694">_xlfn.TEXTSPLIT(R694,"/")</f>
        <v>music</v>
      </c>
      <c r="T694" t="str">
        <v>rock</v>
      </c>
      <c r="U694" s="8" t="str">
        <f t="shared" si="64"/>
        <v>Jul</v>
      </c>
      <c r="V694">
        <f t="shared" si="65"/>
        <v>2019</v>
      </c>
    </row>
    <row r="695" spans="1:22" ht="31.5" x14ac:dyDescent="0.25">
      <c r="A695">
        <v>693</v>
      </c>
      <c r="B695" t="s">
        <v>1425</v>
      </c>
      <c r="C695" s="3" t="s">
        <v>1426</v>
      </c>
      <c r="D695" s="19">
        <v>180400</v>
      </c>
      <c r="E695" s="19">
        <v>115396</v>
      </c>
      <c r="F695" s="5">
        <f t="shared" si="60"/>
        <v>63.966740576496676</v>
      </c>
      <c r="G695" s="20" t="s">
        <v>14</v>
      </c>
      <c r="H695" s="8">
        <v>1748</v>
      </c>
      <c r="I695" s="9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5">
        <f t="shared" si="62"/>
        <v>43025.208333333328</v>
      </c>
      <c r="O695" s="15">
        <f t="shared" si="63"/>
        <v>43042.208333333328</v>
      </c>
      <c r="P695" t="b">
        <v>0</v>
      </c>
      <c r="Q695" t="b">
        <v>0</v>
      </c>
      <c r="R695" s="10" t="s">
        <v>33</v>
      </c>
      <c r="S695" t="str" cm="1">
        <f t="array" ref="S695:T695">_xlfn.TEXTSPLIT(R695,"/")</f>
        <v>theater</v>
      </c>
      <c r="T695" t="str">
        <v>plays</v>
      </c>
      <c r="U695" s="8" t="str">
        <f t="shared" si="64"/>
        <v>Oct</v>
      </c>
      <c r="V695">
        <f t="shared" si="65"/>
        <v>2017</v>
      </c>
    </row>
    <row r="696" spans="1:22" x14ac:dyDescent="0.25">
      <c r="A696">
        <v>694</v>
      </c>
      <c r="B696" t="s">
        <v>1427</v>
      </c>
      <c r="C696" s="3" t="s">
        <v>1428</v>
      </c>
      <c r="D696" s="19">
        <v>9100</v>
      </c>
      <c r="E696" s="19">
        <v>7656</v>
      </c>
      <c r="F696" s="5">
        <f t="shared" si="60"/>
        <v>84.131868131868131</v>
      </c>
      <c r="G696" s="20" t="s">
        <v>14</v>
      </c>
      <c r="H696" s="8">
        <v>79</v>
      </c>
      <c r="I696" s="9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5">
        <f t="shared" si="62"/>
        <v>43066.25</v>
      </c>
      <c r="O696" s="15">
        <f t="shared" si="63"/>
        <v>43103.25</v>
      </c>
      <c r="P696" t="b">
        <v>0</v>
      </c>
      <c r="Q696" t="b">
        <v>0</v>
      </c>
      <c r="R696" s="10" t="s">
        <v>33</v>
      </c>
      <c r="S696" t="str" cm="1">
        <f t="array" ref="S696:T696">_xlfn.TEXTSPLIT(R696,"/")</f>
        <v>theater</v>
      </c>
      <c r="T696" t="str">
        <v>plays</v>
      </c>
      <c r="U696" s="8" t="str">
        <f t="shared" si="64"/>
        <v>Nov</v>
      </c>
      <c r="V696">
        <f t="shared" si="65"/>
        <v>2017</v>
      </c>
    </row>
    <row r="697" spans="1:22" x14ac:dyDescent="0.25">
      <c r="A697">
        <v>695</v>
      </c>
      <c r="B697" t="s">
        <v>1429</v>
      </c>
      <c r="C697" s="3" t="s">
        <v>1430</v>
      </c>
      <c r="D697" s="19">
        <v>9200</v>
      </c>
      <c r="E697" s="19">
        <v>12322</v>
      </c>
      <c r="F697" s="5">
        <f t="shared" si="60"/>
        <v>133.93478260869566</v>
      </c>
      <c r="G697" s="20" t="s">
        <v>20</v>
      </c>
      <c r="H697" s="8">
        <v>196</v>
      </c>
      <c r="I697" s="9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5">
        <f t="shared" si="62"/>
        <v>42322.25</v>
      </c>
      <c r="O697" s="15">
        <f t="shared" si="63"/>
        <v>42338.25</v>
      </c>
      <c r="P697" t="b">
        <v>1</v>
      </c>
      <c r="Q697" t="b">
        <v>0</v>
      </c>
      <c r="R697" s="10" t="s">
        <v>23</v>
      </c>
      <c r="S697" t="str" cm="1">
        <f t="array" ref="S697:T697">_xlfn.TEXTSPLIT(R697,"/")</f>
        <v>music</v>
      </c>
      <c r="T697" t="str">
        <v>rock</v>
      </c>
      <c r="U697" s="8" t="str">
        <f t="shared" si="64"/>
        <v>Nov</v>
      </c>
      <c r="V697">
        <f t="shared" si="65"/>
        <v>2015</v>
      </c>
    </row>
    <row r="698" spans="1:22" x14ac:dyDescent="0.25">
      <c r="A698">
        <v>696</v>
      </c>
      <c r="B698" t="s">
        <v>1431</v>
      </c>
      <c r="C698" s="3" t="s">
        <v>1432</v>
      </c>
      <c r="D698" s="19">
        <v>164100</v>
      </c>
      <c r="E698" s="19">
        <v>96888</v>
      </c>
      <c r="F698" s="5">
        <f t="shared" si="60"/>
        <v>59.042047531992694</v>
      </c>
      <c r="G698" s="20" t="s">
        <v>14</v>
      </c>
      <c r="H698" s="8">
        <v>889</v>
      </c>
      <c r="I698" s="9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5">
        <f t="shared" si="62"/>
        <v>42114.208333333328</v>
      </c>
      <c r="O698" s="15">
        <f t="shared" si="63"/>
        <v>42115.208333333328</v>
      </c>
      <c r="P698" t="b">
        <v>0</v>
      </c>
      <c r="Q698" t="b">
        <v>1</v>
      </c>
      <c r="R698" s="10" t="s">
        <v>33</v>
      </c>
      <c r="S698" t="str" cm="1">
        <f t="array" ref="S698:T698">_xlfn.TEXTSPLIT(R698,"/")</f>
        <v>theater</v>
      </c>
      <c r="T698" t="str">
        <v>plays</v>
      </c>
      <c r="U698" s="8" t="str">
        <f t="shared" si="64"/>
        <v>Apr</v>
      </c>
      <c r="V698">
        <f t="shared" si="65"/>
        <v>2015</v>
      </c>
    </row>
    <row r="699" spans="1:22" x14ac:dyDescent="0.25">
      <c r="A699">
        <v>697</v>
      </c>
      <c r="B699" t="s">
        <v>1433</v>
      </c>
      <c r="C699" s="3" t="s">
        <v>1434</v>
      </c>
      <c r="D699" s="19">
        <v>128900</v>
      </c>
      <c r="E699" s="19">
        <v>196960</v>
      </c>
      <c r="F699" s="5">
        <f t="shared" si="60"/>
        <v>152.80062063615205</v>
      </c>
      <c r="G699" s="20" t="s">
        <v>20</v>
      </c>
      <c r="H699" s="8">
        <v>7295</v>
      </c>
      <c r="I699" s="9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5">
        <f t="shared" si="62"/>
        <v>43190.208333333328</v>
      </c>
      <c r="O699" s="15">
        <f t="shared" si="63"/>
        <v>43192.208333333328</v>
      </c>
      <c r="P699" t="b">
        <v>0</v>
      </c>
      <c r="Q699" t="b">
        <v>0</v>
      </c>
      <c r="R699" s="10" t="s">
        <v>50</v>
      </c>
      <c r="S699" t="str" cm="1">
        <f t="array" ref="S699:T699">_xlfn.TEXTSPLIT(R699,"/")</f>
        <v>music</v>
      </c>
      <c r="T699" t="str">
        <v>electric music</v>
      </c>
      <c r="U699" s="8" t="str">
        <f t="shared" si="64"/>
        <v>Mar</v>
      </c>
      <c r="V699">
        <f t="shared" si="65"/>
        <v>2018</v>
      </c>
    </row>
    <row r="700" spans="1:22" x14ac:dyDescent="0.25">
      <c r="A700">
        <v>698</v>
      </c>
      <c r="B700" t="s">
        <v>1435</v>
      </c>
      <c r="C700" s="3" t="s">
        <v>1436</v>
      </c>
      <c r="D700" s="19">
        <v>42100</v>
      </c>
      <c r="E700" s="19">
        <v>188057</v>
      </c>
      <c r="F700" s="5">
        <f t="shared" si="60"/>
        <v>446.69121140142522</v>
      </c>
      <c r="G700" s="20" t="s">
        <v>20</v>
      </c>
      <c r="H700" s="8">
        <v>2893</v>
      </c>
      <c r="I700" s="9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5">
        <f t="shared" si="62"/>
        <v>40871.25</v>
      </c>
      <c r="O700" s="15">
        <f t="shared" si="63"/>
        <v>40885.25</v>
      </c>
      <c r="P700" t="b">
        <v>0</v>
      </c>
      <c r="Q700" t="b">
        <v>0</v>
      </c>
      <c r="R700" s="10" t="s">
        <v>65</v>
      </c>
      <c r="S700" t="str" cm="1">
        <f t="array" ref="S700:T700">_xlfn.TEXTSPLIT(R700,"/")</f>
        <v>technology</v>
      </c>
      <c r="T700" t="str">
        <v>wearables</v>
      </c>
      <c r="U700" s="8" t="str">
        <f t="shared" si="64"/>
        <v>Nov</v>
      </c>
      <c r="V700">
        <f t="shared" si="65"/>
        <v>2011</v>
      </c>
    </row>
    <row r="701" spans="1:22" x14ac:dyDescent="0.25">
      <c r="A701">
        <v>699</v>
      </c>
      <c r="B701" t="s">
        <v>444</v>
      </c>
      <c r="C701" s="3" t="s">
        <v>1437</v>
      </c>
      <c r="D701" s="19">
        <v>7400</v>
      </c>
      <c r="E701" s="19">
        <v>6245</v>
      </c>
      <c r="F701" s="5">
        <f t="shared" si="60"/>
        <v>84.391891891891888</v>
      </c>
      <c r="G701" s="20" t="s">
        <v>14</v>
      </c>
      <c r="H701" s="8">
        <v>56</v>
      </c>
      <c r="I701" s="9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5">
        <f t="shared" si="62"/>
        <v>43641.208333333328</v>
      </c>
      <c r="O701" s="15">
        <f t="shared" si="63"/>
        <v>43642.208333333328</v>
      </c>
      <c r="P701" t="b">
        <v>0</v>
      </c>
      <c r="Q701" t="b">
        <v>0</v>
      </c>
      <c r="R701" s="10" t="s">
        <v>53</v>
      </c>
      <c r="S701" t="str" cm="1">
        <f t="array" ref="S701:T701">_xlfn.TEXTSPLIT(R701,"/")</f>
        <v>film &amp; video</v>
      </c>
      <c r="T701" t="str">
        <v>drama</v>
      </c>
      <c r="U701" s="8" t="str">
        <f t="shared" si="64"/>
        <v>Jun</v>
      </c>
      <c r="V701">
        <f t="shared" si="65"/>
        <v>2019</v>
      </c>
    </row>
    <row r="702" spans="1:22" ht="31.5" x14ac:dyDescent="0.25">
      <c r="A702">
        <v>700</v>
      </c>
      <c r="B702" t="s">
        <v>1438</v>
      </c>
      <c r="C702" s="3" t="s">
        <v>1439</v>
      </c>
      <c r="D702" s="19">
        <v>100</v>
      </c>
      <c r="E702" s="19">
        <v>3</v>
      </c>
      <c r="F702" s="5">
        <f t="shared" si="60"/>
        <v>3</v>
      </c>
      <c r="G702" s="20" t="s">
        <v>14</v>
      </c>
      <c r="H702" s="8">
        <v>1</v>
      </c>
      <c r="I702" s="9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5">
        <f t="shared" si="62"/>
        <v>40203.25</v>
      </c>
      <c r="O702" s="15">
        <f t="shared" si="63"/>
        <v>40218.25</v>
      </c>
      <c r="P702" t="b">
        <v>0</v>
      </c>
      <c r="Q702" t="b">
        <v>0</v>
      </c>
      <c r="R702" s="10" t="s">
        <v>65</v>
      </c>
      <c r="S702" t="str" cm="1">
        <f t="array" ref="S702:T702">_xlfn.TEXTSPLIT(R702,"/")</f>
        <v>technology</v>
      </c>
      <c r="T702" t="str">
        <v>wearables</v>
      </c>
      <c r="U702" s="8" t="str">
        <f t="shared" si="64"/>
        <v>Jan</v>
      </c>
      <c r="V702">
        <f t="shared" si="65"/>
        <v>2010</v>
      </c>
    </row>
    <row r="703" spans="1:22" ht="31.5" x14ac:dyDescent="0.25">
      <c r="A703">
        <v>701</v>
      </c>
      <c r="B703" t="s">
        <v>1440</v>
      </c>
      <c r="C703" s="3" t="s">
        <v>1441</v>
      </c>
      <c r="D703" s="19">
        <v>52000</v>
      </c>
      <c r="E703" s="19">
        <v>91014</v>
      </c>
      <c r="F703" s="5">
        <f t="shared" si="60"/>
        <v>175.02692307692308</v>
      </c>
      <c r="G703" s="20" t="s">
        <v>20</v>
      </c>
      <c r="H703" s="8">
        <v>820</v>
      </c>
      <c r="I703" s="9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5">
        <f t="shared" si="62"/>
        <v>40629.208333333336</v>
      </c>
      <c r="O703" s="15">
        <f t="shared" si="63"/>
        <v>40636.208333333336</v>
      </c>
      <c r="P703" t="b">
        <v>1</v>
      </c>
      <c r="Q703" t="b">
        <v>0</v>
      </c>
      <c r="R703" s="10" t="s">
        <v>33</v>
      </c>
      <c r="S703" t="str" cm="1">
        <f t="array" ref="S703:T703">_xlfn.TEXTSPLIT(R703,"/")</f>
        <v>theater</v>
      </c>
      <c r="T703" t="str">
        <v>plays</v>
      </c>
      <c r="U703" s="8" t="str">
        <f t="shared" si="64"/>
        <v>Mar</v>
      </c>
      <c r="V703">
        <f t="shared" si="65"/>
        <v>2011</v>
      </c>
    </row>
    <row r="704" spans="1:22" ht="31.5" x14ac:dyDescent="0.25">
      <c r="A704">
        <v>702</v>
      </c>
      <c r="B704" t="s">
        <v>1442</v>
      </c>
      <c r="C704" s="3" t="s">
        <v>1443</v>
      </c>
      <c r="D704" s="19">
        <v>8700</v>
      </c>
      <c r="E704" s="19">
        <v>4710</v>
      </c>
      <c r="F704" s="5">
        <f t="shared" si="60"/>
        <v>54.137931034482754</v>
      </c>
      <c r="G704" s="20" t="s">
        <v>14</v>
      </c>
      <c r="H704" s="8">
        <v>83</v>
      </c>
      <c r="I704" s="9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5">
        <f t="shared" si="62"/>
        <v>41477.208333333336</v>
      </c>
      <c r="O704" s="15">
        <f t="shared" si="63"/>
        <v>41482.208333333336</v>
      </c>
      <c r="P704" t="b">
        <v>0</v>
      </c>
      <c r="Q704" t="b">
        <v>0</v>
      </c>
      <c r="R704" s="10" t="s">
        <v>65</v>
      </c>
      <c r="S704" t="str" cm="1">
        <f t="array" ref="S704:T704">_xlfn.TEXTSPLIT(R704,"/")</f>
        <v>technology</v>
      </c>
      <c r="T704" t="str">
        <v>wearables</v>
      </c>
      <c r="U704" s="8" t="str">
        <f t="shared" si="64"/>
        <v>Jul</v>
      </c>
      <c r="V704">
        <f t="shared" si="65"/>
        <v>2013</v>
      </c>
    </row>
    <row r="705" spans="1:22" x14ac:dyDescent="0.25">
      <c r="A705">
        <v>703</v>
      </c>
      <c r="B705" t="s">
        <v>1444</v>
      </c>
      <c r="C705" s="3" t="s">
        <v>1445</v>
      </c>
      <c r="D705" s="19">
        <v>63400</v>
      </c>
      <c r="E705" s="19">
        <v>197728</v>
      </c>
      <c r="F705" s="5">
        <f t="shared" si="60"/>
        <v>311.87381703470032</v>
      </c>
      <c r="G705" s="20" t="s">
        <v>20</v>
      </c>
      <c r="H705" s="8">
        <v>2038</v>
      </c>
      <c r="I705" s="9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5">
        <f t="shared" si="62"/>
        <v>41020.208333333336</v>
      </c>
      <c r="O705" s="15">
        <f t="shared" si="63"/>
        <v>41037.208333333336</v>
      </c>
      <c r="P705" t="b">
        <v>1</v>
      </c>
      <c r="Q705" t="b">
        <v>1</v>
      </c>
      <c r="R705" s="10" t="s">
        <v>206</v>
      </c>
      <c r="S705" t="str" cm="1">
        <f t="array" ref="S705:T705">_xlfn.TEXTSPLIT(R705,"/")</f>
        <v>publishing</v>
      </c>
      <c r="T705" t="str">
        <v>translations</v>
      </c>
      <c r="U705" s="8" t="str">
        <f t="shared" si="64"/>
        <v>Apr</v>
      </c>
      <c r="V705">
        <f t="shared" si="65"/>
        <v>2012</v>
      </c>
    </row>
    <row r="706" spans="1:22" ht="31.5" x14ac:dyDescent="0.25">
      <c r="A706">
        <v>704</v>
      </c>
      <c r="B706" t="s">
        <v>1446</v>
      </c>
      <c r="C706" s="3" t="s">
        <v>1447</v>
      </c>
      <c r="D706" s="19">
        <v>8700</v>
      </c>
      <c r="E706" s="19">
        <v>10682</v>
      </c>
      <c r="F706" s="5">
        <f t="shared" si="60"/>
        <v>122.78160919540231</v>
      </c>
      <c r="G706" s="20" t="s">
        <v>20</v>
      </c>
      <c r="H706" s="8">
        <v>116</v>
      </c>
      <c r="I706" s="9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5">
        <f t="shared" si="62"/>
        <v>42555.208333333328</v>
      </c>
      <c r="O706" s="15">
        <f t="shared" si="63"/>
        <v>42570.208333333328</v>
      </c>
      <c r="P706" t="b">
        <v>0</v>
      </c>
      <c r="Q706" t="b">
        <v>0</v>
      </c>
      <c r="R706" s="10" t="s">
        <v>71</v>
      </c>
      <c r="S706" t="str" cm="1">
        <f t="array" ref="S706:T706">_xlfn.TEXTSPLIT(R706,"/")</f>
        <v>film &amp; video</v>
      </c>
      <c r="T706" t="str">
        <v>animation</v>
      </c>
      <c r="U706" s="8" t="str">
        <f t="shared" si="64"/>
        <v>Jul</v>
      </c>
      <c r="V706">
        <f t="shared" si="65"/>
        <v>2016</v>
      </c>
    </row>
    <row r="707" spans="1:22" x14ac:dyDescent="0.25">
      <c r="A707">
        <v>705</v>
      </c>
      <c r="B707" t="s">
        <v>1448</v>
      </c>
      <c r="C707" s="3" t="s">
        <v>1449</v>
      </c>
      <c r="D707" s="19">
        <v>169700</v>
      </c>
      <c r="E707" s="19">
        <v>168048</v>
      </c>
      <c r="F707" s="5">
        <f t="shared" ref="F707:F770" si="66">E707/D707*100</f>
        <v>99.026517383618156</v>
      </c>
      <c r="G707" s="20" t="s">
        <v>14</v>
      </c>
      <c r="H707" s="8">
        <v>2025</v>
      </c>
      <c r="I707" s="9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5">
        <f t="shared" ref="N707:N770" si="68">(((L707/60)/60)/24)+DATE(1970,1,1)</f>
        <v>41619.25</v>
      </c>
      <c r="O707" s="15">
        <f t="shared" ref="O707:O770" si="69">(((M707/60)/60)/24)+DATE(1970,1,1)</f>
        <v>41623.25</v>
      </c>
      <c r="P707" t="b">
        <v>0</v>
      </c>
      <c r="Q707" t="b">
        <v>0</v>
      </c>
      <c r="R707" s="10" t="s">
        <v>68</v>
      </c>
      <c r="S707" t="str" cm="1">
        <f t="array" ref="S707:T707">_xlfn.TEXTSPLIT(R707,"/")</f>
        <v>publishing</v>
      </c>
      <c r="T707" t="str">
        <v>nonfiction</v>
      </c>
      <c r="U707" s="8" t="str">
        <f t="shared" ref="U707:U770" si="70">TEXT(N707,"mmm")</f>
        <v>Dec</v>
      </c>
      <c r="V707">
        <f t="shared" ref="V707:V770" si="71">YEAR(N707)</f>
        <v>2013</v>
      </c>
    </row>
    <row r="708" spans="1:22" ht="31.5" x14ac:dyDescent="0.25">
      <c r="A708">
        <v>706</v>
      </c>
      <c r="B708" t="s">
        <v>1450</v>
      </c>
      <c r="C708" s="3" t="s">
        <v>1451</v>
      </c>
      <c r="D708" s="19">
        <v>108400</v>
      </c>
      <c r="E708" s="19">
        <v>138586</v>
      </c>
      <c r="F708" s="5">
        <f t="shared" si="66"/>
        <v>127.84686346863469</v>
      </c>
      <c r="G708" s="20" t="s">
        <v>20</v>
      </c>
      <c r="H708" s="8">
        <v>1345</v>
      </c>
      <c r="I708" s="9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5">
        <f t="shared" si="68"/>
        <v>43471.25</v>
      </c>
      <c r="O708" s="15">
        <f t="shared" si="69"/>
        <v>43479.25</v>
      </c>
      <c r="P708" t="b">
        <v>0</v>
      </c>
      <c r="Q708" t="b">
        <v>1</v>
      </c>
      <c r="R708" s="10" t="s">
        <v>28</v>
      </c>
      <c r="S708" t="str" cm="1">
        <f t="array" ref="S708:T708">_xlfn.TEXTSPLIT(R708,"/")</f>
        <v>technology</v>
      </c>
      <c r="T708" t="str">
        <v>web</v>
      </c>
      <c r="U708" s="8" t="str">
        <f t="shared" si="70"/>
        <v>Jan</v>
      </c>
      <c r="V708">
        <f t="shared" si="71"/>
        <v>2019</v>
      </c>
    </row>
    <row r="709" spans="1:22" ht="31.5" x14ac:dyDescent="0.25">
      <c r="A709">
        <v>707</v>
      </c>
      <c r="B709" t="s">
        <v>1452</v>
      </c>
      <c r="C709" s="3" t="s">
        <v>1453</v>
      </c>
      <c r="D709" s="19">
        <v>7300</v>
      </c>
      <c r="E709" s="19">
        <v>11579</v>
      </c>
      <c r="F709" s="5">
        <f t="shared" si="66"/>
        <v>158.61643835616439</v>
      </c>
      <c r="G709" s="20" t="s">
        <v>20</v>
      </c>
      <c r="H709" s="8">
        <v>168</v>
      </c>
      <c r="I709" s="9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5">
        <f t="shared" si="68"/>
        <v>43442.25</v>
      </c>
      <c r="O709" s="15">
        <f t="shared" si="69"/>
        <v>43478.25</v>
      </c>
      <c r="P709" t="b">
        <v>0</v>
      </c>
      <c r="Q709" t="b">
        <v>0</v>
      </c>
      <c r="R709" s="10" t="s">
        <v>53</v>
      </c>
      <c r="S709" t="str" cm="1">
        <f t="array" ref="S709:T709">_xlfn.TEXTSPLIT(R709,"/")</f>
        <v>film &amp; video</v>
      </c>
      <c r="T709" t="str">
        <v>drama</v>
      </c>
      <c r="U709" s="8" t="str">
        <f t="shared" si="70"/>
        <v>Dec</v>
      </c>
      <c r="V709">
        <f t="shared" si="71"/>
        <v>2018</v>
      </c>
    </row>
    <row r="710" spans="1:22" x14ac:dyDescent="0.25">
      <c r="A710">
        <v>708</v>
      </c>
      <c r="B710" t="s">
        <v>1454</v>
      </c>
      <c r="C710" s="3" t="s">
        <v>1455</v>
      </c>
      <c r="D710" s="19">
        <v>1700</v>
      </c>
      <c r="E710" s="19">
        <v>12020</v>
      </c>
      <c r="F710" s="5">
        <f t="shared" si="66"/>
        <v>707.05882352941171</v>
      </c>
      <c r="G710" s="20" t="s">
        <v>20</v>
      </c>
      <c r="H710" s="8">
        <v>137</v>
      </c>
      <c r="I710" s="9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5">
        <f t="shared" si="68"/>
        <v>42877.208333333328</v>
      </c>
      <c r="O710" s="15">
        <f t="shared" si="69"/>
        <v>42887.208333333328</v>
      </c>
      <c r="P710" t="b">
        <v>0</v>
      </c>
      <c r="Q710" t="b">
        <v>0</v>
      </c>
      <c r="R710" s="10" t="s">
        <v>33</v>
      </c>
      <c r="S710" t="str" cm="1">
        <f t="array" ref="S710:T710">_xlfn.TEXTSPLIT(R710,"/")</f>
        <v>theater</v>
      </c>
      <c r="T710" t="str">
        <v>plays</v>
      </c>
      <c r="U710" s="8" t="str">
        <f t="shared" si="70"/>
        <v>May</v>
      </c>
      <c r="V710">
        <f t="shared" si="71"/>
        <v>2017</v>
      </c>
    </row>
    <row r="711" spans="1:22" x14ac:dyDescent="0.25">
      <c r="A711">
        <v>709</v>
      </c>
      <c r="B711" t="s">
        <v>1456</v>
      </c>
      <c r="C711" s="3" t="s">
        <v>1457</v>
      </c>
      <c r="D711" s="19">
        <v>9800</v>
      </c>
      <c r="E711" s="19">
        <v>13954</v>
      </c>
      <c r="F711" s="5">
        <f t="shared" si="66"/>
        <v>142.38775510204081</v>
      </c>
      <c r="G711" s="20" t="s">
        <v>20</v>
      </c>
      <c r="H711" s="8">
        <v>186</v>
      </c>
      <c r="I711" s="9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5">
        <f t="shared" si="68"/>
        <v>41018.208333333336</v>
      </c>
      <c r="O711" s="15">
        <f t="shared" si="69"/>
        <v>41025.208333333336</v>
      </c>
      <c r="P711" t="b">
        <v>0</v>
      </c>
      <c r="Q711" t="b">
        <v>0</v>
      </c>
      <c r="R711" s="10" t="s">
        <v>33</v>
      </c>
      <c r="S711" t="str" cm="1">
        <f t="array" ref="S711:T711">_xlfn.TEXTSPLIT(R711,"/")</f>
        <v>theater</v>
      </c>
      <c r="T711" t="str">
        <v>plays</v>
      </c>
      <c r="U711" s="8" t="str">
        <f t="shared" si="70"/>
        <v>Apr</v>
      </c>
      <c r="V711">
        <f t="shared" si="71"/>
        <v>2012</v>
      </c>
    </row>
    <row r="712" spans="1:22" ht="31.5" x14ac:dyDescent="0.25">
      <c r="A712">
        <v>710</v>
      </c>
      <c r="B712" t="s">
        <v>1458</v>
      </c>
      <c r="C712" s="3" t="s">
        <v>1459</v>
      </c>
      <c r="D712" s="19">
        <v>4300</v>
      </c>
      <c r="E712" s="19">
        <v>6358</v>
      </c>
      <c r="F712" s="5">
        <f t="shared" si="66"/>
        <v>147.86046511627907</v>
      </c>
      <c r="G712" s="20" t="s">
        <v>20</v>
      </c>
      <c r="H712" s="8">
        <v>125</v>
      </c>
      <c r="I712" s="9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5">
        <f t="shared" si="68"/>
        <v>43295.208333333328</v>
      </c>
      <c r="O712" s="15">
        <f t="shared" si="69"/>
        <v>43302.208333333328</v>
      </c>
      <c r="P712" t="b">
        <v>0</v>
      </c>
      <c r="Q712" t="b">
        <v>1</v>
      </c>
      <c r="R712" s="10" t="s">
        <v>33</v>
      </c>
      <c r="S712" t="str" cm="1">
        <f t="array" ref="S712:T712">_xlfn.TEXTSPLIT(R712,"/")</f>
        <v>theater</v>
      </c>
      <c r="T712" t="str">
        <v>plays</v>
      </c>
      <c r="U712" s="8" t="str">
        <f t="shared" si="70"/>
        <v>Jul</v>
      </c>
      <c r="V712">
        <f t="shared" si="71"/>
        <v>2018</v>
      </c>
    </row>
    <row r="713" spans="1:22" ht="31.5" x14ac:dyDescent="0.25">
      <c r="A713">
        <v>711</v>
      </c>
      <c r="B713" t="s">
        <v>1460</v>
      </c>
      <c r="C713" s="3" t="s">
        <v>1461</v>
      </c>
      <c r="D713" s="19">
        <v>6200</v>
      </c>
      <c r="E713" s="19">
        <v>1260</v>
      </c>
      <c r="F713" s="5">
        <f t="shared" si="66"/>
        <v>20.322580645161288</v>
      </c>
      <c r="G713" s="20" t="s">
        <v>14</v>
      </c>
      <c r="H713" s="8">
        <v>14</v>
      </c>
      <c r="I713" s="9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5">
        <f t="shared" si="68"/>
        <v>42393.25</v>
      </c>
      <c r="O713" s="15">
        <f t="shared" si="69"/>
        <v>42395.25</v>
      </c>
      <c r="P713" t="b">
        <v>1</v>
      </c>
      <c r="Q713" t="b">
        <v>1</v>
      </c>
      <c r="R713" s="10" t="s">
        <v>33</v>
      </c>
      <c r="S713" t="str" cm="1">
        <f t="array" ref="S713:T713">_xlfn.TEXTSPLIT(R713,"/")</f>
        <v>theater</v>
      </c>
      <c r="T713" t="str">
        <v>plays</v>
      </c>
      <c r="U713" s="8" t="str">
        <f t="shared" si="70"/>
        <v>Jan</v>
      </c>
      <c r="V713">
        <f t="shared" si="71"/>
        <v>2016</v>
      </c>
    </row>
    <row r="714" spans="1:22" ht="31.5" x14ac:dyDescent="0.25">
      <c r="A714">
        <v>712</v>
      </c>
      <c r="B714" t="s">
        <v>1462</v>
      </c>
      <c r="C714" s="3" t="s">
        <v>1463</v>
      </c>
      <c r="D714" s="19">
        <v>800</v>
      </c>
      <c r="E714" s="19">
        <v>14725</v>
      </c>
      <c r="F714" s="5">
        <f t="shared" si="66"/>
        <v>1840.625</v>
      </c>
      <c r="G714" s="20" t="s">
        <v>20</v>
      </c>
      <c r="H714" s="8">
        <v>202</v>
      </c>
      <c r="I714" s="9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5">
        <f t="shared" si="68"/>
        <v>42559.208333333328</v>
      </c>
      <c r="O714" s="15">
        <f t="shared" si="69"/>
        <v>42600.208333333328</v>
      </c>
      <c r="P714" t="b">
        <v>0</v>
      </c>
      <c r="Q714" t="b">
        <v>0</v>
      </c>
      <c r="R714" s="10" t="s">
        <v>33</v>
      </c>
      <c r="S714" t="str" cm="1">
        <f t="array" ref="S714:T714">_xlfn.TEXTSPLIT(R714,"/")</f>
        <v>theater</v>
      </c>
      <c r="T714" t="str">
        <v>plays</v>
      </c>
      <c r="U714" s="8" t="str">
        <f t="shared" si="70"/>
        <v>Jul</v>
      </c>
      <c r="V714">
        <f t="shared" si="71"/>
        <v>2016</v>
      </c>
    </row>
    <row r="715" spans="1:22" x14ac:dyDescent="0.25">
      <c r="A715">
        <v>713</v>
      </c>
      <c r="B715" t="s">
        <v>1464</v>
      </c>
      <c r="C715" s="3" t="s">
        <v>1465</v>
      </c>
      <c r="D715" s="19">
        <v>6900</v>
      </c>
      <c r="E715" s="19">
        <v>11174</v>
      </c>
      <c r="F715" s="5">
        <f t="shared" si="66"/>
        <v>161.94202898550725</v>
      </c>
      <c r="G715" s="20" t="s">
        <v>20</v>
      </c>
      <c r="H715" s="8">
        <v>103</v>
      </c>
      <c r="I715" s="9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5">
        <f t="shared" si="68"/>
        <v>42604.208333333328</v>
      </c>
      <c r="O715" s="15">
        <f t="shared" si="69"/>
        <v>42616.208333333328</v>
      </c>
      <c r="P715" t="b">
        <v>0</v>
      </c>
      <c r="Q715" t="b">
        <v>0</v>
      </c>
      <c r="R715" s="10" t="s">
        <v>133</v>
      </c>
      <c r="S715" t="str" cm="1">
        <f t="array" ref="S715:T715">_xlfn.TEXTSPLIT(R715,"/")</f>
        <v>publishing</v>
      </c>
      <c r="T715" t="str">
        <v>radio &amp; podcasts</v>
      </c>
      <c r="U715" s="8" t="str">
        <f t="shared" si="70"/>
        <v>Aug</v>
      </c>
      <c r="V715">
        <f t="shared" si="71"/>
        <v>2016</v>
      </c>
    </row>
    <row r="716" spans="1:22" x14ac:dyDescent="0.25">
      <c r="A716">
        <v>714</v>
      </c>
      <c r="B716" t="s">
        <v>1466</v>
      </c>
      <c r="C716" s="3" t="s">
        <v>1467</v>
      </c>
      <c r="D716" s="19">
        <v>38500</v>
      </c>
      <c r="E716" s="19">
        <v>182036</v>
      </c>
      <c r="F716" s="5">
        <f t="shared" si="66"/>
        <v>472.82077922077923</v>
      </c>
      <c r="G716" s="20" t="s">
        <v>20</v>
      </c>
      <c r="H716" s="8">
        <v>1785</v>
      </c>
      <c r="I716" s="9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5">
        <f t="shared" si="68"/>
        <v>41870.208333333336</v>
      </c>
      <c r="O716" s="15">
        <f t="shared" si="69"/>
        <v>41871.208333333336</v>
      </c>
      <c r="P716" t="b">
        <v>0</v>
      </c>
      <c r="Q716" t="b">
        <v>0</v>
      </c>
      <c r="R716" s="10" t="s">
        <v>23</v>
      </c>
      <c r="S716" t="str" cm="1">
        <f t="array" ref="S716:T716">_xlfn.TEXTSPLIT(R716,"/")</f>
        <v>music</v>
      </c>
      <c r="T716" t="str">
        <v>rock</v>
      </c>
      <c r="U716" s="8" t="str">
        <f t="shared" si="70"/>
        <v>Aug</v>
      </c>
      <c r="V716">
        <f t="shared" si="71"/>
        <v>2014</v>
      </c>
    </row>
    <row r="717" spans="1:22" x14ac:dyDescent="0.25">
      <c r="A717">
        <v>715</v>
      </c>
      <c r="B717" t="s">
        <v>1468</v>
      </c>
      <c r="C717" s="3" t="s">
        <v>1469</v>
      </c>
      <c r="D717" s="19">
        <v>118000</v>
      </c>
      <c r="E717" s="19">
        <v>28870</v>
      </c>
      <c r="F717" s="5">
        <f t="shared" si="66"/>
        <v>24.466101694915253</v>
      </c>
      <c r="G717" s="20" t="s">
        <v>14</v>
      </c>
      <c r="H717" s="8">
        <v>656</v>
      </c>
      <c r="I717" s="9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5">
        <f t="shared" si="68"/>
        <v>40397.208333333336</v>
      </c>
      <c r="O717" s="15">
        <f t="shared" si="69"/>
        <v>40402.208333333336</v>
      </c>
      <c r="P717" t="b">
        <v>0</v>
      </c>
      <c r="Q717" t="b">
        <v>0</v>
      </c>
      <c r="R717" s="10" t="s">
        <v>292</v>
      </c>
      <c r="S717" t="str" cm="1">
        <f t="array" ref="S717:T717">_xlfn.TEXTSPLIT(R717,"/")</f>
        <v>games</v>
      </c>
      <c r="T717" t="str">
        <v>mobile games</v>
      </c>
      <c r="U717" s="8" t="str">
        <f t="shared" si="70"/>
        <v>Aug</v>
      </c>
      <c r="V717">
        <f t="shared" si="71"/>
        <v>2010</v>
      </c>
    </row>
    <row r="718" spans="1:22" x14ac:dyDescent="0.25">
      <c r="A718">
        <v>716</v>
      </c>
      <c r="B718" t="s">
        <v>1470</v>
      </c>
      <c r="C718" s="3" t="s">
        <v>1471</v>
      </c>
      <c r="D718" s="19">
        <v>2000</v>
      </c>
      <c r="E718" s="19">
        <v>10353</v>
      </c>
      <c r="F718" s="5">
        <f t="shared" si="66"/>
        <v>517.65</v>
      </c>
      <c r="G718" s="20" t="s">
        <v>20</v>
      </c>
      <c r="H718" s="8">
        <v>157</v>
      </c>
      <c r="I718" s="9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5">
        <f t="shared" si="68"/>
        <v>41465.208333333336</v>
      </c>
      <c r="O718" s="15">
        <f t="shared" si="69"/>
        <v>41493.208333333336</v>
      </c>
      <c r="P718" t="b">
        <v>0</v>
      </c>
      <c r="Q718" t="b">
        <v>1</v>
      </c>
      <c r="R718" s="10" t="s">
        <v>33</v>
      </c>
      <c r="S718" t="str" cm="1">
        <f t="array" ref="S718:T718">_xlfn.TEXTSPLIT(R718,"/")</f>
        <v>theater</v>
      </c>
      <c r="T718" t="str">
        <v>plays</v>
      </c>
      <c r="U718" s="8" t="str">
        <f t="shared" si="70"/>
        <v>Jul</v>
      </c>
      <c r="V718">
        <f t="shared" si="71"/>
        <v>2013</v>
      </c>
    </row>
    <row r="719" spans="1:22" ht="31.5" x14ac:dyDescent="0.25">
      <c r="A719">
        <v>717</v>
      </c>
      <c r="B719" t="s">
        <v>1472</v>
      </c>
      <c r="C719" s="3" t="s">
        <v>1473</v>
      </c>
      <c r="D719" s="19">
        <v>5600</v>
      </c>
      <c r="E719" s="19">
        <v>13868</v>
      </c>
      <c r="F719" s="5">
        <f t="shared" si="66"/>
        <v>247.64285714285714</v>
      </c>
      <c r="G719" s="20" t="s">
        <v>20</v>
      </c>
      <c r="H719" s="8">
        <v>555</v>
      </c>
      <c r="I719" s="9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5">
        <f t="shared" si="68"/>
        <v>40777.208333333336</v>
      </c>
      <c r="O719" s="15">
        <f t="shared" si="69"/>
        <v>40798.208333333336</v>
      </c>
      <c r="P719" t="b">
        <v>0</v>
      </c>
      <c r="Q719" t="b">
        <v>0</v>
      </c>
      <c r="R719" s="10" t="s">
        <v>42</v>
      </c>
      <c r="S719" t="str" cm="1">
        <f t="array" ref="S719:T719">_xlfn.TEXTSPLIT(R719,"/")</f>
        <v>film &amp; video</v>
      </c>
      <c r="T719" t="str">
        <v>documentary</v>
      </c>
      <c r="U719" s="8" t="str">
        <f t="shared" si="70"/>
        <v>Aug</v>
      </c>
      <c r="V719">
        <f t="shared" si="71"/>
        <v>2011</v>
      </c>
    </row>
    <row r="720" spans="1:22" x14ac:dyDescent="0.25">
      <c r="A720">
        <v>718</v>
      </c>
      <c r="B720" t="s">
        <v>1474</v>
      </c>
      <c r="C720" s="3" t="s">
        <v>1475</v>
      </c>
      <c r="D720" s="19">
        <v>8300</v>
      </c>
      <c r="E720" s="19">
        <v>8317</v>
      </c>
      <c r="F720" s="5">
        <f t="shared" si="66"/>
        <v>100.20481927710843</v>
      </c>
      <c r="G720" s="20" t="s">
        <v>20</v>
      </c>
      <c r="H720" s="8">
        <v>297</v>
      </c>
      <c r="I720" s="9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5">
        <f t="shared" si="68"/>
        <v>41442.208333333336</v>
      </c>
      <c r="O720" s="15">
        <f t="shared" si="69"/>
        <v>41468.208333333336</v>
      </c>
      <c r="P720" t="b">
        <v>0</v>
      </c>
      <c r="Q720" t="b">
        <v>0</v>
      </c>
      <c r="R720" s="10" t="s">
        <v>65</v>
      </c>
      <c r="S720" t="str" cm="1">
        <f t="array" ref="S720:T720">_xlfn.TEXTSPLIT(R720,"/")</f>
        <v>technology</v>
      </c>
      <c r="T720" t="str">
        <v>wearables</v>
      </c>
      <c r="U720" s="8" t="str">
        <f t="shared" si="70"/>
        <v>Jun</v>
      </c>
      <c r="V720">
        <f t="shared" si="71"/>
        <v>2013</v>
      </c>
    </row>
    <row r="721" spans="1:22" x14ac:dyDescent="0.25">
      <c r="A721">
        <v>719</v>
      </c>
      <c r="B721" t="s">
        <v>1476</v>
      </c>
      <c r="C721" s="3" t="s">
        <v>1477</v>
      </c>
      <c r="D721" s="19">
        <v>6900</v>
      </c>
      <c r="E721" s="19">
        <v>10557</v>
      </c>
      <c r="F721" s="5">
        <f t="shared" si="66"/>
        <v>153</v>
      </c>
      <c r="G721" s="20" t="s">
        <v>20</v>
      </c>
      <c r="H721" s="8">
        <v>123</v>
      </c>
      <c r="I721" s="9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5">
        <f t="shared" si="68"/>
        <v>41058.208333333336</v>
      </c>
      <c r="O721" s="15">
        <f t="shared" si="69"/>
        <v>41069.208333333336</v>
      </c>
      <c r="P721" t="b">
        <v>0</v>
      </c>
      <c r="Q721" t="b">
        <v>0</v>
      </c>
      <c r="R721" s="10" t="s">
        <v>119</v>
      </c>
      <c r="S721" t="str" cm="1">
        <f t="array" ref="S721:T721">_xlfn.TEXTSPLIT(R721,"/")</f>
        <v>publishing</v>
      </c>
      <c r="T721" t="str">
        <v>fiction</v>
      </c>
      <c r="U721" s="8" t="str">
        <f t="shared" si="70"/>
        <v>May</v>
      </c>
      <c r="V721">
        <f t="shared" si="71"/>
        <v>2012</v>
      </c>
    </row>
    <row r="722" spans="1:22" ht="31.5" x14ac:dyDescent="0.25">
      <c r="A722">
        <v>720</v>
      </c>
      <c r="B722" t="s">
        <v>1478</v>
      </c>
      <c r="C722" s="3" t="s">
        <v>1479</v>
      </c>
      <c r="D722" s="19">
        <v>8700</v>
      </c>
      <c r="E722" s="19">
        <v>3227</v>
      </c>
      <c r="F722" s="5">
        <f t="shared" si="66"/>
        <v>37.091954022988503</v>
      </c>
      <c r="G722" s="20" t="s">
        <v>74</v>
      </c>
      <c r="H722" s="8">
        <v>38</v>
      </c>
      <c r="I722" s="9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5">
        <f t="shared" si="68"/>
        <v>43152.25</v>
      </c>
      <c r="O722" s="15">
        <f t="shared" si="69"/>
        <v>43166.25</v>
      </c>
      <c r="P722" t="b">
        <v>0</v>
      </c>
      <c r="Q722" t="b">
        <v>1</v>
      </c>
      <c r="R722" s="10" t="s">
        <v>33</v>
      </c>
      <c r="S722" t="str" cm="1">
        <f t="array" ref="S722:T722">_xlfn.TEXTSPLIT(R722,"/")</f>
        <v>theater</v>
      </c>
      <c r="T722" t="str">
        <v>plays</v>
      </c>
      <c r="U722" s="8" t="str">
        <f t="shared" si="70"/>
        <v>Feb</v>
      </c>
      <c r="V722">
        <f t="shared" si="71"/>
        <v>2018</v>
      </c>
    </row>
    <row r="723" spans="1:22" x14ac:dyDescent="0.25">
      <c r="A723">
        <v>721</v>
      </c>
      <c r="B723" t="s">
        <v>1480</v>
      </c>
      <c r="C723" s="3" t="s">
        <v>1481</v>
      </c>
      <c r="D723" s="19">
        <v>123600</v>
      </c>
      <c r="E723" s="19">
        <v>5429</v>
      </c>
      <c r="F723" s="5">
        <f t="shared" si="66"/>
        <v>4.392394822006473</v>
      </c>
      <c r="G723" s="20" t="s">
        <v>74</v>
      </c>
      <c r="H723" s="8">
        <v>60</v>
      </c>
      <c r="I723" s="9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5">
        <f t="shared" si="68"/>
        <v>43194.208333333328</v>
      </c>
      <c r="O723" s="15">
        <f t="shared" si="69"/>
        <v>43200.208333333328</v>
      </c>
      <c r="P723" t="b">
        <v>0</v>
      </c>
      <c r="Q723" t="b">
        <v>0</v>
      </c>
      <c r="R723" s="10" t="s">
        <v>23</v>
      </c>
      <c r="S723" t="str" cm="1">
        <f t="array" ref="S723:T723">_xlfn.TEXTSPLIT(R723,"/")</f>
        <v>music</v>
      </c>
      <c r="T723" t="str">
        <v>rock</v>
      </c>
      <c r="U723" s="8" t="str">
        <f t="shared" si="70"/>
        <v>Apr</v>
      </c>
      <c r="V723">
        <f t="shared" si="71"/>
        <v>2018</v>
      </c>
    </row>
    <row r="724" spans="1:22" x14ac:dyDescent="0.25">
      <c r="A724">
        <v>722</v>
      </c>
      <c r="B724" t="s">
        <v>1482</v>
      </c>
      <c r="C724" s="3" t="s">
        <v>1483</v>
      </c>
      <c r="D724" s="19">
        <v>48500</v>
      </c>
      <c r="E724" s="19">
        <v>75906</v>
      </c>
      <c r="F724" s="5">
        <f t="shared" si="66"/>
        <v>156.50721649484535</v>
      </c>
      <c r="G724" s="20" t="s">
        <v>20</v>
      </c>
      <c r="H724" s="8">
        <v>3036</v>
      </c>
      <c r="I724" s="9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5">
        <f t="shared" si="68"/>
        <v>43045.25</v>
      </c>
      <c r="O724" s="15">
        <f t="shared" si="69"/>
        <v>43072.25</v>
      </c>
      <c r="P724" t="b">
        <v>0</v>
      </c>
      <c r="Q724" t="b">
        <v>0</v>
      </c>
      <c r="R724" s="10" t="s">
        <v>42</v>
      </c>
      <c r="S724" t="str" cm="1">
        <f t="array" ref="S724:T724">_xlfn.TEXTSPLIT(R724,"/")</f>
        <v>film &amp; video</v>
      </c>
      <c r="T724" t="str">
        <v>documentary</v>
      </c>
      <c r="U724" s="8" t="str">
        <f t="shared" si="70"/>
        <v>Nov</v>
      </c>
      <c r="V724">
        <f t="shared" si="71"/>
        <v>2017</v>
      </c>
    </row>
    <row r="725" spans="1:22" x14ac:dyDescent="0.25">
      <c r="A725">
        <v>723</v>
      </c>
      <c r="B725" t="s">
        <v>1484</v>
      </c>
      <c r="C725" s="3" t="s">
        <v>1485</v>
      </c>
      <c r="D725" s="19">
        <v>4900</v>
      </c>
      <c r="E725" s="19">
        <v>13250</v>
      </c>
      <c r="F725" s="5">
        <f t="shared" si="66"/>
        <v>270.40816326530609</v>
      </c>
      <c r="G725" s="20" t="s">
        <v>20</v>
      </c>
      <c r="H725" s="8">
        <v>144</v>
      </c>
      <c r="I725" s="9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5">
        <f t="shared" si="68"/>
        <v>42431.25</v>
      </c>
      <c r="O725" s="15">
        <f t="shared" si="69"/>
        <v>42452.208333333328</v>
      </c>
      <c r="P725" t="b">
        <v>0</v>
      </c>
      <c r="Q725" t="b">
        <v>0</v>
      </c>
      <c r="R725" s="10" t="s">
        <v>33</v>
      </c>
      <c r="S725" t="str" cm="1">
        <f t="array" ref="S725:T725">_xlfn.TEXTSPLIT(R725,"/")</f>
        <v>theater</v>
      </c>
      <c r="T725" t="str">
        <v>plays</v>
      </c>
      <c r="U725" s="8" t="str">
        <f t="shared" si="70"/>
        <v>Mar</v>
      </c>
      <c r="V725">
        <f t="shared" si="71"/>
        <v>2016</v>
      </c>
    </row>
    <row r="726" spans="1:22" ht="31.5" x14ac:dyDescent="0.25">
      <c r="A726">
        <v>724</v>
      </c>
      <c r="B726" t="s">
        <v>1486</v>
      </c>
      <c r="C726" s="3" t="s">
        <v>1487</v>
      </c>
      <c r="D726" s="19">
        <v>8400</v>
      </c>
      <c r="E726" s="19">
        <v>11261</v>
      </c>
      <c r="F726" s="5">
        <f t="shared" si="66"/>
        <v>134.05952380952382</v>
      </c>
      <c r="G726" s="20" t="s">
        <v>20</v>
      </c>
      <c r="H726" s="8">
        <v>121</v>
      </c>
      <c r="I726" s="9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5">
        <f t="shared" si="68"/>
        <v>41934.208333333336</v>
      </c>
      <c r="O726" s="15">
        <f t="shared" si="69"/>
        <v>41936.208333333336</v>
      </c>
      <c r="P726" t="b">
        <v>0</v>
      </c>
      <c r="Q726" t="b">
        <v>1</v>
      </c>
      <c r="R726" s="10" t="s">
        <v>33</v>
      </c>
      <c r="S726" t="str" cm="1">
        <f t="array" ref="S726:T726">_xlfn.TEXTSPLIT(R726,"/")</f>
        <v>theater</v>
      </c>
      <c r="T726" t="str">
        <v>plays</v>
      </c>
      <c r="U726" s="8" t="str">
        <f t="shared" si="70"/>
        <v>Oct</v>
      </c>
      <c r="V726">
        <f t="shared" si="71"/>
        <v>2014</v>
      </c>
    </row>
    <row r="727" spans="1:22" x14ac:dyDescent="0.25">
      <c r="A727">
        <v>725</v>
      </c>
      <c r="B727" t="s">
        <v>1488</v>
      </c>
      <c r="C727" s="3" t="s">
        <v>1489</v>
      </c>
      <c r="D727" s="19">
        <v>193200</v>
      </c>
      <c r="E727" s="19">
        <v>97369</v>
      </c>
      <c r="F727" s="5">
        <f t="shared" si="66"/>
        <v>50.398033126293996</v>
      </c>
      <c r="G727" s="20" t="s">
        <v>14</v>
      </c>
      <c r="H727" s="8">
        <v>1596</v>
      </c>
      <c r="I727" s="9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5">
        <f t="shared" si="68"/>
        <v>41958.25</v>
      </c>
      <c r="O727" s="15">
        <f t="shared" si="69"/>
        <v>41960.25</v>
      </c>
      <c r="P727" t="b">
        <v>0</v>
      </c>
      <c r="Q727" t="b">
        <v>0</v>
      </c>
      <c r="R727" s="10" t="s">
        <v>292</v>
      </c>
      <c r="S727" t="str" cm="1">
        <f t="array" ref="S727:T727">_xlfn.TEXTSPLIT(R727,"/")</f>
        <v>games</v>
      </c>
      <c r="T727" t="str">
        <v>mobile games</v>
      </c>
      <c r="U727" s="8" t="str">
        <f t="shared" si="70"/>
        <v>Nov</v>
      </c>
      <c r="V727">
        <f t="shared" si="71"/>
        <v>2014</v>
      </c>
    </row>
    <row r="728" spans="1:22" x14ac:dyDescent="0.25">
      <c r="A728">
        <v>726</v>
      </c>
      <c r="B728" t="s">
        <v>1490</v>
      </c>
      <c r="C728" s="3" t="s">
        <v>1491</v>
      </c>
      <c r="D728" s="19">
        <v>54300</v>
      </c>
      <c r="E728" s="19">
        <v>48227</v>
      </c>
      <c r="F728" s="5">
        <f t="shared" si="66"/>
        <v>88.815837937384899</v>
      </c>
      <c r="G728" s="20" t="s">
        <v>74</v>
      </c>
      <c r="H728" s="8">
        <v>524</v>
      </c>
      <c r="I728" s="9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5">
        <f t="shared" si="68"/>
        <v>40476.208333333336</v>
      </c>
      <c r="O728" s="15">
        <f t="shared" si="69"/>
        <v>40482.208333333336</v>
      </c>
      <c r="P728" t="b">
        <v>0</v>
      </c>
      <c r="Q728" t="b">
        <v>1</v>
      </c>
      <c r="R728" s="10" t="s">
        <v>33</v>
      </c>
      <c r="S728" t="str" cm="1">
        <f t="array" ref="S728:T728">_xlfn.TEXTSPLIT(R728,"/")</f>
        <v>theater</v>
      </c>
      <c r="T728" t="str">
        <v>plays</v>
      </c>
      <c r="U728" s="8" t="str">
        <f t="shared" si="70"/>
        <v>Oct</v>
      </c>
      <c r="V728">
        <f t="shared" si="71"/>
        <v>2010</v>
      </c>
    </row>
    <row r="729" spans="1:22" x14ac:dyDescent="0.25">
      <c r="A729">
        <v>727</v>
      </c>
      <c r="B729" t="s">
        <v>1492</v>
      </c>
      <c r="C729" s="3" t="s">
        <v>1493</v>
      </c>
      <c r="D729" s="19">
        <v>8900</v>
      </c>
      <c r="E729" s="19">
        <v>14685</v>
      </c>
      <c r="F729" s="5">
        <f t="shared" si="66"/>
        <v>165</v>
      </c>
      <c r="G729" s="20" t="s">
        <v>20</v>
      </c>
      <c r="H729" s="8">
        <v>181</v>
      </c>
      <c r="I729" s="9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5">
        <f t="shared" si="68"/>
        <v>43485.25</v>
      </c>
      <c r="O729" s="15">
        <f t="shared" si="69"/>
        <v>43543.208333333328</v>
      </c>
      <c r="P729" t="b">
        <v>0</v>
      </c>
      <c r="Q729" t="b">
        <v>0</v>
      </c>
      <c r="R729" s="10" t="s">
        <v>28</v>
      </c>
      <c r="S729" t="str" cm="1">
        <f t="array" ref="S729:T729">_xlfn.TEXTSPLIT(R729,"/")</f>
        <v>technology</v>
      </c>
      <c r="T729" t="str">
        <v>web</v>
      </c>
      <c r="U729" s="8" t="str">
        <f t="shared" si="70"/>
        <v>Jan</v>
      </c>
      <c r="V729">
        <f t="shared" si="71"/>
        <v>2019</v>
      </c>
    </row>
    <row r="730" spans="1:22" ht="31.5" x14ac:dyDescent="0.25">
      <c r="A730">
        <v>728</v>
      </c>
      <c r="B730" t="s">
        <v>1494</v>
      </c>
      <c r="C730" s="3" t="s">
        <v>1495</v>
      </c>
      <c r="D730" s="19">
        <v>4200</v>
      </c>
      <c r="E730" s="19">
        <v>735</v>
      </c>
      <c r="F730" s="5">
        <f t="shared" si="66"/>
        <v>17.5</v>
      </c>
      <c r="G730" s="20" t="s">
        <v>14</v>
      </c>
      <c r="H730" s="8">
        <v>10</v>
      </c>
      <c r="I730" s="9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5">
        <f t="shared" si="68"/>
        <v>42515.208333333328</v>
      </c>
      <c r="O730" s="15">
        <f t="shared" si="69"/>
        <v>42526.208333333328</v>
      </c>
      <c r="P730" t="b">
        <v>0</v>
      </c>
      <c r="Q730" t="b">
        <v>0</v>
      </c>
      <c r="R730" s="10" t="s">
        <v>33</v>
      </c>
      <c r="S730" t="str" cm="1">
        <f t="array" ref="S730:T730">_xlfn.TEXTSPLIT(R730,"/")</f>
        <v>theater</v>
      </c>
      <c r="T730" t="str">
        <v>plays</v>
      </c>
      <c r="U730" s="8" t="str">
        <f t="shared" si="70"/>
        <v>May</v>
      </c>
      <c r="V730">
        <f t="shared" si="71"/>
        <v>2016</v>
      </c>
    </row>
    <row r="731" spans="1:22" ht="31.5" x14ac:dyDescent="0.25">
      <c r="A731">
        <v>729</v>
      </c>
      <c r="B731" t="s">
        <v>1496</v>
      </c>
      <c r="C731" s="3" t="s">
        <v>1497</v>
      </c>
      <c r="D731" s="19">
        <v>5600</v>
      </c>
      <c r="E731" s="19">
        <v>10397</v>
      </c>
      <c r="F731" s="5">
        <f t="shared" si="66"/>
        <v>185.66071428571428</v>
      </c>
      <c r="G731" s="20" t="s">
        <v>20</v>
      </c>
      <c r="H731" s="8">
        <v>122</v>
      </c>
      <c r="I731" s="9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5">
        <f t="shared" si="68"/>
        <v>41309.25</v>
      </c>
      <c r="O731" s="15">
        <f t="shared" si="69"/>
        <v>41311.25</v>
      </c>
      <c r="P731" t="b">
        <v>0</v>
      </c>
      <c r="Q731" t="b">
        <v>0</v>
      </c>
      <c r="R731" s="10" t="s">
        <v>53</v>
      </c>
      <c r="S731" t="str" cm="1">
        <f t="array" ref="S731:T731">_xlfn.TEXTSPLIT(R731,"/")</f>
        <v>film &amp; video</v>
      </c>
      <c r="T731" t="str">
        <v>drama</v>
      </c>
      <c r="U731" s="8" t="str">
        <f t="shared" si="70"/>
        <v>Feb</v>
      </c>
      <c r="V731">
        <f t="shared" si="71"/>
        <v>2013</v>
      </c>
    </row>
    <row r="732" spans="1:22" x14ac:dyDescent="0.25">
      <c r="A732">
        <v>730</v>
      </c>
      <c r="B732" t="s">
        <v>1498</v>
      </c>
      <c r="C732" s="3" t="s">
        <v>1499</v>
      </c>
      <c r="D732" s="19">
        <v>28800</v>
      </c>
      <c r="E732" s="19">
        <v>118847</v>
      </c>
      <c r="F732" s="5">
        <f t="shared" si="66"/>
        <v>412.6631944444444</v>
      </c>
      <c r="G732" s="20" t="s">
        <v>20</v>
      </c>
      <c r="H732" s="8">
        <v>1071</v>
      </c>
      <c r="I732" s="9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5">
        <f t="shared" si="68"/>
        <v>42147.208333333328</v>
      </c>
      <c r="O732" s="15">
        <f t="shared" si="69"/>
        <v>42153.208333333328</v>
      </c>
      <c r="P732" t="b">
        <v>0</v>
      </c>
      <c r="Q732" t="b">
        <v>0</v>
      </c>
      <c r="R732" s="10" t="s">
        <v>65</v>
      </c>
      <c r="S732" t="str" cm="1">
        <f t="array" ref="S732:T732">_xlfn.TEXTSPLIT(R732,"/")</f>
        <v>technology</v>
      </c>
      <c r="T732" t="str">
        <v>wearables</v>
      </c>
      <c r="U732" s="8" t="str">
        <f t="shared" si="70"/>
        <v>May</v>
      </c>
      <c r="V732">
        <f t="shared" si="71"/>
        <v>2015</v>
      </c>
    </row>
    <row r="733" spans="1:22" x14ac:dyDescent="0.25">
      <c r="A733">
        <v>731</v>
      </c>
      <c r="B733" t="s">
        <v>1500</v>
      </c>
      <c r="C733" s="3" t="s">
        <v>1501</v>
      </c>
      <c r="D733" s="19">
        <v>8000</v>
      </c>
      <c r="E733" s="19">
        <v>7220</v>
      </c>
      <c r="F733" s="5">
        <f t="shared" si="66"/>
        <v>90.25</v>
      </c>
      <c r="G733" s="20" t="s">
        <v>74</v>
      </c>
      <c r="H733" s="8">
        <v>219</v>
      </c>
      <c r="I733" s="9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5">
        <f t="shared" si="68"/>
        <v>42939.208333333328</v>
      </c>
      <c r="O733" s="15">
        <f t="shared" si="69"/>
        <v>42940.208333333328</v>
      </c>
      <c r="P733" t="b">
        <v>0</v>
      </c>
      <c r="Q733" t="b">
        <v>0</v>
      </c>
      <c r="R733" s="10" t="s">
        <v>28</v>
      </c>
      <c r="S733" t="str" cm="1">
        <f t="array" ref="S733:T733">_xlfn.TEXTSPLIT(R733,"/")</f>
        <v>technology</v>
      </c>
      <c r="T733" t="str">
        <v>web</v>
      </c>
      <c r="U733" s="8" t="str">
        <f t="shared" si="70"/>
        <v>Jul</v>
      </c>
      <c r="V733">
        <f t="shared" si="71"/>
        <v>2017</v>
      </c>
    </row>
    <row r="734" spans="1:22" x14ac:dyDescent="0.25">
      <c r="A734">
        <v>732</v>
      </c>
      <c r="B734" t="s">
        <v>1502</v>
      </c>
      <c r="C734" s="3" t="s">
        <v>1503</v>
      </c>
      <c r="D734" s="19">
        <v>117000</v>
      </c>
      <c r="E734" s="19">
        <v>107622</v>
      </c>
      <c r="F734" s="5">
        <f t="shared" si="66"/>
        <v>91.984615384615381</v>
      </c>
      <c r="G734" s="20" t="s">
        <v>14</v>
      </c>
      <c r="H734" s="8">
        <v>1121</v>
      </c>
      <c r="I734" s="9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5">
        <f t="shared" si="68"/>
        <v>42816.208333333328</v>
      </c>
      <c r="O734" s="15">
        <f t="shared" si="69"/>
        <v>42839.208333333328</v>
      </c>
      <c r="P734" t="b">
        <v>0</v>
      </c>
      <c r="Q734" t="b">
        <v>1</v>
      </c>
      <c r="R734" s="10" t="s">
        <v>23</v>
      </c>
      <c r="S734" t="str" cm="1">
        <f t="array" ref="S734:T734">_xlfn.TEXTSPLIT(R734,"/")</f>
        <v>music</v>
      </c>
      <c r="T734" t="str">
        <v>rock</v>
      </c>
      <c r="U734" s="8" t="str">
        <f t="shared" si="70"/>
        <v>Mar</v>
      </c>
      <c r="V734">
        <f t="shared" si="71"/>
        <v>2017</v>
      </c>
    </row>
    <row r="735" spans="1:22" x14ac:dyDescent="0.25">
      <c r="A735">
        <v>733</v>
      </c>
      <c r="B735" t="s">
        <v>1504</v>
      </c>
      <c r="C735" s="3" t="s">
        <v>1505</v>
      </c>
      <c r="D735" s="19">
        <v>15800</v>
      </c>
      <c r="E735" s="19">
        <v>83267</v>
      </c>
      <c r="F735" s="5">
        <f t="shared" si="66"/>
        <v>527.00632911392404</v>
      </c>
      <c r="G735" s="20" t="s">
        <v>20</v>
      </c>
      <c r="H735" s="8">
        <v>980</v>
      </c>
      <c r="I735" s="9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5">
        <f t="shared" si="68"/>
        <v>41844.208333333336</v>
      </c>
      <c r="O735" s="15">
        <f t="shared" si="69"/>
        <v>41857.208333333336</v>
      </c>
      <c r="P735" t="b">
        <v>0</v>
      </c>
      <c r="Q735" t="b">
        <v>0</v>
      </c>
      <c r="R735" s="10" t="s">
        <v>148</v>
      </c>
      <c r="S735" t="str" cm="1">
        <f t="array" ref="S735:T735">_xlfn.TEXTSPLIT(R735,"/")</f>
        <v>music</v>
      </c>
      <c r="T735" t="str">
        <v>metal</v>
      </c>
      <c r="U735" s="8" t="str">
        <f t="shared" si="70"/>
        <v>Jul</v>
      </c>
      <c r="V735">
        <f t="shared" si="71"/>
        <v>2014</v>
      </c>
    </row>
    <row r="736" spans="1:22" x14ac:dyDescent="0.25">
      <c r="A736">
        <v>734</v>
      </c>
      <c r="B736" t="s">
        <v>1506</v>
      </c>
      <c r="C736" s="3" t="s">
        <v>1507</v>
      </c>
      <c r="D736" s="19">
        <v>4200</v>
      </c>
      <c r="E736" s="19">
        <v>13404</v>
      </c>
      <c r="F736" s="5">
        <f t="shared" si="66"/>
        <v>319.14285714285711</v>
      </c>
      <c r="G736" s="20" t="s">
        <v>20</v>
      </c>
      <c r="H736" s="8">
        <v>536</v>
      </c>
      <c r="I736" s="9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5">
        <f t="shared" si="68"/>
        <v>42763.25</v>
      </c>
      <c r="O736" s="15">
        <f t="shared" si="69"/>
        <v>42775.25</v>
      </c>
      <c r="P736" t="b">
        <v>0</v>
      </c>
      <c r="Q736" t="b">
        <v>1</v>
      </c>
      <c r="R736" s="10" t="s">
        <v>33</v>
      </c>
      <c r="S736" t="str" cm="1">
        <f t="array" ref="S736:T736">_xlfn.TEXTSPLIT(R736,"/")</f>
        <v>theater</v>
      </c>
      <c r="T736" t="str">
        <v>plays</v>
      </c>
      <c r="U736" s="8" t="str">
        <f t="shared" si="70"/>
        <v>Jan</v>
      </c>
      <c r="V736">
        <f t="shared" si="71"/>
        <v>2017</v>
      </c>
    </row>
    <row r="737" spans="1:22" ht="31.5" x14ac:dyDescent="0.25">
      <c r="A737">
        <v>735</v>
      </c>
      <c r="B737" t="s">
        <v>1508</v>
      </c>
      <c r="C737" s="3" t="s">
        <v>1509</v>
      </c>
      <c r="D737" s="19">
        <v>37100</v>
      </c>
      <c r="E737" s="19">
        <v>131404</v>
      </c>
      <c r="F737" s="5">
        <f t="shared" si="66"/>
        <v>354.18867924528303</v>
      </c>
      <c r="G737" s="20" t="s">
        <v>20</v>
      </c>
      <c r="H737" s="8">
        <v>1991</v>
      </c>
      <c r="I737" s="9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5">
        <f t="shared" si="68"/>
        <v>42459.208333333328</v>
      </c>
      <c r="O737" s="15">
        <f t="shared" si="69"/>
        <v>42466.208333333328</v>
      </c>
      <c r="P737" t="b">
        <v>0</v>
      </c>
      <c r="Q737" t="b">
        <v>0</v>
      </c>
      <c r="R737" s="10" t="s">
        <v>122</v>
      </c>
      <c r="S737" t="str" cm="1">
        <f t="array" ref="S737:T737">_xlfn.TEXTSPLIT(R737,"/")</f>
        <v>photography</v>
      </c>
      <c r="T737" t="str">
        <v>photography books</v>
      </c>
      <c r="U737" s="8" t="str">
        <f t="shared" si="70"/>
        <v>Mar</v>
      </c>
      <c r="V737">
        <f t="shared" si="71"/>
        <v>2016</v>
      </c>
    </row>
    <row r="738" spans="1:22" x14ac:dyDescent="0.25">
      <c r="A738">
        <v>736</v>
      </c>
      <c r="B738" t="s">
        <v>1510</v>
      </c>
      <c r="C738" s="3" t="s">
        <v>1511</v>
      </c>
      <c r="D738" s="19">
        <v>7700</v>
      </c>
      <c r="E738" s="19">
        <v>2533</v>
      </c>
      <c r="F738" s="5">
        <f t="shared" si="66"/>
        <v>32.896103896103895</v>
      </c>
      <c r="G738" s="20" t="s">
        <v>74</v>
      </c>
      <c r="H738" s="8">
        <v>29</v>
      </c>
      <c r="I738" s="9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5">
        <f t="shared" si="68"/>
        <v>42055.25</v>
      </c>
      <c r="O738" s="15">
        <f t="shared" si="69"/>
        <v>42059.25</v>
      </c>
      <c r="P738" t="b">
        <v>0</v>
      </c>
      <c r="Q738" t="b">
        <v>0</v>
      </c>
      <c r="R738" s="10" t="s">
        <v>68</v>
      </c>
      <c r="S738" t="str" cm="1">
        <f t="array" ref="S738:T738">_xlfn.TEXTSPLIT(R738,"/")</f>
        <v>publishing</v>
      </c>
      <c r="T738" t="str">
        <v>nonfiction</v>
      </c>
      <c r="U738" s="8" t="str">
        <f t="shared" si="70"/>
        <v>Feb</v>
      </c>
      <c r="V738">
        <f t="shared" si="71"/>
        <v>2015</v>
      </c>
    </row>
    <row r="739" spans="1:22" ht="31.5" x14ac:dyDescent="0.25">
      <c r="A739">
        <v>737</v>
      </c>
      <c r="B739" t="s">
        <v>1512</v>
      </c>
      <c r="C739" s="3" t="s">
        <v>1513</v>
      </c>
      <c r="D739" s="19">
        <v>3700</v>
      </c>
      <c r="E739" s="19">
        <v>5028</v>
      </c>
      <c r="F739" s="5">
        <f t="shared" si="66"/>
        <v>135.8918918918919</v>
      </c>
      <c r="G739" s="20" t="s">
        <v>20</v>
      </c>
      <c r="H739" s="8">
        <v>180</v>
      </c>
      <c r="I739" s="9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5">
        <f t="shared" si="68"/>
        <v>42685.25</v>
      </c>
      <c r="O739" s="15">
        <f t="shared" si="69"/>
        <v>42697.25</v>
      </c>
      <c r="P739" t="b">
        <v>0</v>
      </c>
      <c r="Q739" t="b">
        <v>0</v>
      </c>
      <c r="R739" s="10" t="s">
        <v>60</v>
      </c>
      <c r="S739" t="str" cm="1">
        <f t="array" ref="S739:T739">_xlfn.TEXTSPLIT(R739,"/")</f>
        <v>music</v>
      </c>
      <c r="T739" t="str">
        <v>indie rock</v>
      </c>
      <c r="U739" s="8" t="str">
        <f t="shared" si="70"/>
        <v>Nov</v>
      </c>
      <c r="V739">
        <f t="shared" si="71"/>
        <v>2016</v>
      </c>
    </row>
    <row r="740" spans="1:22" x14ac:dyDescent="0.25">
      <c r="A740">
        <v>738</v>
      </c>
      <c r="B740" t="s">
        <v>1032</v>
      </c>
      <c r="C740" s="3" t="s">
        <v>1514</v>
      </c>
      <c r="D740" s="19">
        <v>74700</v>
      </c>
      <c r="E740" s="19">
        <v>1557</v>
      </c>
      <c r="F740" s="5">
        <f t="shared" si="66"/>
        <v>2.0843373493975905</v>
      </c>
      <c r="G740" s="20" t="s">
        <v>14</v>
      </c>
      <c r="H740" s="8">
        <v>15</v>
      </c>
      <c r="I740" s="9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5">
        <f t="shared" si="68"/>
        <v>41959.25</v>
      </c>
      <c r="O740" s="15">
        <f t="shared" si="69"/>
        <v>41981.25</v>
      </c>
      <c r="P740" t="b">
        <v>0</v>
      </c>
      <c r="Q740" t="b">
        <v>1</v>
      </c>
      <c r="R740" s="10" t="s">
        <v>33</v>
      </c>
      <c r="S740" t="str" cm="1">
        <f t="array" ref="S740:T740">_xlfn.TEXTSPLIT(R740,"/")</f>
        <v>theater</v>
      </c>
      <c r="T740" t="str">
        <v>plays</v>
      </c>
      <c r="U740" s="8" t="str">
        <f t="shared" si="70"/>
        <v>Nov</v>
      </c>
      <c r="V740">
        <f t="shared" si="71"/>
        <v>2014</v>
      </c>
    </row>
    <row r="741" spans="1:22" x14ac:dyDescent="0.25">
      <c r="A741">
        <v>739</v>
      </c>
      <c r="B741" t="s">
        <v>1515</v>
      </c>
      <c r="C741" s="3" t="s">
        <v>1516</v>
      </c>
      <c r="D741" s="19">
        <v>10000</v>
      </c>
      <c r="E741" s="19">
        <v>6100</v>
      </c>
      <c r="F741" s="5">
        <f t="shared" si="66"/>
        <v>61</v>
      </c>
      <c r="G741" s="20" t="s">
        <v>14</v>
      </c>
      <c r="H741" s="8">
        <v>191</v>
      </c>
      <c r="I741" s="9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5">
        <f t="shared" si="68"/>
        <v>41089.208333333336</v>
      </c>
      <c r="O741" s="15">
        <f t="shared" si="69"/>
        <v>41090.208333333336</v>
      </c>
      <c r="P741" t="b">
        <v>0</v>
      </c>
      <c r="Q741" t="b">
        <v>0</v>
      </c>
      <c r="R741" s="10" t="s">
        <v>60</v>
      </c>
      <c r="S741" t="str" cm="1">
        <f t="array" ref="S741:T741">_xlfn.TEXTSPLIT(R741,"/")</f>
        <v>music</v>
      </c>
      <c r="T741" t="str">
        <v>indie rock</v>
      </c>
      <c r="U741" s="8" t="str">
        <f t="shared" si="70"/>
        <v>Jun</v>
      </c>
      <c r="V741">
        <f t="shared" si="71"/>
        <v>2012</v>
      </c>
    </row>
    <row r="742" spans="1:22" x14ac:dyDescent="0.25">
      <c r="A742">
        <v>740</v>
      </c>
      <c r="B742" t="s">
        <v>1517</v>
      </c>
      <c r="C742" s="3" t="s">
        <v>1518</v>
      </c>
      <c r="D742" s="19">
        <v>5300</v>
      </c>
      <c r="E742" s="19">
        <v>1592</v>
      </c>
      <c r="F742" s="5">
        <f t="shared" si="66"/>
        <v>30.037735849056602</v>
      </c>
      <c r="G742" s="20" t="s">
        <v>14</v>
      </c>
      <c r="H742" s="8">
        <v>16</v>
      </c>
      <c r="I742" s="9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5">
        <f t="shared" si="68"/>
        <v>42769.25</v>
      </c>
      <c r="O742" s="15">
        <f t="shared" si="69"/>
        <v>42772.25</v>
      </c>
      <c r="P742" t="b">
        <v>0</v>
      </c>
      <c r="Q742" t="b">
        <v>0</v>
      </c>
      <c r="R742" s="10" t="s">
        <v>33</v>
      </c>
      <c r="S742" t="str" cm="1">
        <f t="array" ref="S742:T742">_xlfn.TEXTSPLIT(R742,"/")</f>
        <v>theater</v>
      </c>
      <c r="T742" t="str">
        <v>plays</v>
      </c>
      <c r="U742" s="8" t="str">
        <f t="shared" si="70"/>
        <v>Feb</v>
      </c>
      <c r="V742">
        <f t="shared" si="71"/>
        <v>2017</v>
      </c>
    </row>
    <row r="743" spans="1:22" x14ac:dyDescent="0.25">
      <c r="A743">
        <v>741</v>
      </c>
      <c r="B743" t="s">
        <v>628</v>
      </c>
      <c r="C743" s="3" t="s">
        <v>1519</v>
      </c>
      <c r="D743" s="19">
        <v>1200</v>
      </c>
      <c r="E743" s="19">
        <v>14150</v>
      </c>
      <c r="F743" s="5">
        <f t="shared" si="66"/>
        <v>1179.1666666666665</v>
      </c>
      <c r="G743" s="20" t="s">
        <v>20</v>
      </c>
      <c r="H743" s="8">
        <v>130</v>
      </c>
      <c r="I743" s="9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5">
        <f t="shared" si="68"/>
        <v>40321.208333333336</v>
      </c>
      <c r="O743" s="15">
        <f t="shared" si="69"/>
        <v>40322.208333333336</v>
      </c>
      <c r="P743" t="b">
        <v>0</v>
      </c>
      <c r="Q743" t="b">
        <v>0</v>
      </c>
      <c r="R743" s="10" t="s">
        <v>33</v>
      </c>
      <c r="S743" t="str" cm="1">
        <f t="array" ref="S743:T743">_xlfn.TEXTSPLIT(R743,"/")</f>
        <v>theater</v>
      </c>
      <c r="T743" t="str">
        <v>plays</v>
      </c>
      <c r="U743" s="8" t="str">
        <f t="shared" si="70"/>
        <v>May</v>
      </c>
      <c r="V743">
        <f t="shared" si="71"/>
        <v>2010</v>
      </c>
    </row>
    <row r="744" spans="1:22" x14ac:dyDescent="0.25">
      <c r="A744">
        <v>742</v>
      </c>
      <c r="B744" t="s">
        <v>1520</v>
      </c>
      <c r="C744" s="3" t="s">
        <v>1521</v>
      </c>
      <c r="D744" s="19">
        <v>1200</v>
      </c>
      <c r="E744" s="19">
        <v>13513</v>
      </c>
      <c r="F744" s="5">
        <f t="shared" si="66"/>
        <v>1126.0833333333335</v>
      </c>
      <c r="G744" s="20" t="s">
        <v>20</v>
      </c>
      <c r="H744" s="8">
        <v>122</v>
      </c>
      <c r="I744" s="9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5">
        <f t="shared" si="68"/>
        <v>40197.25</v>
      </c>
      <c r="O744" s="15">
        <f t="shared" si="69"/>
        <v>40239.25</v>
      </c>
      <c r="P744" t="b">
        <v>0</v>
      </c>
      <c r="Q744" t="b">
        <v>0</v>
      </c>
      <c r="R744" s="10" t="s">
        <v>50</v>
      </c>
      <c r="S744" t="str" cm="1">
        <f t="array" ref="S744:T744">_xlfn.TEXTSPLIT(R744,"/")</f>
        <v>music</v>
      </c>
      <c r="T744" t="str">
        <v>electric music</v>
      </c>
      <c r="U744" s="8" t="str">
        <f t="shared" si="70"/>
        <v>Jan</v>
      </c>
      <c r="V744">
        <f t="shared" si="71"/>
        <v>2010</v>
      </c>
    </row>
    <row r="745" spans="1:22" ht="31.5" x14ac:dyDescent="0.25">
      <c r="A745">
        <v>743</v>
      </c>
      <c r="B745" t="s">
        <v>1522</v>
      </c>
      <c r="C745" s="3" t="s">
        <v>1523</v>
      </c>
      <c r="D745" s="19">
        <v>3900</v>
      </c>
      <c r="E745" s="19">
        <v>504</v>
      </c>
      <c r="F745" s="5">
        <f t="shared" si="66"/>
        <v>12.923076923076923</v>
      </c>
      <c r="G745" s="20" t="s">
        <v>14</v>
      </c>
      <c r="H745" s="8">
        <v>17</v>
      </c>
      <c r="I745" s="9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5">
        <f t="shared" si="68"/>
        <v>42298.208333333328</v>
      </c>
      <c r="O745" s="15">
        <f t="shared" si="69"/>
        <v>42304.208333333328</v>
      </c>
      <c r="P745" t="b">
        <v>0</v>
      </c>
      <c r="Q745" t="b">
        <v>1</v>
      </c>
      <c r="R745" s="10" t="s">
        <v>33</v>
      </c>
      <c r="S745" t="str" cm="1">
        <f t="array" ref="S745:T745">_xlfn.TEXTSPLIT(R745,"/")</f>
        <v>theater</v>
      </c>
      <c r="T745" t="str">
        <v>plays</v>
      </c>
      <c r="U745" s="8" t="str">
        <f t="shared" si="70"/>
        <v>Oct</v>
      </c>
      <c r="V745">
        <f t="shared" si="71"/>
        <v>2015</v>
      </c>
    </row>
    <row r="746" spans="1:22" x14ac:dyDescent="0.25">
      <c r="A746">
        <v>744</v>
      </c>
      <c r="B746" t="s">
        <v>1524</v>
      </c>
      <c r="C746" s="3" t="s">
        <v>1525</v>
      </c>
      <c r="D746" s="19">
        <v>2000</v>
      </c>
      <c r="E746" s="19">
        <v>14240</v>
      </c>
      <c r="F746" s="5">
        <f t="shared" si="66"/>
        <v>712</v>
      </c>
      <c r="G746" s="20" t="s">
        <v>20</v>
      </c>
      <c r="H746" s="8">
        <v>140</v>
      </c>
      <c r="I746" s="9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5">
        <f t="shared" si="68"/>
        <v>43322.208333333328</v>
      </c>
      <c r="O746" s="15">
        <f t="shared" si="69"/>
        <v>43324.208333333328</v>
      </c>
      <c r="P746" t="b">
        <v>0</v>
      </c>
      <c r="Q746" t="b">
        <v>1</v>
      </c>
      <c r="R746" s="10" t="s">
        <v>33</v>
      </c>
      <c r="S746" t="str" cm="1">
        <f t="array" ref="S746:T746">_xlfn.TEXTSPLIT(R746,"/")</f>
        <v>theater</v>
      </c>
      <c r="T746" t="str">
        <v>plays</v>
      </c>
      <c r="U746" s="8" t="str">
        <f t="shared" si="70"/>
        <v>Aug</v>
      </c>
      <c r="V746">
        <f t="shared" si="71"/>
        <v>2018</v>
      </c>
    </row>
    <row r="747" spans="1:22" ht="31.5" x14ac:dyDescent="0.25">
      <c r="A747">
        <v>745</v>
      </c>
      <c r="B747" t="s">
        <v>1526</v>
      </c>
      <c r="C747" s="3" t="s">
        <v>1527</v>
      </c>
      <c r="D747" s="19">
        <v>6900</v>
      </c>
      <c r="E747" s="19">
        <v>2091</v>
      </c>
      <c r="F747" s="5">
        <f t="shared" si="66"/>
        <v>30.304347826086957</v>
      </c>
      <c r="G747" s="20" t="s">
        <v>14</v>
      </c>
      <c r="H747" s="8">
        <v>34</v>
      </c>
      <c r="I747" s="9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5">
        <f t="shared" si="68"/>
        <v>40328.208333333336</v>
      </c>
      <c r="O747" s="15">
        <f t="shared" si="69"/>
        <v>40355.208333333336</v>
      </c>
      <c r="P747" t="b">
        <v>0</v>
      </c>
      <c r="Q747" t="b">
        <v>0</v>
      </c>
      <c r="R747" s="10" t="s">
        <v>65</v>
      </c>
      <c r="S747" t="str" cm="1">
        <f t="array" ref="S747:T747">_xlfn.TEXTSPLIT(R747,"/")</f>
        <v>technology</v>
      </c>
      <c r="T747" t="str">
        <v>wearables</v>
      </c>
      <c r="U747" s="8" t="str">
        <f t="shared" si="70"/>
        <v>May</v>
      </c>
      <c r="V747">
        <f t="shared" si="71"/>
        <v>2010</v>
      </c>
    </row>
    <row r="748" spans="1:22" x14ac:dyDescent="0.25">
      <c r="A748">
        <v>746</v>
      </c>
      <c r="B748" t="s">
        <v>1528</v>
      </c>
      <c r="C748" s="3" t="s">
        <v>1529</v>
      </c>
      <c r="D748" s="19">
        <v>55800</v>
      </c>
      <c r="E748" s="19">
        <v>118580</v>
      </c>
      <c r="F748" s="5">
        <f t="shared" si="66"/>
        <v>212.50896057347671</v>
      </c>
      <c r="G748" s="20" t="s">
        <v>20</v>
      </c>
      <c r="H748" s="8">
        <v>3388</v>
      </c>
      <c r="I748" s="9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5">
        <f t="shared" si="68"/>
        <v>40825.208333333336</v>
      </c>
      <c r="O748" s="15">
        <f t="shared" si="69"/>
        <v>40830.208333333336</v>
      </c>
      <c r="P748" t="b">
        <v>0</v>
      </c>
      <c r="Q748" t="b">
        <v>0</v>
      </c>
      <c r="R748" s="10" t="s">
        <v>28</v>
      </c>
      <c r="S748" t="str" cm="1">
        <f t="array" ref="S748:T748">_xlfn.TEXTSPLIT(R748,"/")</f>
        <v>technology</v>
      </c>
      <c r="T748" t="str">
        <v>web</v>
      </c>
      <c r="U748" s="8" t="str">
        <f t="shared" si="70"/>
        <v>Oct</v>
      </c>
      <c r="V748">
        <f t="shared" si="71"/>
        <v>2011</v>
      </c>
    </row>
    <row r="749" spans="1:22" x14ac:dyDescent="0.25">
      <c r="A749">
        <v>747</v>
      </c>
      <c r="B749" t="s">
        <v>1530</v>
      </c>
      <c r="C749" s="3" t="s">
        <v>1531</v>
      </c>
      <c r="D749" s="19">
        <v>4900</v>
      </c>
      <c r="E749" s="19">
        <v>11214</v>
      </c>
      <c r="F749" s="5">
        <f t="shared" si="66"/>
        <v>228.85714285714286</v>
      </c>
      <c r="G749" s="20" t="s">
        <v>20</v>
      </c>
      <c r="H749" s="8">
        <v>280</v>
      </c>
      <c r="I749" s="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5">
        <f t="shared" si="68"/>
        <v>40423.208333333336</v>
      </c>
      <c r="O749" s="15">
        <f t="shared" si="69"/>
        <v>40434.208333333336</v>
      </c>
      <c r="P749" t="b">
        <v>0</v>
      </c>
      <c r="Q749" t="b">
        <v>0</v>
      </c>
      <c r="R749" s="10" t="s">
        <v>33</v>
      </c>
      <c r="S749" t="str" cm="1">
        <f t="array" ref="S749:T749">_xlfn.TEXTSPLIT(R749,"/")</f>
        <v>theater</v>
      </c>
      <c r="T749" t="str">
        <v>plays</v>
      </c>
      <c r="U749" s="8" t="str">
        <f t="shared" si="70"/>
        <v>Sep</v>
      </c>
      <c r="V749">
        <f t="shared" si="71"/>
        <v>2010</v>
      </c>
    </row>
    <row r="750" spans="1:22" x14ac:dyDescent="0.25">
      <c r="A750">
        <v>748</v>
      </c>
      <c r="B750" t="s">
        <v>1532</v>
      </c>
      <c r="C750" s="3" t="s">
        <v>1533</v>
      </c>
      <c r="D750" s="19">
        <v>194900</v>
      </c>
      <c r="E750" s="19">
        <v>68137</v>
      </c>
      <c r="F750" s="5">
        <f t="shared" si="66"/>
        <v>34.959979476654695</v>
      </c>
      <c r="G750" s="20" t="s">
        <v>74</v>
      </c>
      <c r="H750" s="8">
        <v>614</v>
      </c>
      <c r="I750" s="9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5">
        <f t="shared" si="68"/>
        <v>40238.25</v>
      </c>
      <c r="O750" s="15">
        <f t="shared" si="69"/>
        <v>40263.208333333336</v>
      </c>
      <c r="P750" t="b">
        <v>0</v>
      </c>
      <c r="Q750" t="b">
        <v>1</v>
      </c>
      <c r="R750" s="10" t="s">
        <v>71</v>
      </c>
      <c r="S750" t="str" cm="1">
        <f t="array" ref="S750:T750">_xlfn.TEXTSPLIT(R750,"/")</f>
        <v>film &amp; video</v>
      </c>
      <c r="T750" t="str">
        <v>animation</v>
      </c>
      <c r="U750" s="8" t="str">
        <f t="shared" si="70"/>
        <v>Mar</v>
      </c>
      <c r="V750">
        <f t="shared" si="71"/>
        <v>2010</v>
      </c>
    </row>
    <row r="751" spans="1:22" x14ac:dyDescent="0.25">
      <c r="A751">
        <v>749</v>
      </c>
      <c r="B751" t="s">
        <v>1534</v>
      </c>
      <c r="C751" s="3" t="s">
        <v>1535</v>
      </c>
      <c r="D751" s="19">
        <v>8600</v>
      </c>
      <c r="E751" s="19">
        <v>13527</v>
      </c>
      <c r="F751" s="5">
        <f t="shared" si="66"/>
        <v>157.29069767441862</v>
      </c>
      <c r="G751" s="20" t="s">
        <v>20</v>
      </c>
      <c r="H751" s="8">
        <v>366</v>
      </c>
      <c r="I751" s="9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5">
        <f t="shared" si="68"/>
        <v>41920.208333333336</v>
      </c>
      <c r="O751" s="15">
        <f t="shared" si="69"/>
        <v>41932.208333333336</v>
      </c>
      <c r="P751" t="b">
        <v>0</v>
      </c>
      <c r="Q751" t="b">
        <v>1</v>
      </c>
      <c r="R751" s="10" t="s">
        <v>65</v>
      </c>
      <c r="S751" t="str" cm="1">
        <f t="array" ref="S751:T751">_xlfn.TEXTSPLIT(R751,"/")</f>
        <v>technology</v>
      </c>
      <c r="T751" t="str">
        <v>wearables</v>
      </c>
      <c r="U751" s="8" t="str">
        <f t="shared" si="70"/>
        <v>Oct</v>
      </c>
      <c r="V751">
        <f t="shared" si="71"/>
        <v>2014</v>
      </c>
    </row>
    <row r="752" spans="1:22" x14ac:dyDescent="0.25">
      <c r="A752">
        <v>750</v>
      </c>
      <c r="B752" t="s">
        <v>1536</v>
      </c>
      <c r="C752" s="3" t="s">
        <v>1537</v>
      </c>
      <c r="D752" s="19">
        <v>100</v>
      </c>
      <c r="E752" s="19">
        <v>1</v>
      </c>
      <c r="F752" s="5">
        <f t="shared" si="66"/>
        <v>1</v>
      </c>
      <c r="G752" s="20" t="s">
        <v>14</v>
      </c>
      <c r="H752" s="8">
        <v>1</v>
      </c>
      <c r="I752" s="9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5">
        <f t="shared" si="68"/>
        <v>40360.208333333336</v>
      </c>
      <c r="O752" s="15">
        <f t="shared" si="69"/>
        <v>40385.208333333336</v>
      </c>
      <c r="P752" t="b">
        <v>0</v>
      </c>
      <c r="Q752" t="b">
        <v>0</v>
      </c>
      <c r="R752" s="10" t="s">
        <v>50</v>
      </c>
      <c r="S752" t="str" cm="1">
        <f t="array" ref="S752:T752">_xlfn.TEXTSPLIT(R752,"/")</f>
        <v>music</v>
      </c>
      <c r="T752" t="str">
        <v>electric music</v>
      </c>
      <c r="U752" s="8" t="str">
        <f t="shared" si="70"/>
        <v>Jul</v>
      </c>
      <c r="V752">
        <f t="shared" si="71"/>
        <v>2010</v>
      </c>
    </row>
    <row r="753" spans="1:22" x14ac:dyDescent="0.25">
      <c r="A753">
        <v>751</v>
      </c>
      <c r="B753" t="s">
        <v>1538</v>
      </c>
      <c r="C753" s="3" t="s">
        <v>1539</v>
      </c>
      <c r="D753" s="19">
        <v>3600</v>
      </c>
      <c r="E753" s="19">
        <v>8363</v>
      </c>
      <c r="F753" s="5">
        <f t="shared" si="66"/>
        <v>232.30555555555554</v>
      </c>
      <c r="G753" s="20" t="s">
        <v>20</v>
      </c>
      <c r="H753" s="8">
        <v>270</v>
      </c>
      <c r="I753" s="9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5">
        <f t="shared" si="68"/>
        <v>42446.208333333328</v>
      </c>
      <c r="O753" s="15">
        <f t="shared" si="69"/>
        <v>42461.208333333328</v>
      </c>
      <c r="P753" t="b">
        <v>1</v>
      </c>
      <c r="Q753" t="b">
        <v>1</v>
      </c>
      <c r="R753" s="10" t="s">
        <v>68</v>
      </c>
      <c r="S753" t="str" cm="1">
        <f t="array" ref="S753:T753">_xlfn.TEXTSPLIT(R753,"/")</f>
        <v>publishing</v>
      </c>
      <c r="T753" t="str">
        <v>nonfiction</v>
      </c>
      <c r="U753" s="8" t="str">
        <f t="shared" si="70"/>
        <v>Mar</v>
      </c>
      <c r="V753">
        <f t="shared" si="71"/>
        <v>2016</v>
      </c>
    </row>
    <row r="754" spans="1:22" x14ac:dyDescent="0.25">
      <c r="A754">
        <v>752</v>
      </c>
      <c r="B754" t="s">
        <v>1540</v>
      </c>
      <c r="C754" s="3" t="s">
        <v>1541</v>
      </c>
      <c r="D754" s="19">
        <v>5800</v>
      </c>
      <c r="E754" s="19">
        <v>5362</v>
      </c>
      <c r="F754" s="5">
        <f t="shared" si="66"/>
        <v>92.448275862068968</v>
      </c>
      <c r="G754" s="20" t="s">
        <v>74</v>
      </c>
      <c r="H754" s="8">
        <v>114</v>
      </c>
      <c r="I754" s="9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5">
        <f t="shared" si="68"/>
        <v>40395.208333333336</v>
      </c>
      <c r="O754" s="15">
        <f t="shared" si="69"/>
        <v>40413.208333333336</v>
      </c>
      <c r="P754" t="b">
        <v>0</v>
      </c>
      <c r="Q754" t="b">
        <v>1</v>
      </c>
      <c r="R754" s="10" t="s">
        <v>33</v>
      </c>
      <c r="S754" t="str" cm="1">
        <f t="array" ref="S754:T754">_xlfn.TEXTSPLIT(R754,"/")</f>
        <v>theater</v>
      </c>
      <c r="T754" t="str">
        <v>plays</v>
      </c>
      <c r="U754" s="8" t="str">
        <f t="shared" si="70"/>
        <v>Aug</v>
      </c>
      <c r="V754">
        <f t="shared" si="71"/>
        <v>2010</v>
      </c>
    </row>
    <row r="755" spans="1:22" x14ac:dyDescent="0.25">
      <c r="A755">
        <v>753</v>
      </c>
      <c r="B755" t="s">
        <v>1542</v>
      </c>
      <c r="C755" s="3" t="s">
        <v>1543</v>
      </c>
      <c r="D755" s="19">
        <v>4700</v>
      </c>
      <c r="E755" s="19">
        <v>12065</v>
      </c>
      <c r="F755" s="5">
        <f t="shared" si="66"/>
        <v>256.70212765957444</v>
      </c>
      <c r="G755" s="20" t="s">
        <v>20</v>
      </c>
      <c r="H755" s="8">
        <v>137</v>
      </c>
      <c r="I755" s="9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5">
        <f t="shared" si="68"/>
        <v>40321.208333333336</v>
      </c>
      <c r="O755" s="15">
        <f t="shared" si="69"/>
        <v>40336.208333333336</v>
      </c>
      <c r="P755" t="b">
        <v>0</v>
      </c>
      <c r="Q755" t="b">
        <v>0</v>
      </c>
      <c r="R755" s="10" t="s">
        <v>122</v>
      </c>
      <c r="S755" t="str" cm="1">
        <f t="array" ref="S755:T755">_xlfn.TEXTSPLIT(R755,"/")</f>
        <v>photography</v>
      </c>
      <c r="T755" t="str">
        <v>photography books</v>
      </c>
      <c r="U755" s="8" t="str">
        <f t="shared" si="70"/>
        <v>May</v>
      </c>
      <c r="V755">
        <f t="shared" si="71"/>
        <v>2010</v>
      </c>
    </row>
    <row r="756" spans="1:22" x14ac:dyDescent="0.25">
      <c r="A756">
        <v>754</v>
      </c>
      <c r="B756" t="s">
        <v>1544</v>
      </c>
      <c r="C756" s="3" t="s">
        <v>1545</v>
      </c>
      <c r="D756" s="19">
        <v>70400</v>
      </c>
      <c r="E756" s="19">
        <v>118603</v>
      </c>
      <c r="F756" s="5">
        <f t="shared" si="66"/>
        <v>168.47017045454547</v>
      </c>
      <c r="G756" s="20" t="s">
        <v>20</v>
      </c>
      <c r="H756" s="8">
        <v>3205</v>
      </c>
      <c r="I756" s="9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5">
        <f t="shared" si="68"/>
        <v>41210.208333333336</v>
      </c>
      <c r="O756" s="15">
        <f t="shared" si="69"/>
        <v>41263.25</v>
      </c>
      <c r="P756" t="b">
        <v>0</v>
      </c>
      <c r="Q756" t="b">
        <v>0</v>
      </c>
      <c r="R756" s="10" t="s">
        <v>33</v>
      </c>
      <c r="S756" t="str" cm="1">
        <f t="array" ref="S756:T756">_xlfn.TEXTSPLIT(R756,"/")</f>
        <v>theater</v>
      </c>
      <c r="T756" t="str">
        <v>plays</v>
      </c>
      <c r="U756" s="8" t="str">
        <f t="shared" si="70"/>
        <v>Oct</v>
      </c>
      <c r="V756">
        <f t="shared" si="71"/>
        <v>2012</v>
      </c>
    </row>
    <row r="757" spans="1:22" x14ac:dyDescent="0.25">
      <c r="A757">
        <v>755</v>
      </c>
      <c r="B757" t="s">
        <v>1546</v>
      </c>
      <c r="C757" s="3" t="s">
        <v>1547</v>
      </c>
      <c r="D757" s="19">
        <v>4500</v>
      </c>
      <c r="E757" s="19">
        <v>7496</v>
      </c>
      <c r="F757" s="5">
        <f t="shared" si="66"/>
        <v>166.57777777777778</v>
      </c>
      <c r="G757" s="20" t="s">
        <v>20</v>
      </c>
      <c r="H757" s="8">
        <v>288</v>
      </c>
      <c r="I757" s="9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5">
        <f t="shared" si="68"/>
        <v>43096.25</v>
      </c>
      <c r="O757" s="15">
        <f t="shared" si="69"/>
        <v>43108.25</v>
      </c>
      <c r="P757" t="b">
        <v>0</v>
      </c>
      <c r="Q757" t="b">
        <v>1</v>
      </c>
      <c r="R757" s="10" t="s">
        <v>33</v>
      </c>
      <c r="S757" t="str" cm="1">
        <f t="array" ref="S757:T757">_xlfn.TEXTSPLIT(R757,"/")</f>
        <v>theater</v>
      </c>
      <c r="T757" t="str">
        <v>plays</v>
      </c>
      <c r="U757" s="8" t="str">
        <f t="shared" si="70"/>
        <v>Dec</v>
      </c>
      <c r="V757">
        <f t="shared" si="71"/>
        <v>2017</v>
      </c>
    </row>
    <row r="758" spans="1:22" x14ac:dyDescent="0.25">
      <c r="A758">
        <v>756</v>
      </c>
      <c r="B758" t="s">
        <v>1548</v>
      </c>
      <c r="C758" s="3" t="s">
        <v>1549</v>
      </c>
      <c r="D758" s="19">
        <v>1300</v>
      </c>
      <c r="E758" s="19">
        <v>10037</v>
      </c>
      <c r="F758" s="5">
        <f t="shared" si="66"/>
        <v>772.07692307692309</v>
      </c>
      <c r="G758" s="20" t="s">
        <v>20</v>
      </c>
      <c r="H758" s="8">
        <v>148</v>
      </c>
      <c r="I758" s="9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5">
        <f t="shared" si="68"/>
        <v>42024.25</v>
      </c>
      <c r="O758" s="15">
        <f t="shared" si="69"/>
        <v>42030.25</v>
      </c>
      <c r="P758" t="b">
        <v>0</v>
      </c>
      <c r="Q758" t="b">
        <v>0</v>
      </c>
      <c r="R758" s="10" t="s">
        <v>33</v>
      </c>
      <c r="S758" t="str" cm="1">
        <f t="array" ref="S758:T758">_xlfn.TEXTSPLIT(R758,"/")</f>
        <v>theater</v>
      </c>
      <c r="T758" t="str">
        <v>plays</v>
      </c>
      <c r="U758" s="8" t="str">
        <f t="shared" si="70"/>
        <v>Jan</v>
      </c>
      <c r="V758">
        <f t="shared" si="71"/>
        <v>2015</v>
      </c>
    </row>
    <row r="759" spans="1:22" x14ac:dyDescent="0.25">
      <c r="A759">
        <v>757</v>
      </c>
      <c r="B759" t="s">
        <v>1550</v>
      </c>
      <c r="C759" s="3" t="s">
        <v>1551</v>
      </c>
      <c r="D759" s="19">
        <v>1400</v>
      </c>
      <c r="E759" s="19">
        <v>5696</v>
      </c>
      <c r="F759" s="5">
        <f t="shared" si="66"/>
        <v>406.85714285714283</v>
      </c>
      <c r="G759" s="20" t="s">
        <v>20</v>
      </c>
      <c r="H759" s="8">
        <v>114</v>
      </c>
      <c r="I759" s="9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5">
        <f t="shared" si="68"/>
        <v>40675.208333333336</v>
      </c>
      <c r="O759" s="15">
        <f t="shared" si="69"/>
        <v>40679.208333333336</v>
      </c>
      <c r="P759" t="b">
        <v>0</v>
      </c>
      <c r="Q759" t="b">
        <v>0</v>
      </c>
      <c r="R759" s="10" t="s">
        <v>53</v>
      </c>
      <c r="S759" t="str" cm="1">
        <f t="array" ref="S759:T759">_xlfn.TEXTSPLIT(R759,"/")</f>
        <v>film &amp; video</v>
      </c>
      <c r="T759" t="str">
        <v>drama</v>
      </c>
      <c r="U759" s="8" t="str">
        <f t="shared" si="70"/>
        <v>May</v>
      </c>
      <c r="V759">
        <f t="shared" si="71"/>
        <v>2011</v>
      </c>
    </row>
    <row r="760" spans="1:22" x14ac:dyDescent="0.25">
      <c r="A760">
        <v>758</v>
      </c>
      <c r="B760" t="s">
        <v>1552</v>
      </c>
      <c r="C760" s="3" t="s">
        <v>1553</v>
      </c>
      <c r="D760" s="19">
        <v>29600</v>
      </c>
      <c r="E760" s="19">
        <v>167005</v>
      </c>
      <c r="F760" s="5">
        <f t="shared" si="66"/>
        <v>564.20608108108115</v>
      </c>
      <c r="G760" s="20" t="s">
        <v>20</v>
      </c>
      <c r="H760" s="8">
        <v>1518</v>
      </c>
      <c r="I760" s="9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5">
        <f t="shared" si="68"/>
        <v>41936.208333333336</v>
      </c>
      <c r="O760" s="15">
        <f t="shared" si="69"/>
        <v>41945.208333333336</v>
      </c>
      <c r="P760" t="b">
        <v>0</v>
      </c>
      <c r="Q760" t="b">
        <v>0</v>
      </c>
      <c r="R760" s="10" t="s">
        <v>23</v>
      </c>
      <c r="S760" t="str" cm="1">
        <f t="array" ref="S760:T760">_xlfn.TEXTSPLIT(R760,"/")</f>
        <v>music</v>
      </c>
      <c r="T760" t="str">
        <v>rock</v>
      </c>
      <c r="U760" s="8" t="str">
        <f t="shared" si="70"/>
        <v>Oct</v>
      </c>
      <c r="V760">
        <f t="shared" si="71"/>
        <v>2014</v>
      </c>
    </row>
    <row r="761" spans="1:22" ht="31.5" x14ac:dyDescent="0.25">
      <c r="A761">
        <v>759</v>
      </c>
      <c r="B761" t="s">
        <v>1554</v>
      </c>
      <c r="C761" s="3" t="s">
        <v>1555</v>
      </c>
      <c r="D761" s="19">
        <v>167500</v>
      </c>
      <c r="E761" s="19">
        <v>114615</v>
      </c>
      <c r="F761" s="5">
        <f t="shared" si="66"/>
        <v>68.426865671641792</v>
      </c>
      <c r="G761" s="20" t="s">
        <v>14</v>
      </c>
      <c r="H761" s="8">
        <v>1274</v>
      </c>
      <c r="I761" s="9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5">
        <f t="shared" si="68"/>
        <v>43136.25</v>
      </c>
      <c r="O761" s="15">
        <f t="shared" si="69"/>
        <v>43166.25</v>
      </c>
      <c r="P761" t="b">
        <v>0</v>
      </c>
      <c r="Q761" t="b">
        <v>0</v>
      </c>
      <c r="R761" s="10" t="s">
        <v>50</v>
      </c>
      <c r="S761" t="str" cm="1">
        <f t="array" ref="S761:T761">_xlfn.TEXTSPLIT(R761,"/")</f>
        <v>music</v>
      </c>
      <c r="T761" t="str">
        <v>electric music</v>
      </c>
      <c r="U761" s="8" t="str">
        <f t="shared" si="70"/>
        <v>Feb</v>
      </c>
      <c r="V761">
        <f t="shared" si="71"/>
        <v>2018</v>
      </c>
    </row>
    <row r="762" spans="1:22" x14ac:dyDescent="0.25">
      <c r="A762">
        <v>760</v>
      </c>
      <c r="B762" t="s">
        <v>1556</v>
      </c>
      <c r="C762" s="3" t="s">
        <v>1557</v>
      </c>
      <c r="D762" s="19">
        <v>48300</v>
      </c>
      <c r="E762" s="19">
        <v>16592</v>
      </c>
      <c r="F762" s="5">
        <f t="shared" si="66"/>
        <v>34.351966873706004</v>
      </c>
      <c r="G762" s="20" t="s">
        <v>14</v>
      </c>
      <c r="H762" s="8">
        <v>210</v>
      </c>
      <c r="I762" s="9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5">
        <f t="shared" si="68"/>
        <v>43678.208333333328</v>
      </c>
      <c r="O762" s="15">
        <f t="shared" si="69"/>
        <v>43707.208333333328</v>
      </c>
      <c r="P762" t="b">
        <v>0</v>
      </c>
      <c r="Q762" t="b">
        <v>1</v>
      </c>
      <c r="R762" s="10" t="s">
        <v>89</v>
      </c>
      <c r="S762" t="str" cm="1">
        <f t="array" ref="S762:T762">_xlfn.TEXTSPLIT(R762,"/")</f>
        <v>games</v>
      </c>
      <c r="T762" t="str">
        <v>video games</v>
      </c>
      <c r="U762" s="8" t="str">
        <f t="shared" si="70"/>
        <v>Aug</v>
      </c>
      <c r="V762">
        <f t="shared" si="71"/>
        <v>2019</v>
      </c>
    </row>
    <row r="763" spans="1:22" x14ac:dyDescent="0.25">
      <c r="A763">
        <v>761</v>
      </c>
      <c r="B763" t="s">
        <v>1558</v>
      </c>
      <c r="C763" s="3" t="s">
        <v>1559</v>
      </c>
      <c r="D763" s="19">
        <v>2200</v>
      </c>
      <c r="E763" s="19">
        <v>14420</v>
      </c>
      <c r="F763" s="5">
        <f t="shared" si="66"/>
        <v>655.4545454545455</v>
      </c>
      <c r="G763" s="20" t="s">
        <v>20</v>
      </c>
      <c r="H763" s="8">
        <v>166</v>
      </c>
      <c r="I763" s="9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5">
        <f t="shared" si="68"/>
        <v>42938.208333333328</v>
      </c>
      <c r="O763" s="15">
        <f t="shared" si="69"/>
        <v>42943.208333333328</v>
      </c>
      <c r="P763" t="b">
        <v>0</v>
      </c>
      <c r="Q763" t="b">
        <v>0</v>
      </c>
      <c r="R763" s="10" t="s">
        <v>23</v>
      </c>
      <c r="S763" t="str" cm="1">
        <f t="array" ref="S763:T763">_xlfn.TEXTSPLIT(R763,"/")</f>
        <v>music</v>
      </c>
      <c r="T763" t="str">
        <v>rock</v>
      </c>
      <c r="U763" s="8" t="str">
        <f t="shared" si="70"/>
        <v>Jul</v>
      </c>
      <c r="V763">
        <f t="shared" si="71"/>
        <v>2017</v>
      </c>
    </row>
    <row r="764" spans="1:22" x14ac:dyDescent="0.25">
      <c r="A764">
        <v>762</v>
      </c>
      <c r="B764" t="s">
        <v>668</v>
      </c>
      <c r="C764" s="3" t="s">
        <v>1560</v>
      </c>
      <c r="D764" s="19">
        <v>3500</v>
      </c>
      <c r="E764" s="19">
        <v>6204</v>
      </c>
      <c r="F764" s="5">
        <f t="shared" si="66"/>
        <v>177.25714285714284</v>
      </c>
      <c r="G764" s="20" t="s">
        <v>20</v>
      </c>
      <c r="H764" s="8">
        <v>100</v>
      </c>
      <c r="I764" s="9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5">
        <f t="shared" si="68"/>
        <v>41241.25</v>
      </c>
      <c r="O764" s="15">
        <f t="shared" si="69"/>
        <v>41252.25</v>
      </c>
      <c r="P764" t="b">
        <v>0</v>
      </c>
      <c r="Q764" t="b">
        <v>0</v>
      </c>
      <c r="R764" s="10" t="s">
        <v>159</v>
      </c>
      <c r="S764" t="str" cm="1">
        <f t="array" ref="S764:T764">_xlfn.TEXTSPLIT(R764,"/")</f>
        <v>music</v>
      </c>
      <c r="T764" t="str">
        <v>jazz</v>
      </c>
      <c r="U764" s="8" t="str">
        <f t="shared" si="70"/>
        <v>Nov</v>
      </c>
      <c r="V764">
        <f t="shared" si="71"/>
        <v>2012</v>
      </c>
    </row>
    <row r="765" spans="1:22" x14ac:dyDescent="0.25">
      <c r="A765">
        <v>763</v>
      </c>
      <c r="B765" t="s">
        <v>1561</v>
      </c>
      <c r="C765" s="3" t="s">
        <v>1562</v>
      </c>
      <c r="D765" s="19">
        <v>5600</v>
      </c>
      <c r="E765" s="19">
        <v>6338</v>
      </c>
      <c r="F765" s="5">
        <f t="shared" si="66"/>
        <v>113.17857142857144</v>
      </c>
      <c r="G765" s="20" t="s">
        <v>20</v>
      </c>
      <c r="H765" s="8">
        <v>235</v>
      </c>
      <c r="I765" s="9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5">
        <f t="shared" si="68"/>
        <v>41037.208333333336</v>
      </c>
      <c r="O765" s="15">
        <f t="shared" si="69"/>
        <v>41072.208333333336</v>
      </c>
      <c r="P765" t="b">
        <v>0</v>
      </c>
      <c r="Q765" t="b">
        <v>1</v>
      </c>
      <c r="R765" s="10" t="s">
        <v>33</v>
      </c>
      <c r="S765" t="str" cm="1">
        <f t="array" ref="S765:T765">_xlfn.TEXTSPLIT(R765,"/")</f>
        <v>theater</v>
      </c>
      <c r="T765" t="str">
        <v>plays</v>
      </c>
      <c r="U765" s="8" t="str">
        <f t="shared" si="70"/>
        <v>May</v>
      </c>
      <c r="V765">
        <f t="shared" si="71"/>
        <v>2012</v>
      </c>
    </row>
    <row r="766" spans="1:22" ht="31.5" x14ac:dyDescent="0.25">
      <c r="A766">
        <v>764</v>
      </c>
      <c r="B766" t="s">
        <v>1563</v>
      </c>
      <c r="C766" s="3" t="s">
        <v>1564</v>
      </c>
      <c r="D766" s="19">
        <v>1100</v>
      </c>
      <c r="E766" s="19">
        <v>8010</v>
      </c>
      <c r="F766" s="5">
        <f t="shared" si="66"/>
        <v>728.18181818181824</v>
      </c>
      <c r="G766" s="20" t="s">
        <v>20</v>
      </c>
      <c r="H766" s="8">
        <v>148</v>
      </c>
      <c r="I766" s="9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5">
        <f t="shared" si="68"/>
        <v>40676.208333333336</v>
      </c>
      <c r="O766" s="15">
        <f t="shared" si="69"/>
        <v>40684.208333333336</v>
      </c>
      <c r="P766" t="b">
        <v>0</v>
      </c>
      <c r="Q766" t="b">
        <v>0</v>
      </c>
      <c r="R766" s="10" t="s">
        <v>23</v>
      </c>
      <c r="S766" t="str" cm="1">
        <f t="array" ref="S766:T766">_xlfn.TEXTSPLIT(R766,"/")</f>
        <v>music</v>
      </c>
      <c r="T766" t="str">
        <v>rock</v>
      </c>
      <c r="U766" s="8" t="str">
        <f t="shared" si="70"/>
        <v>May</v>
      </c>
      <c r="V766">
        <f t="shared" si="71"/>
        <v>2011</v>
      </c>
    </row>
    <row r="767" spans="1:22" x14ac:dyDescent="0.25">
      <c r="A767">
        <v>765</v>
      </c>
      <c r="B767" t="s">
        <v>1565</v>
      </c>
      <c r="C767" s="3" t="s">
        <v>1566</v>
      </c>
      <c r="D767" s="19">
        <v>3900</v>
      </c>
      <c r="E767" s="19">
        <v>8125</v>
      </c>
      <c r="F767" s="5">
        <f t="shared" si="66"/>
        <v>208.33333333333334</v>
      </c>
      <c r="G767" s="20" t="s">
        <v>20</v>
      </c>
      <c r="H767" s="8">
        <v>198</v>
      </c>
      <c r="I767" s="9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5">
        <f t="shared" si="68"/>
        <v>42840.208333333328</v>
      </c>
      <c r="O767" s="15">
        <f t="shared" si="69"/>
        <v>42865.208333333328</v>
      </c>
      <c r="P767" t="b">
        <v>1</v>
      </c>
      <c r="Q767" t="b">
        <v>1</v>
      </c>
      <c r="R767" s="10" t="s">
        <v>60</v>
      </c>
      <c r="S767" t="str" cm="1">
        <f t="array" ref="S767:T767">_xlfn.TEXTSPLIT(R767,"/")</f>
        <v>music</v>
      </c>
      <c r="T767" t="str">
        <v>indie rock</v>
      </c>
      <c r="U767" s="8" t="str">
        <f t="shared" si="70"/>
        <v>Apr</v>
      </c>
      <c r="V767">
        <f t="shared" si="71"/>
        <v>2017</v>
      </c>
    </row>
    <row r="768" spans="1:22" ht="31.5" x14ac:dyDescent="0.25">
      <c r="A768">
        <v>766</v>
      </c>
      <c r="B768" t="s">
        <v>1567</v>
      </c>
      <c r="C768" s="3" t="s">
        <v>1568</v>
      </c>
      <c r="D768" s="19">
        <v>43800</v>
      </c>
      <c r="E768" s="19">
        <v>13653</v>
      </c>
      <c r="F768" s="5">
        <f t="shared" si="66"/>
        <v>31.171232876712331</v>
      </c>
      <c r="G768" s="20" t="s">
        <v>14</v>
      </c>
      <c r="H768" s="8">
        <v>248</v>
      </c>
      <c r="I768" s="9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5">
        <f t="shared" si="68"/>
        <v>43362.208333333328</v>
      </c>
      <c r="O768" s="15">
        <f t="shared" si="69"/>
        <v>43363.208333333328</v>
      </c>
      <c r="P768" t="b">
        <v>0</v>
      </c>
      <c r="Q768" t="b">
        <v>0</v>
      </c>
      <c r="R768" s="10" t="s">
        <v>474</v>
      </c>
      <c r="S768" t="str" cm="1">
        <f t="array" ref="S768:T768">_xlfn.TEXTSPLIT(R768,"/")</f>
        <v>film &amp; video</v>
      </c>
      <c r="T768" t="str">
        <v>science fiction</v>
      </c>
      <c r="U768" s="8" t="str">
        <f t="shared" si="70"/>
        <v>Sep</v>
      </c>
      <c r="V768">
        <f t="shared" si="71"/>
        <v>2018</v>
      </c>
    </row>
    <row r="769" spans="1:22" x14ac:dyDescent="0.25">
      <c r="A769">
        <v>767</v>
      </c>
      <c r="B769" t="s">
        <v>1569</v>
      </c>
      <c r="C769" s="3" t="s">
        <v>1570</v>
      </c>
      <c r="D769" s="19">
        <v>97200</v>
      </c>
      <c r="E769" s="19">
        <v>55372</v>
      </c>
      <c r="F769" s="5">
        <f t="shared" si="66"/>
        <v>56.967078189300416</v>
      </c>
      <c r="G769" s="20" t="s">
        <v>14</v>
      </c>
      <c r="H769" s="8">
        <v>513</v>
      </c>
      <c r="I769" s="9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5">
        <f t="shared" si="68"/>
        <v>42283.208333333328</v>
      </c>
      <c r="O769" s="15">
        <f t="shared" si="69"/>
        <v>42328.25</v>
      </c>
      <c r="P769" t="b">
        <v>0</v>
      </c>
      <c r="Q769" t="b">
        <v>0</v>
      </c>
      <c r="R769" s="10" t="s">
        <v>206</v>
      </c>
      <c r="S769" t="str" cm="1">
        <f t="array" ref="S769:T769">_xlfn.TEXTSPLIT(R769,"/")</f>
        <v>publishing</v>
      </c>
      <c r="T769" t="str">
        <v>translations</v>
      </c>
      <c r="U769" s="8" t="str">
        <f t="shared" si="70"/>
        <v>Oct</v>
      </c>
      <c r="V769">
        <f t="shared" si="71"/>
        <v>2015</v>
      </c>
    </row>
    <row r="770" spans="1:22" x14ac:dyDescent="0.25">
      <c r="A770">
        <v>768</v>
      </c>
      <c r="B770" t="s">
        <v>1571</v>
      </c>
      <c r="C770" s="3" t="s">
        <v>1572</v>
      </c>
      <c r="D770" s="19">
        <v>4800</v>
      </c>
      <c r="E770" s="19">
        <v>11088</v>
      </c>
      <c r="F770" s="5">
        <f t="shared" si="66"/>
        <v>231</v>
      </c>
      <c r="G770" s="20" t="s">
        <v>20</v>
      </c>
      <c r="H770" s="8">
        <v>150</v>
      </c>
      <c r="I770" s="9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5">
        <f t="shared" si="68"/>
        <v>41619.25</v>
      </c>
      <c r="O770" s="15">
        <f t="shared" si="69"/>
        <v>41634.25</v>
      </c>
      <c r="P770" t="b">
        <v>0</v>
      </c>
      <c r="Q770" t="b">
        <v>0</v>
      </c>
      <c r="R770" s="10" t="s">
        <v>33</v>
      </c>
      <c r="S770" t="str" cm="1">
        <f t="array" ref="S770:T770">_xlfn.TEXTSPLIT(R770,"/")</f>
        <v>theater</v>
      </c>
      <c r="T770" t="str">
        <v>plays</v>
      </c>
      <c r="U770" s="8" t="str">
        <f t="shared" si="70"/>
        <v>Dec</v>
      </c>
      <c r="V770">
        <f t="shared" si="71"/>
        <v>2013</v>
      </c>
    </row>
    <row r="771" spans="1:22" x14ac:dyDescent="0.25">
      <c r="A771">
        <v>769</v>
      </c>
      <c r="B771" t="s">
        <v>1573</v>
      </c>
      <c r="C771" s="3" t="s">
        <v>1574</v>
      </c>
      <c r="D771" s="19">
        <v>125600</v>
      </c>
      <c r="E771" s="19">
        <v>109106</v>
      </c>
      <c r="F771" s="5">
        <f t="shared" ref="F771:F834" si="72">E771/D771*100</f>
        <v>86.867834394904463</v>
      </c>
      <c r="G771" s="20" t="s">
        <v>14</v>
      </c>
      <c r="H771" s="8">
        <v>3410</v>
      </c>
      <c r="I771" s="9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5">
        <f t="shared" ref="N771:N834" si="74">(((L771/60)/60)/24)+DATE(1970,1,1)</f>
        <v>41501.208333333336</v>
      </c>
      <c r="O771" s="15">
        <f t="shared" ref="O771:O834" si="75">(((M771/60)/60)/24)+DATE(1970,1,1)</f>
        <v>41527.208333333336</v>
      </c>
      <c r="P771" t="b">
        <v>0</v>
      </c>
      <c r="Q771" t="b">
        <v>0</v>
      </c>
      <c r="R771" s="10" t="s">
        <v>89</v>
      </c>
      <c r="S771" t="str" cm="1">
        <f t="array" ref="S771:T771">_xlfn.TEXTSPLIT(R771,"/")</f>
        <v>games</v>
      </c>
      <c r="T771" t="str">
        <v>video games</v>
      </c>
      <c r="U771" s="8" t="str">
        <f t="shared" ref="U771:U834" si="76">TEXT(N771,"mmm")</f>
        <v>Aug</v>
      </c>
      <c r="V771">
        <f t="shared" ref="V771:V834" si="77">YEAR(N771)</f>
        <v>2013</v>
      </c>
    </row>
    <row r="772" spans="1:22" x14ac:dyDescent="0.25">
      <c r="A772">
        <v>770</v>
      </c>
      <c r="B772" t="s">
        <v>1575</v>
      </c>
      <c r="C772" s="3" t="s">
        <v>1576</v>
      </c>
      <c r="D772" s="19">
        <v>4300</v>
      </c>
      <c r="E772" s="19">
        <v>11642</v>
      </c>
      <c r="F772" s="5">
        <f t="shared" si="72"/>
        <v>270.74418604651163</v>
      </c>
      <c r="G772" s="20" t="s">
        <v>20</v>
      </c>
      <c r="H772" s="8">
        <v>216</v>
      </c>
      <c r="I772" s="9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5">
        <f t="shared" si="74"/>
        <v>41743.208333333336</v>
      </c>
      <c r="O772" s="15">
        <f t="shared" si="75"/>
        <v>41750.208333333336</v>
      </c>
      <c r="P772" t="b">
        <v>0</v>
      </c>
      <c r="Q772" t="b">
        <v>1</v>
      </c>
      <c r="R772" s="10" t="s">
        <v>33</v>
      </c>
      <c r="S772" t="str" cm="1">
        <f t="array" ref="S772:T772">_xlfn.TEXTSPLIT(R772,"/")</f>
        <v>theater</v>
      </c>
      <c r="T772" t="str">
        <v>plays</v>
      </c>
      <c r="U772" s="8" t="str">
        <f t="shared" si="76"/>
        <v>Apr</v>
      </c>
      <c r="V772">
        <f t="shared" si="77"/>
        <v>2014</v>
      </c>
    </row>
    <row r="773" spans="1:22" x14ac:dyDescent="0.25">
      <c r="A773">
        <v>771</v>
      </c>
      <c r="B773" t="s">
        <v>1577</v>
      </c>
      <c r="C773" s="3" t="s">
        <v>1578</v>
      </c>
      <c r="D773" s="19">
        <v>5600</v>
      </c>
      <c r="E773" s="19">
        <v>2769</v>
      </c>
      <c r="F773" s="5">
        <f t="shared" si="72"/>
        <v>49.446428571428569</v>
      </c>
      <c r="G773" s="20" t="s">
        <v>74</v>
      </c>
      <c r="H773" s="8">
        <v>26</v>
      </c>
      <c r="I773" s="9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5">
        <f t="shared" si="74"/>
        <v>43491.25</v>
      </c>
      <c r="O773" s="15">
        <f t="shared" si="75"/>
        <v>43518.25</v>
      </c>
      <c r="P773" t="b">
        <v>0</v>
      </c>
      <c r="Q773" t="b">
        <v>0</v>
      </c>
      <c r="R773" s="10" t="s">
        <v>33</v>
      </c>
      <c r="S773" t="str" cm="1">
        <f t="array" ref="S773:T773">_xlfn.TEXTSPLIT(R773,"/")</f>
        <v>theater</v>
      </c>
      <c r="T773" t="str">
        <v>plays</v>
      </c>
      <c r="U773" s="8" t="str">
        <f t="shared" si="76"/>
        <v>Jan</v>
      </c>
      <c r="V773">
        <f t="shared" si="77"/>
        <v>2019</v>
      </c>
    </row>
    <row r="774" spans="1:22" x14ac:dyDescent="0.25">
      <c r="A774">
        <v>772</v>
      </c>
      <c r="B774" t="s">
        <v>1579</v>
      </c>
      <c r="C774" s="3" t="s">
        <v>1580</v>
      </c>
      <c r="D774" s="19">
        <v>149600</v>
      </c>
      <c r="E774" s="19">
        <v>169586</v>
      </c>
      <c r="F774" s="5">
        <f t="shared" si="72"/>
        <v>113.3596256684492</v>
      </c>
      <c r="G774" s="20" t="s">
        <v>20</v>
      </c>
      <c r="H774" s="8">
        <v>5139</v>
      </c>
      <c r="I774" s="9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5">
        <f t="shared" si="74"/>
        <v>43505.25</v>
      </c>
      <c r="O774" s="15">
        <f t="shared" si="75"/>
        <v>43509.25</v>
      </c>
      <c r="P774" t="b">
        <v>0</v>
      </c>
      <c r="Q774" t="b">
        <v>0</v>
      </c>
      <c r="R774" s="10" t="s">
        <v>60</v>
      </c>
      <c r="S774" t="str" cm="1">
        <f t="array" ref="S774:T774">_xlfn.TEXTSPLIT(R774,"/")</f>
        <v>music</v>
      </c>
      <c r="T774" t="str">
        <v>indie rock</v>
      </c>
      <c r="U774" s="8" t="str">
        <f t="shared" si="76"/>
        <v>Feb</v>
      </c>
      <c r="V774">
        <f t="shared" si="77"/>
        <v>2019</v>
      </c>
    </row>
    <row r="775" spans="1:22" x14ac:dyDescent="0.25">
      <c r="A775">
        <v>773</v>
      </c>
      <c r="B775" t="s">
        <v>1581</v>
      </c>
      <c r="C775" s="3" t="s">
        <v>1582</v>
      </c>
      <c r="D775" s="19">
        <v>53100</v>
      </c>
      <c r="E775" s="19">
        <v>101185</v>
      </c>
      <c r="F775" s="5">
        <f t="shared" si="72"/>
        <v>190.55555555555554</v>
      </c>
      <c r="G775" s="20" t="s">
        <v>20</v>
      </c>
      <c r="H775" s="8">
        <v>2353</v>
      </c>
      <c r="I775" s="9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5">
        <f t="shared" si="74"/>
        <v>42838.208333333328</v>
      </c>
      <c r="O775" s="15">
        <f t="shared" si="75"/>
        <v>42848.208333333328</v>
      </c>
      <c r="P775" t="b">
        <v>0</v>
      </c>
      <c r="Q775" t="b">
        <v>0</v>
      </c>
      <c r="R775" s="10" t="s">
        <v>33</v>
      </c>
      <c r="S775" t="str" cm="1">
        <f t="array" ref="S775:T775">_xlfn.TEXTSPLIT(R775,"/")</f>
        <v>theater</v>
      </c>
      <c r="T775" t="str">
        <v>plays</v>
      </c>
      <c r="U775" s="8" t="str">
        <f t="shared" si="76"/>
        <v>Apr</v>
      </c>
      <c r="V775">
        <f t="shared" si="77"/>
        <v>2017</v>
      </c>
    </row>
    <row r="776" spans="1:22" x14ac:dyDescent="0.25">
      <c r="A776">
        <v>774</v>
      </c>
      <c r="B776" t="s">
        <v>1583</v>
      </c>
      <c r="C776" s="3" t="s">
        <v>1584</v>
      </c>
      <c r="D776" s="19">
        <v>5000</v>
      </c>
      <c r="E776" s="19">
        <v>6775</v>
      </c>
      <c r="F776" s="5">
        <f t="shared" si="72"/>
        <v>135.5</v>
      </c>
      <c r="G776" s="20" t="s">
        <v>20</v>
      </c>
      <c r="H776" s="8">
        <v>78</v>
      </c>
      <c r="I776" s="9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5">
        <f t="shared" si="74"/>
        <v>42513.208333333328</v>
      </c>
      <c r="O776" s="15">
        <f t="shared" si="75"/>
        <v>42554.208333333328</v>
      </c>
      <c r="P776" t="b">
        <v>0</v>
      </c>
      <c r="Q776" t="b">
        <v>0</v>
      </c>
      <c r="R776" s="10" t="s">
        <v>28</v>
      </c>
      <c r="S776" t="str" cm="1">
        <f t="array" ref="S776:T776">_xlfn.TEXTSPLIT(R776,"/")</f>
        <v>technology</v>
      </c>
      <c r="T776" t="str">
        <v>web</v>
      </c>
      <c r="U776" s="8" t="str">
        <f t="shared" si="76"/>
        <v>May</v>
      </c>
      <c r="V776">
        <f t="shared" si="77"/>
        <v>2016</v>
      </c>
    </row>
    <row r="777" spans="1:22" ht="31.5" x14ac:dyDescent="0.25">
      <c r="A777">
        <v>775</v>
      </c>
      <c r="B777" t="s">
        <v>1585</v>
      </c>
      <c r="C777" s="3" t="s">
        <v>1586</v>
      </c>
      <c r="D777" s="19">
        <v>9400</v>
      </c>
      <c r="E777" s="19">
        <v>968</v>
      </c>
      <c r="F777" s="5">
        <f t="shared" si="72"/>
        <v>10.297872340425531</v>
      </c>
      <c r="G777" s="20" t="s">
        <v>14</v>
      </c>
      <c r="H777" s="8">
        <v>10</v>
      </c>
      <c r="I777" s="9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5">
        <f t="shared" si="74"/>
        <v>41949.25</v>
      </c>
      <c r="O777" s="15">
        <f t="shared" si="75"/>
        <v>41959.25</v>
      </c>
      <c r="P777" t="b">
        <v>0</v>
      </c>
      <c r="Q777" t="b">
        <v>0</v>
      </c>
      <c r="R777" s="10" t="s">
        <v>23</v>
      </c>
      <c r="S777" t="str" cm="1">
        <f t="array" ref="S777:T777">_xlfn.TEXTSPLIT(R777,"/")</f>
        <v>music</v>
      </c>
      <c r="T777" t="str">
        <v>rock</v>
      </c>
      <c r="U777" s="8" t="str">
        <f t="shared" si="76"/>
        <v>Nov</v>
      </c>
      <c r="V777">
        <f t="shared" si="77"/>
        <v>2014</v>
      </c>
    </row>
    <row r="778" spans="1:22" x14ac:dyDescent="0.25">
      <c r="A778">
        <v>776</v>
      </c>
      <c r="B778" t="s">
        <v>1587</v>
      </c>
      <c r="C778" s="3" t="s">
        <v>1588</v>
      </c>
      <c r="D778" s="19">
        <v>110800</v>
      </c>
      <c r="E778" s="19">
        <v>72623</v>
      </c>
      <c r="F778" s="5">
        <f t="shared" si="72"/>
        <v>65.544223826714799</v>
      </c>
      <c r="G778" s="20" t="s">
        <v>14</v>
      </c>
      <c r="H778" s="8">
        <v>2201</v>
      </c>
      <c r="I778" s="9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5">
        <f t="shared" si="74"/>
        <v>43650.208333333328</v>
      </c>
      <c r="O778" s="15">
        <f t="shared" si="75"/>
        <v>43668.208333333328</v>
      </c>
      <c r="P778" t="b">
        <v>0</v>
      </c>
      <c r="Q778" t="b">
        <v>0</v>
      </c>
      <c r="R778" s="10" t="s">
        <v>33</v>
      </c>
      <c r="S778" t="str" cm="1">
        <f t="array" ref="S778:T778">_xlfn.TEXTSPLIT(R778,"/")</f>
        <v>theater</v>
      </c>
      <c r="T778" t="str">
        <v>plays</v>
      </c>
      <c r="U778" s="8" t="str">
        <f t="shared" si="76"/>
        <v>Jul</v>
      </c>
      <c r="V778">
        <f t="shared" si="77"/>
        <v>2019</v>
      </c>
    </row>
    <row r="779" spans="1:22" x14ac:dyDescent="0.25">
      <c r="A779">
        <v>777</v>
      </c>
      <c r="B779" t="s">
        <v>1589</v>
      </c>
      <c r="C779" s="3" t="s">
        <v>1590</v>
      </c>
      <c r="D779" s="19">
        <v>93800</v>
      </c>
      <c r="E779" s="19">
        <v>45987</v>
      </c>
      <c r="F779" s="5">
        <f t="shared" si="72"/>
        <v>49.026652452025587</v>
      </c>
      <c r="G779" s="20" t="s">
        <v>14</v>
      </c>
      <c r="H779" s="8">
        <v>676</v>
      </c>
      <c r="I779" s="9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5">
        <f t="shared" si="74"/>
        <v>40809.208333333336</v>
      </c>
      <c r="O779" s="15">
        <f t="shared" si="75"/>
        <v>40838.208333333336</v>
      </c>
      <c r="P779" t="b">
        <v>0</v>
      </c>
      <c r="Q779" t="b">
        <v>0</v>
      </c>
      <c r="R779" s="10" t="s">
        <v>33</v>
      </c>
      <c r="S779" t="str" cm="1">
        <f t="array" ref="S779:T779">_xlfn.TEXTSPLIT(R779,"/")</f>
        <v>theater</v>
      </c>
      <c r="T779" t="str">
        <v>plays</v>
      </c>
      <c r="U779" s="8" t="str">
        <f t="shared" si="76"/>
        <v>Sep</v>
      </c>
      <c r="V779">
        <f t="shared" si="77"/>
        <v>2011</v>
      </c>
    </row>
    <row r="780" spans="1:22" x14ac:dyDescent="0.25">
      <c r="A780">
        <v>778</v>
      </c>
      <c r="B780" t="s">
        <v>1591</v>
      </c>
      <c r="C780" s="3" t="s">
        <v>1592</v>
      </c>
      <c r="D780" s="19">
        <v>1300</v>
      </c>
      <c r="E780" s="19">
        <v>10243</v>
      </c>
      <c r="F780" s="5">
        <f t="shared" si="72"/>
        <v>787.92307692307691</v>
      </c>
      <c r="G780" s="20" t="s">
        <v>20</v>
      </c>
      <c r="H780" s="8">
        <v>174</v>
      </c>
      <c r="I780" s="9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5">
        <f t="shared" si="74"/>
        <v>40768.208333333336</v>
      </c>
      <c r="O780" s="15">
        <f t="shared" si="75"/>
        <v>40773.208333333336</v>
      </c>
      <c r="P780" t="b">
        <v>0</v>
      </c>
      <c r="Q780" t="b">
        <v>0</v>
      </c>
      <c r="R780" s="10" t="s">
        <v>71</v>
      </c>
      <c r="S780" t="str" cm="1">
        <f t="array" ref="S780:T780">_xlfn.TEXTSPLIT(R780,"/")</f>
        <v>film &amp; video</v>
      </c>
      <c r="T780" t="str">
        <v>animation</v>
      </c>
      <c r="U780" s="8" t="str">
        <f t="shared" si="76"/>
        <v>Aug</v>
      </c>
      <c r="V780">
        <f t="shared" si="77"/>
        <v>2011</v>
      </c>
    </row>
    <row r="781" spans="1:22" x14ac:dyDescent="0.25">
      <c r="A781">
        <v>779</v>
      </c>
      <c r="B781" t="s">
        <v>1593</v>
      </c>
      <c r="C781" s="3" t="s">
        <v>1594</v>
      </c>
      <c r="D781" s="19">
        <v>108700</v>
      </c>
      <c r="E781" s="19">
        <v>87293</v>
      </c>
      <c r="F781" s="5">
        <f t="shared" si="72"/>
        <v>80.306347746090154</v>
      </c>
      <c r="G781" s="20" t="s">
        <v>14</v>
      </c>
      <c r="H781" s="8">
        <v>831</v>
      </c>
      <c r="I781" s="9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5">
        <f t="shared" si="74"/>
        <v>42230.208333333328</v>
      </c>
      <c r="O781" s="15">
        <f t="shared" si="75"/>
        <v>42239.208333333328</v>
      </c>
      <c r="P781" t="b">
        <v>0</v>
      </c>
      <c r="Q781" t="b">
        <v>1</v>
      </c>
      <c r="R781" s="10" t="s">
        <v>33</v>
      </c>
      <c r="S781" t="str" cm="1">
        <f t="array" ref="S781:T781">_xlfn.TEXTSPLIT(R781,"/")</f>
        <v>theater</v>
      </c>
      <c r="T781" t="str">
        <v>plays</v>
      </c>
      <c r="U781" s="8" t="str">
        <f t="shared" si="76"/>
        <v>Aug</v>
      </c>
      <c r="V781">
        <f t="shared" si="77"/>
        <v>2015</v>
      </c>
    </row>
    <row r="782" spans="1:22" x14ac:dyDescent="0.25">
      <c r="A782">
        <v>780</v>
      </c>
      <c r="B782" t="s">
        <v>1595</v>
      </c>
      <c r="C782" s="3" t="s">
        <v>1596</v>
      </c>
      <c r="D782" s="19">
        <v>5100</v>
      </c>
      <c r="E782" s="19">
        <v>5421</v>
      </c>
      <c r="F782" s="5">
        <f t="shared" si="72"/>
        <v>106.29411764705883</v>
      </c>
      <c r="G782" s="20" t="s">
        <v>20</v>
      </c>
      <c r="H782" s="8">
        <v>164</v>
      </c>
      <c r="I782" s="9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5">
        <f t="shared" si="74"/>
        <v>42573.208333333328</v>
      </c>
      <c r="O782" s="15">
        <f t="shared" si="75"/>
        <v>42592.208333333328</v>
      </c>
      <c r="P782" t="b">
        <v>0</v>
      </c>
      <c r="Q782" t="b">
        <v>1</v>
      </c>
      <c r="R782" s="10" t="s">
        <v>53</v>
      </c>
      <c r="S782" t="str" cm="1">
        <f t="array" ref="S782:T782">_xlfn.TEXTSPLIT(R782,"/")</f>
        <v>film &amp; video</v>
      </c>
      <c r="T782" t="str">
        <v>drama</v>
      </c>
      <c r="U782" s="8" t="str">
        <f t="shared" si="76"/>
        <v>Jul</v>
      </c>
      <c r="V782">
        <f t="shared" si="77"/>
        <v>2016</v>
      </c>
    </row>
    <row r="783" spans="1:22" x14ac:dyDescent="0.25">
      <c r="A783">
        <v>781</v>
      </c>
      <c r="B783" t="s">
        <v>1597</v>
      </c>
      <c r="C783" s="3" t="s">
        <v>1598</v>
      </c>
      <c r="D783" s="19">
        <v>8700</v>
      </c>
      <c r="E783" s="19">
        <v>4414</v>
      </c>
      <c r="F783" s="5">
        <f t="shared" si="72"/>
        <v>50.735632183908038</v>
      </c>
      <c r="G783" s="20" t="s">
        <v>74</v>
      </c>
      <c r="H783" s="8">
        <v>56</v>
      </c>
      <c r="I783" s="9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5">
        <f t="shared" si="74"/>
        <v>40482.208333333336</v>
      </c>
      <c r="O783" s="15">
        <f t="shared" si="75"/>
        <v>40533.25</v>
      </c>
      <c r="P783" t="b">
        <v>0</v>
      </c>
      <c r="Q783" t="b">
        <v>0</v>
      </c>
      <c r="R783" s="10" t="s">
        <v>33</v>
      </c>
      <c r="S783" t="str" cm="1">
        <f t="array" ref="S783:T783">_xlfn.TEXTSPLIT(R783,"/")</f>
        <v>theater</v>
      </c>
      <c r="T783" t="str">
        <v>plays</v>
      </c>
      <c r="U783" s="8" t="str">
        <f t="shared" si="76"/>
        <v>Oct</v>
      </c>
      <c r="V783">
        <f t="shared" si="77"/>
        <v>2010</v>
      </c>
    </row>
    <row r="784" spans="1:22" x14ac:dyDescent="0.25">
      <c r="A784">
        <v>782</v>
      </c>
      <c r="B784" t="s">
        <v>1599</v>
      </c>
      <c r="C784" s="3" t="s">
        <v>1600</v>
      </c>
      <c r="D784" s="19">
        <v>5100</v>
      </c>
      <c r="E784" s="19">
        <v>10981</v>
      </c>
      <c r="F784" s="5">
        <f t="shared" si="72"/>
        <v>215.31372549019611</v>
      </c>
      <c r="G784" s="20" t="s">
        <v>20</v>
      </c>
      <c r="H784" s="8">
        <v>161</v>
      </c>
      <c r="I784" s="9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5">
        <f t="shared" si="74"/>
        <v>40603.25</v>
      </c>
      <c r="O784" s="15">
        <f t="shared" si="75"/>
        <v>40631.208333333336</v>
      </c>
      <c r="P784" t="b">
        <v>0</v>
      </c>
      <c r="Q784" t="b">
        <v>1</v>
      </c>
      <c r="R784" s="10" t="s">
        <v>71</v>
      </c>
      <c r="S784" t="str" cm="1">
        <f t="array" ref="S784:T784">_xlfn.TEXTSPLIT(R784,"/")</f>
        <v>film &amp; video</v>
      </c>
      <c r="T784" t="str">
        <v>animation</v>
      </c>
      <c r="U784" s="8" t="str">
        <f t="shared" si="76"/>
        <v>Mar</v>
      </c>
      <c r="V784">
        <f t="shared" si="77"/>
        <v>2011</v>
      </c>
    </row>
    <row r="785" spans="1:22" x14ac:dyDescent="0.25">
      <c r="A785">
        <v>783</v>
      </c>
      <c r="B785" t="s">
        <v>1601</v>
      </c>
      <c r="C785" s="3" t="s">
        <v>1602</v>
      </c>
      <c r="D785" s="19">
        <v>7400</v>
      </c>
      <c r="E785" s="19">
        <v>10451</v>
      </c>
      <c r="F785" s="5">
        <f t="shared" si="72"/>
        <v>141.22972972972974</v>
      </c>
      <c r="G785" s="20" t="s">
        <v>20</v>
      </c>
      <c r="H785" s="8">
        <v>138</v>
      </c>
      <c r="I785" s="9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5">
        <f t="shared" si="74"/>
        <v>41625.25</v>
      </c>
      <c r="O785" s="15">
        <f t="shared" si="75"/>
        <v>41632.25</v>
      </c>
      <c r="P785" t="b">
        <v>0</v>
      </c>
      <c r="Q785" t="b">
        <v>0</v>
      </c>
      <c r="R785" s="10" t="s">
        <v>23</v>
      </c>
      <c r="S785" t="str" cm="1">
        <f t="array" ref="S785:T785">_xlfn.TEXTSPLIT(R785,"/")</f>
        <v>music</v>
      </c>
      <c r="T785" t="str">
        <v>rock</v>
      </c>
      <c r="U785" s="8" t="str">
        <f t="shared" si="76"/>
        <v>Dec</v>
      </c>
      <c r="V785">
        <f t="shared" si="77"/>
        <v>2013</v>
      </c>
    </row>
    <row r="786" spans="1:22" x14ac:dyDescent="0.25">
      <c r="A786">
        <v>784</v>
      </c>
      <c r="B786" t="s">
        <v>1603</v>
      </c>
      <c r="C786" s="3" t="s">
        <v>1604</v>
      </c>
      <c r="D786" s="19">
        <v>88900</v>
      </c>
      <c r="E786" s="19">
        <v>102535</v>
      </c>
      <c r="F786" s="5">
        <f t="shared" si="72"/>
        <v>115.33745781777279</v>
      </c>
      <c r="G786" s="20" t="s">
        <v>20</v>
      </c>
      <c r="H786" s="8">
        <v>3308</v>
      </c>
      <c r="I786" s="9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5">
        <f t="shared" si="74"/>
        <v>42435.25</v>
      </c>
      <c r="O786" s="15">
        <f t="shared" si="75"/>
        <v>42446.208333333328</v>
      </c>
      <c r="P786" t="b">
        <v>0</v>
      </c>
      <c r="Q786" t="b">
        <v>0</v>
      </c>
      <c r="R786" s="10" t="s">
        <v>28</v>
      </c>
      <c r="S786" t="str" cm="1">
        <f t="array" ref="S786:T786">_xlfn.TEXTSPLIT(R786,"/")</f>
        <v>technology</v>
      </c>
      <c r="T786" t="str">
        <v>web</v>
      </c>
      <c r="U786" s="8" t="str">
        <f t="shared" si="76"/>
        <v>Mar</v>
      </c>
      <c r="V786">
        <f t="shared" si="77"/>
        <v>2016</v>
      </c>
    </row>
    <row r="787" spans="1:22" ht="31.5" x14ac:dyDescent="0.25">
      <c r="A787">
        <v>785</v>
      </c>
      <c r="B787" t="s">
        <v>1605</v>
      </c>
      <c r="C787" s="3" t="s">
        <v>1606</v>
      </c>
      <c r="D787" s="19">
        <v>6700</v>
      </c>
      <c r="E787" s="19">
        <v>12939</v>
      </c>
      <c r="F787" s="5">
        <f t="shared" si="72"/>
        <v>193.11940298507463</v>
      </c>
      <c r="G787" s="20" t="s">
        <v>20</v>
      </c>
      <c r="H787" s="8">
        <v>127</v>
      </c>
      <c r="I787" s="9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5">
        <f t="shared" si="74"/>
        <v>43582.208333333328</v>
      </c>
      <c r="O787" s="15">
        <f t="shared" si="75"/>
        <v>43616.208333333328</v>
      </c>
      <c r="P787" t="b">
        <v>0</v>
      </c>
      <c r="Q787" t="b">
        <v>1</v>
      </c>
      <c r="R787" s="10" t="s">
        <v>71</v>
      </c>
      <c r="S787" t="str" cm="1">
        <f t="array" ref="S787:T787">_xlfn.TEXTSPLIT(R787,"/")</f>
        <v>film &amp; video</v>
      </c>
      <c r="T787" t="str">
        <v>animation</v>
      </c>
      <c r="U787" s="8" t="str">
        <f t="shared" si="76"/>
        <v>Apr</v>
      </c>
      <c r="V787">
        <f t="shared" si="77"/>
        <v>2019</v>
      </c>
    </row>
    <row r="788" spans="1:22" x14ac:dyDescent="0.25">
      <c r="A788">
        <v>786</v>
      </c>
      <c r="B788" t="s">
        <v>1607</v>
      </c>
      <c r="C788" s="3" t="s">
        <v>1608</v>
      </c>
      <c r="D788" s="19">
        <v>1500</v>
      </c>
      <c r="E788" s="19">
        <v>10946</v>
      </c>
      <c r="F788" s="5">
        <f t="shared" si="72"/>
        <v>729.73333333333335</v>
      </c>
      <c r="G788" s="20" t="s">
        <v>20</v>
      </c>
      <c r="H788" s="8">
        <v>207</v>
      </c>
      <c r="I788" s="9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5">
        <f t="shared" si="74"/>
        <v>43186.208333333328</v>
      </c>
      <c r="O788" s="15">
        <f t="shared" si="75"/>
        <v>43193.208333333328</v>
      </c>
      <c r="P788" t="b">
        <v>0</v>
      </c>
      <c r="Q788" t="b">
        <v>1</v>
      </c>
      <c r="R788" s="10" t="s">
        <v>159</v>
      </c>
      <c r="S788" t="str" cm="1">
        <f t="array" ref="S788:T788">_xlfn.TEXTSPLIT(R788,"/")</f>
        <v>music</v>
      </c>
      <c r="T788" t="str">
        <v>jazz</v>
      </c>
      <c r="U788" s="8" t="str">
        <f t="shared" si="76"/>
        <v>Mar</v>
      </c>
      <c r="V788">
        <f t="shared" si="77"/>
        <v>2018</v>
      </c>
    </row>
    <row r="789" spans="1:22" x14ac:dyDescent="0.25">
      <c r="A789">
        <v>787</v>
      </c>
      <c r="B789" t="s">
        <v>1609</v>
      </c>
      <c r="C789" s="3" t="s">
        <v>1610</v>
      </c>
      <c r="D789" s="19">
        <v>61200</v>
      </c>
      <c r="E789" s="19">
        <v>60994</v>
      </c>
      <c r="F789" s="5">
        <f t="shared" si="72"/>
        <v>99.66339869281046</v>
      </c>
      <c r="G789" s="20" t="s">
        <v>14</v>
      </c>
      <c r="H789" s="8">
        <v>859</v>
      </c>
      <c r="I789" s="9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5">
        <f t="shared" si="74"/>
        <v>40684.208333333336</v>
      </c>
      <c r="O789" s="15">
        <f t="shared" si="75"/>
        <v>40693.208333333336</v>
      </c>
      <c r="P789" t="b">
        <v>0</v>
      </c>
      <c r="Q789" t="b">
        <v>0</v>
      </c>
      <c r="R789" s="10" t="s">
        <v>23</v>
      </c>
      <c r="S789" t="str" cm="1">
        <f t="array" ref="S789:T789">_xlfn.TEXTSPLIT(R789,"/")</f>
        <v>music</v>
      </c>
      <c r="T789" t="str">
        <v>rock</v>
      </c>
      <c r="U789" s="8" t="str">
        <f t="shared" si="76"/>
        <v>May</v>
      </c>
      <c r="V789">
        <f t="shared" si="77"/>
        <v>2011</v>
      </c>
    </row>
    <row r="790" spans="1:22" x14ac:dyDescent="0.25">
      <c r="A790">
        <v>788</v>
      </c>
      <c r="B790" t="s">
        <v>1611</v>
      </c>
      <c r="C790" s="3" t="s">
        <v>1612</v>
      </c>
      <c r="D790" s="19">
        <v>3600</v>
      </c>
      <c r="E790" s="19">
        <v>3174</v>
      </c>
      <c r="F790" s="5">
        <f t="shared" si="72"/>
        <v>88.166666666666671</v>
      </c>
      <c r="G790" s="20" t="s">
        <v>47</v>
      </c>
      <c r="H790" s="8">
        <v>31</v>
      </c>
      <c r="I790" s="9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5">
        <f t="shared" si="74"/>
        <v>41202.208333333336</v>
      </c>
      <c r="O790" s="15">
        <f t="shared" si="75"/>
        <v>41223.25</v>
      </c>
      <c r="P790" t="b">
        <v>0</v>
      </c>
      <c r="Q790" t="b">
        <v>0</v>
      </c>
      <c r="R790" s="10" t="s">
        <v>71</v>
      </c>
      <c r="S790" t="str" cm="1">
        <f t="array" ref="S790:T790">_xlfn.TEXTSPLIT(R790,"/")</f>
        <v>film &amp; video</v>
      </c>
      <c r="T790" t="str">
        <v>animation</v>
      </c>
      <c r="U790" s="8" t="str">
        <f t="shared" si="76"/>
        <v>Oct</v>
      </c>
      <c r="V790">
        <f t="shared" si="77"/>
        <v>2012</v>
      </c>
    </row>
    <row r="791" spans="1:22" x14ac:dyDescent="0.25">
      <c r="A791">
        <v>789</v>
      </c>
      <c r="B791" t="s">
        <v>1613</v>
      </c>
      <c r="C791" s="3" t="s">
        <v>1614</v>
      </c>
      <c r="D791" s="19">
        <v>9000</v>
      </c>
      <c r="E791" s="19">
        <v>3351</v>
      </c>
      <c r="F791" s="5">
        <f t="shared" si="72"/>
        <v>37.233333333333334</v>
      </c>
      <c r="G791" s="20" t="s">
        <v>14</v>
      </c>
      <c r="H791" s="8">
        <v>45</v>
      </c>
      <c r="I791" s="9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5">
        <f t="shared" si="74"/>
        <v>41786.208333333336</v>
      </c>
      <c r="O791" s="15">
        <f t="shared" si="75"/>
        <v>41823.208333333336</v>
      </c>
      <c r="P791" t="b">
        <v>0</v>
      </c>
      <c r="Q791" t="b">
        <v>0</v>
      </c>
      <c r="R791" s="10" t="s">
        <v>33</v>
      </c>
      <c r="S791" t="str" cm="1">
        <f t="array" ref="S791:T791">_xlfn.TEXTSPLIT(R791,"/")</f>
        <v>theater</v>
      </c>
      <c r="T791" t="str">
        <v>plays</v>
      </c>
      <c r="U791" s="8" t="str">
        <f t="shared" si="76"/>
        <v>May</v>
      </c>
      <c r="V791">
        <f t="shared" si="77"/>
        <v>2014</v>
      </c>
    </row>
    <row r="792" spans="1:22" x14ac:dyDescent="0.25">
      <c r="A792">
        <v>790</v>
      </c>
      <c r="B792" t="s">
        <v>1615</v>
      </c>
      <c r="C792" s="3" t="s">
        <v>1616</v>
      </c>
      <c r="D792" s="19">
        <v>185900</v>
      </c>
      <c r="E792" s="19">
        <v>56774</v>
      </c>
      <c r="F792" s="5">
        <f t="shared" si="72"/>
        <v>30.540075309306079</v>
      </c>
      <c r="G792" s="20" t="s">
        <v>74</v>
      </c>
      <c r="H792" s="8">
        <v>1113</v>
      </c>
      <c r="I792" s="9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5">
        <f t="shared" si="74"/>
        <v>40223.25</v>
      </c>
      <c r="O792" s="15">
        <f t="shared" si="75"/>
        <v>40229.25</v>
      </c>
      <c r="P792" t="b">
        <v>0</v>
      </c>
      <c r="Q792" t="b">
        <v>0</v>
      </c>
      <c r="R792" s="10" t="s">
        <v>33</v>
      </c>
      <c r="S792" t="str" cm="1">
        <f t="array" ref="S792:T792">_xlfn.TEXTSPLIT(R792,"/")</f>
        <v>theater</v>
      </c>
      <c r="T792" t="str">
        <v>plays</v>
      </c>
      <c r="U792" s="8" t="str">
        <f t="shared" si="76"/>
        <v>Feb</v>
      </c>
      <c r="V792">
        <f t="shared" si="77"/>
        <v>2010</v>
      </c>
    </row>
    <row r="793" spans="1:22" x14ac:dyDescent="0.25">
      <c r="A793">
        <v>791</v>
      </c>
      <c r="B793" t="s">
        <v>1617</v>
      </c>
      <c r="C793" s="3" t="s">
        <v>1618</v>
      </c>
      <c r="D793" s="19">
        <v>2100</v>
      </c>
      <c r="E793" s="19">
        <v>540</v>
      </c>
      <c r="F793" s="5">
        <f t="shared" si="72"/>
        <v>25.714285714285712</v>
      </c>
      <c r="G793" s="20" t="s">
        <v>14</v>
      </c>
      <c r="H793" s="8">
        <v>6</v>
      </c>
      <c r="I793" s="9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5">
        <f t="shared" si="74"/>
        <v>42715.25</v>
      </c>
      <c r="O793" s="15">
        <f t="shared" si="75"/>
        <v>42731.25</v>
      </c>
      <c r="P793" t="b">
        <v>0</v>
      </c>
      <c r="Q793" t="b">
        <v>0</v>
      </c>
      <c r="R793" s="10" t="s">
        <v>17</v>
      </c>
      <c r="S793" t="str" cm="1">
        <f t="array" ref="S793:T793">_xlfn.TEXTSPLIT(R793,"/")</f>
        <v>food</v>
      </c>
      <c r="T793" t="str">
        <v>food trucks</v>
      </c>
      <c r="U793" s="8" t="str">
        <f t="shared" si="76"/>
        <v>Dec</v>
      </c>
      <c r="V793">
        <f t="shared" si="77"/>
        <v>2016</v>
      </c>
    </row>
    <row r="794" spans="1:22" x14ac:dyDescent="0.25">
      <c r="A794">
        <v>792</v>
      </c>
      <c r="B794" t="s">
        <v>1619</v>
      </c>
      <c r="C794" s="3" t="s">
        <v>1620</v>
      </c>
      <c r="D794" s="19">
        <v>2000</v>
      </c>
      <c r="E794" s="19">
        <v>680</v>
      </c>
      <c r="F794" s="5">
        <f t="shared" si="72"/>
        <v>34</v>
      </c>
      <c r="G794" s="20" t="s">
        <v>14</v>
      </c>
      <c r="H794" s="8">
        <v>7</v>
      </c>
      <c r="I794" s="9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5">
        <f t="shared" si="74"/>
        <v>41451.208333333336</v>
      </c>
      <c r="O794" s="15">
        <f t="shared" si="75"/>
        <v>41479.208333333336</v>
      </c>
      <c r="P794" t="b">
        <v>0</v>
      </c>
      <c r="Q794" t="b">
        <v>1</v>
      </c>
      <c r="R794" s="10" t="s">
        <v>33</v>
      </c>
      <c r="S794" t="str" cm="1">
        <f t="array" ref="S794:T794">_xlfn.TEXTSPLIT(R794,"/")</f>
        <v>theater</v>
      </c>
      <c r="T794" t="str">
        <v>plays</v>
      </c>
      <c r="U794" s="8" t="str">
        <f t="shared" si="76"/>
        <v>Jun</v>
      </c>
      <c r="V794">
        <f t="shared" si="77"/>
        <v>2013</v>
      </c>
    </row>
    <row r="795" spans="1:22" x14ac:dyDescent="0.25">
      <c r="A795">
        <v>793</v>
      </c>
      <c r="B795" t="s">
        <v>1621</v>
      </c>
      <c r="C795" s="3" t="s">
        <v>1622</v>
      </c>
      <c r="D795" s="19">
        <v>1100</v>
      </c>
      <c r="E795" s="19">
        <v>13045</v>
      </c>
      <c r="F795" s="5">
        <f t="shared" si="72"/>
        <v>1185.909090909091</v>
      </c>
      <c r="G795" s="20" t="s">
        <v>20</v>
      </c>
      <c r="H795" s="8">
        <v>181</v>
      </c>
      <c r="I795" s="9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5">
        <f t="shared" si="74"/>
        <v>41450.208333333336</v>
      </c>
      <c r="O795" s="15">
        <f t="shared" si="75"/>
        <v>41454.208333333336</v>
      </c>
      <c r="P795" t="b">
        <v>0</v>
      </c>
      <c r="Q795" t="b">
        <v>0</v>
      </c>
      <c r="R795" s="10" t="s">
        <v>68</v>
      </c>
      <c r="S795" t="str" cm="1">
        <f t="array" ref="S795:T795">_xlfn.TEXTSPLIT(R795,"/")</f>
        <v>publishing</v>
      </c>
      <c r="T795" t="str">
        <v>nonfiction</v>
      </c>
      <c r="U795" s="8" t="str">
        <f t="shared" si="76"/>
        <v>Jun</v>
      </c>
      <c r="V795">
        <f t="shared" si="77"/>
        <v>2013</v>
      </c>
    </row>
    <row r="796" spans="1:22" x14ac:dyDescent="0.25">
      <c r="A796">
        <v>794</v>
      </c>
      <c r="B796" t="s">
        <v>1623</v>
      </c>
      <c r="C796" s="3" t="s">
        <v>1624</v>
      </c>
      <c r="D796" s="19">
        <v>6600</v>
      </c>
      <c r="E796" s="19">
        <v>8276</v>
      </c>
      <c r="F796" s="5">
        <f t="shared" si="72"/>
        <v>125.39393939393939</v>
      </c>
      <c r="G796" s="20" t="s">
        <v>20</v>
      </c>
      <c r="H796" s="8">
        <v>110</v>
      </c>
      <c r="I796" s="9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5">
        <f t="shared" si="74"/>
        <v>43091.25</v>
      </c>
      <c r="O796" s="15">
        <f t="shared" si="75"/>
        <v>43103.25</v>
      </c>
      <c r="P796" t="b">
        <v>0</v>
      </c>
      <c r="Q796" t="b">
        <v>0</v>
      </c>
      <c r="R796" s="10" t="s">
        <v>23</v>
      </c>
      <c r="S796" t="str" cm="1">
        <f t="array" ref="S796:T796">_xlfn.TEXTSPLIT(R796,"/")</f>
        <v>music</v>
      </c>
      <c r="T796" t="str">
        <v>rock</v>
      </c>
      <c r="U796" s="8" t="str">
        <f t="shared" si="76"/>
        <v>Dec</v>
      </c>
      <c r="V796">
        <f t="shared" si="77"/>
        <v>2017</v>
      </c>
    </row>
    <row r="797" spans="1:22" ht="31.5" x14ac:dyDescent="0.25">
      <c r="A797">
        <v>795</v>
      </c>
      <c r="B797" t="s">
        <v>1625</v>
      </c>
      <c r="C797" s="3" t="s">
        <v>1626</v>
      </c>
      <c r="D797" s="19">
        <v>7100</v>
      </c>
      <c r="E797" s="19">
        <v>1022</v>
      </c>
      <c r="F797" s="5">
        <f t="shared" si="72"/>
        <v>14.394366197183098</v>
      </c>
      <c r="G797" s="20" t="s">
        <v>14</v>
      </c>
      <c r="H797" s="8">
        <v>31</v>
      </c>
      <c r="I797" s="9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5">
        <f t="shared" si="74"/>
        <v>42675.208333333328</v>
      </c>
      <c r="O797" s="15">
        <f t="shared" si="75"/>
        <v>42678.208333333328</v>
      </c>
      <c r="P797" t="b">
        <v>0</v>
      </c>
      <c r="Q797" t="b">
        <v>0</v>
      </c>
      <c r="R797" s="10" t="s">
        <v>53</v>
      </c>
      <c r="S797" t="str" cm="1">
        <f t="array" ref="S797:T797">_xlfn.TEXTSPLIT(R797,"/")</f>
        <v>film &amp; video</v>
      </c>
      <c r="T797" t="str">
        <v>drama</v>
      </c>
      <c r="U797" s="8" t="str">
        <f t="shared" si="76"/>
        <v>Nov</v>
      </c>
      <c r="V797">
        <f t="shared" si="77"/>
        <v>2016</v>
      </c>
    </row>
    <row r="798" spans="1:22" x14ac:dyDescent="0.25">
      <c r="A798">
        <v>796</v>
      </c>
      <c r="B798" t="s">
        <v>1627</v>
      </c>
      <c r="C798" s="3" t="s">
        <v>1628</v>
      </c>
      <c r="D798" s="19">
        <v>7800</v>
      </c>
      <c r="E798" s="19">
        <v>4275</v>
      </c>
      <c r="F798" s="5">
        <f t="shared" si="72"/>
        <v>54.807692307692314</v>
      </c>
      <c r="G798" s="20" t="s">
        <v>14</v>
      </c>
      <c r="H798" s="8">
        <v>78</v>
      </c>
      <c r="I798" s="9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5">
        <f t="shared" si="74"/>
        <v>41859.208333333336</v>
      </c>
      <c r="O798" s="15">
        <f t="shared" si="75"/>
        <v>41866.208333333336</v>
      </c>
      <c r="P798" t="b">
        <v>0</v>
      </c>
      <c r="Q798" t="b">
        <v>1</v>
      </c>
      <c r="R798" s="10" t="s">
        <v>292</v>
      </c>
      <c r="S798" t="str" cm="1">
        <f t="array" ref="S798:T798">_xlfn.TEXTSPLIT(R798,"/")</f>
        <v>games</v>
      </c>
      <c r="T798" t="str">
        <v>mobile games</v>
      </c>
      <c r="U798" s="8" t="str">
        <f t="shared" si="76"/>
        <v>Aug</v>
      </c>
      <c r="V798">
        <f t="shared" si="77"/>
        <v>2014</v>
      </c>
    </row>
    <row r="799" spans="1:22" x14ac:dyDescent="0.25">
      <c r="A799">
        <v>797</v>
      </c>
      <c r="B799" t="s">
        <v>1629</v>
      </c>
      <c r="C799" s="3" t="s">
        <v>1630</v>
      </c>
      <c r="D799" s="19">
        <v>7600</v>
      </c>
      <c r="E799" s="19">
        <v>8332</v>
      </c>
      <c r="F799" s="5">
        <f t="shared" si="72"/>
        <v>109.63157894736841</v>
      </c>
      <c r="G799" s="20" t="s">
        <v>20</v>
      </c>
      <c r="H799" s="8">
        <v>185</v>
      </c>
      <c r="I799" s="9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5">
        <f t="shared" si="74"/>
        <v>43464.25</v>
      </c>
      <c r="O799" s="15">
        <f t="shared" si="75"/>
        <v>43487.25</v>
      </c>
      <c r="P799" t="b">
        <v>0</v>
      </c>
      <c r="Q799" t="b">
        <v>0</v>
      </c>
      <c r="R799" s="10" t="s">
        <v>28</v>
      </c>
      <c r="S799" t="str" cm="1">
        <f t="array" ref="S799:T799">_xlfn.TEXTSPLIT(R799,"/")</f>
        <v>technology</v>
      </c>
      <c r="T799" t="str">
        <v>web</v>
      </c>
      <c r="U799" s="8" t="str">
        <f t="shared" si="76"/>
        <v>Dec</v>
      </c>
      <c r="V799">
        <f t="shared" si="77"/>
        <v>2018</v>
      </c>
    </row>
    <row r="800" spans="1:22" x14ac:dyDescent="0.25">
      <c r="A800">
        <v>798</v>
      </c>
      <c r="B800" t="s">
        <v>1631</v>
      </c>
      <c r="C800" s="3" t="s">
        <v>1632</v>
      </c>
      <c r="D800" s="19">
        <v>3400</v>
      </c>
      <c r="E800" s="19">
        <v>6408</v>
      </c>
      <c r="F800" s="5">
        <f t="shared" si="72"/>
        <v>188.47058823529412</v>
      </c>
      <c r="G800" s="20" t="s">
        <v>20</v>
      </c>
      <c r="H800" s="8">
        <v>121</v>
      </c>
      <c r="I800" s="9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5">
        <f t="shared" si="74"/>
        <v>41060.208333333336</v>
      </c>
      <c r="O800" s="15">
        <f t="shared" si="75"/>
        <v>41088.208333333336</v>
      </c>
      <c r="P800" t="b">
        <v>0</v>
      </c>
      <c r="Q800" t="b">
        <v>1</v>
      </c>
      <c r="R800" s="10" t="s">
        <v>33</v>
      </c>
      <c r="S800" t="str" cm="1">
        <f t="array" ref="S800:T800">_xlfn.TEXTSPLIT(R800,"/")</f>
        <v>theater</v>
      </c>
      <c r="T800" t="str">
        <v>plays</v>
      </c>
      <c r="U800" s="8" t="str">
        <f t="shared" si="76"/>
        <v>May</v>
      </c>
      <c r="V800">
        <f t="shared" si="77"/>
        <v>2012</v>
      </c>
    </row>
    <row r="801" spans="1:22" x14ac:dyDescent="0.25">
      <c r="A801">
        <v>799</v>
      </c>
      <c r="B801" t="s">
        <v>1633</v>
      </c>
      <c r="C801" s="3" t="s">
        <v>1634</v>
      </c>
      <c r="D801" s="19">
        <v>84500</v>
      </c>
      <c r="E801" s="19">
        <v>73522</v>
      </c>
      <c r="F801" s="5">
        <f t="shared" si="72"/>
        <v>87.008284023668637</v>
      </c>
      <c r="G801" s="20" t="s">
        <v>14</v>
      </c>
      <c r="H801" s="8">
        <v>1225</v>
      </c>
      <c r="I801" s="9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5">
        <f t="shared" si="74"/>
        <v>42399.25</v>
      </c>
      <c r="O801" s="15">
        <f t="shared" si="75"/>
        <v>42403.25</v>
      </c>
      <c r="P801" t="b">
        <v>0</v>
      </c>
      <c r="Q801" t="b">
        <v>0</v>
      </c>
      <c r="R801" s="10" t="s">
        <v>33</v>
      </c>
      <c r="S801" t="str" cm="1">
        <f t="array" ref="S801:T801">_xlfn.TEXTSPLIT(R801,"/")</f>
        <v>theater</v>
      </c>
      <c r="T801" t="str">
        <v>plays</v>
      </c>
      <c r="U801" s="8" t="str">
        <f t="shared" si="76"/>
        <v>Jan</v>
      </c>
      <c r="V801">
        <f t="shared" si="77"/>
        <v>2016</v>
      </c>
    </row>
    <row r="802" spans="1:22" x14ac:dyDescent="0.25">
      <c r="A802">
        <v>800</v>
      </c>
      <c r="B802" t="s">
        <v>1635</v>
      </c>
      <c r="C802" s="3" t="s">
        <v>1636</v>
      </c>
      <c r="D802" s="19">
        <v>100</v>
      </c>
      <c r="E802" s="19">
        <v>1</v>
      </c>
      <c r="F802" s="5">
        <f t="shared" si="72"/>
        <v>1</v>
      </c>
      <c r="G802" s="20" t="s">
        <v>14</v>
      </c>
      <c r="H802" s="8">
        <v>1</v>
      </c>
      <c r="I802" s="9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5">
        <f t="shared" si="74"/>
        <v>42167.208333333328</v>
      </c>
      <c r="O802" s="15">
        <f t="shared" si="75"/>
        <v>42171.208333333328</v>
      </c>
      <c r="P802" t="b">
        <v>0</v>
      </c>
      <c r="Q802" t="b">
        <v>0</v>
      </c>
      <c r="R802" s="10" t="s">
        <v>23</v>
      </c>
      <c r="S802" t="str" cm="1">
        <f t="array" ref="S802:T802">_xlfn.TEXTSPLIT(R802,"/")</f>
        <v>music</v>
      </c>
      <c r="T802" t="str">
        <v>rock</v>
      </c>
      <c r="U802" s="8" t="str">
        <f t="shared" si="76"/>
        <v>Jun</v>
      </c>
      <c r="V802">
        <f t="shared" si="77"/>
        <v>2015</v>
      </c>
    </row>
    <row r="803" spans="1:22" x14ac:dyDescent="0.25">
      <c r="A803">
        <v>801</v>
      </c>
      <c r="B803" t="s">
        <v>1637</v>
      </c>
      <c r="C803" s="3" t="s">
        <v>1638</v>
      </c>
      <c r="D803" s="19">
        <v>2300</v>
      </c>
      <c r="E803" s="19">
        <v>4667</v>
      </c>
      <c r="F803" s="5">
        <f t="shared" si="72"/>
        <v>202.9130434782609</v>
      </c>
      <c r="G803" s="20" t="s">
        <v>20</v>
      </c>
      <c r="H803" s="8">
        <v>106</v>
      </c>
      <c r="I803" s="9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5">
        <f t="shared" si="74"/>
        <v>43830.25</v>
      </c>
      <c r="O803" s="15">
        <f t="shared" si="75"/>
        <v>43852.25</v>
      </c>
      <c r="P803" t="b">
        <v>0</v>
      </c>
      <c r="Q803" t="b">
        <v>1</v>
      </c>
      <c r="R803" s="10" t="s">
        <v>122</v>
      </c>
      <c r="S803" t="str" cm="1">
        <f t="array" ref="S803:T803">_xlfn.TEXTSPLIT(R803,"/")</f>
        <v>photography</v>
      </c>
      <c r="T803" t="str">
        <v>photography books</v>
      </c>
      <c r="U803" s="8" t="str">
        <f t="shared" si="76"/>
        <v>Dec</v>
      </c>
      <c r="V803">
        <f t="shared" si="77"/>
        <v>2019</v>
      </c>
    </row>
    <row r="804" spans="1:22" ht="31.5" x14ac:dyDescent="0.25">
      <c r="A804">
        <v>802</v>
      </c>
      <c r="B804" t="s">
        <v>1639</v>
      </c>
      <c r="C804" s="3" t="s">
        <v>1640</v>
      </c>
      <c r="D804" s="19">
        <v>6200</v>
      </c>
      <c r="E804" s="19">
        <v>12216</v>
      </c>
      <c r="F804" s="5">
        <f t="shared" si="72"/>
        <v>197.03225806451613</v>
      </c>
      <c r="G804" s="20" t="s">
        <v>20</v>
      </c>
      <c r="H804" s="8">
        <v>142</v>
      </c>
      <c r="I804" s="9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5">
        <f t="shared" si="74"/>
        <v>43650.208333333328</v>
      </c>
      <c r="O804" s="15">
        <f t="shared" si="75"/>
        <v>43652.208333333328</v>
      </c>
      <c r="P804" t="b">
        <v>0</v>
      </c>
      <c r="Q804" t="b">
        <v>0</v>
      </c>
      <c r="R804" s="10" t="s">
        <v>122</v>
      </c>
      <c r="S804" t="str" cm="1">
        <f t="array" ref="S804:T804">_xlfn.TEXTSPLIT(R804,"/")</f>
        <v>photography</v>
      </c>
      <c r="T804" t="str">
        <v>photography books</v>
      </c>
      <c r="U804" s="8" t="str">
        <f t="shared" si="76"/>
        <v>Jul</v>
      </c>
      <c r="V804">
        <f t="shared" si="77"/>
        <v>2019</v>
      </c>
    </row>
    <row r="805" spans="1:22" ht="31.5" x14ac:dyDescent="0.25">
      <c r="A805">
        <v>803</v>
      </c>
      <c r="B805" t="s">
        <v>1641</v>
      </c>
      <c r="C805" s="3" t="s">
        <v>1642</v>
      </c>
      <c r="D805" s="19">
        <v>6100</v>
      </c>
      <c r="E805" s="19">
        <v>6527</v>
      </c>
      <c r="F805" s="5">
        <f t="shared" si="72"/>
        <v>107</v>
      </c>
      <c r="G805" s="20" t="s">
        <v>20</v>
      </c>
      <c r="H805" s="8">
        <v>233</v>
      </c>
      <c r="I805" s="9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5">
        <f t="shared" si="74"/>
        <v>43492.25</v>
      </c>
      <c r="O805" s="15">
        <f t="shared" si="75"/>
        <v>43526.25</v>
      </c>
      <c r="P805" t="b">
        <v>0</v>
      </c>
      <c r="Q805" t="b">
        <v>0</v>
      </c>
      <c r="R805" s="10" t="s">
        <v>33</v>
      </c>
      <c r="S805" t="str" cm="1">
        <f t="array" ref="S805:T805">_xlfn.TEXTSPLIT(R805,"/")</f>
        <v>theater</v>
      </c>
      <c r="T805" t="str">
        <v>plays</v>
      </c>
      <c r="U805" s="8" t="str">
        <f t="shared" si="76"/>
        <v>Jan</v>
      </c>
      <c r="V805">
        <f t="shared" si="77"/>
        <v>2019</v>
      </c>
    </row>
    <row r="806" spans="1:22" x14ac:dyDescent="0.25">
      <c r="A806">
        <v>804</v>
      </c>
      <c r="B806" t="s">
        <v>1643</v>
      </c>
      <c r="C806" s="3" t="s">
        <v>1644</v>
      </c>
      <c r="D806" s="19">
        <v>2600</v>
      </c>
      <c r="E806" s="19">
        <v>6987</v>
      </c>
      <c r="F806" s="5">
        <f t="shared" si="72"/>
        <v>268.73076923076923</v>
      </c>
      <c r="G806" s="20" t="s">
        <v>20</v>
      </c>
      <c r="H806" s="8">
        <v>218</v>
      </c>
      <c r="I806" s="9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5">
        <f t="shared" si="74"/>
        <v>43102.25</v>
      </c>
      <c r="O806" s="15">
        <f t="shared" si="75"/>
        <v>43122.25</v>
      </c>
      <c r="P806" t="b">
        <v>0</v>
      </c>
      <c r="Q806" t="b">
        <v>0</v>
      </c>
      <c r="R806" s="10" t="s">
        <v>23</v>
      </c>
      <c r="S806" t="str" cm="1">
        <f t="array" ref="S806:T806">_xlfn.TEXTSPLIT(R806,"/")</f>
        <v>music</v>
      </c>
      <c r="T806" t="str">
        <v>rock</v>
      </c>
      <c r="U806" s="8" t="str">
        <f t="shared" si="76"/>
        <v>Jan</v>
      </c>
      <c r="V806">
        <f t="shared" si="77"/>
        <v>2018</v>
      </c>
    </row>
    <row r="807" spans="1:22" ht="31.5" x14ac:dyDescent="0.25">
      <c r="A807">
        <v>805</v>
      </c>
      <c r="B807" t="s">
        <v>1645</v>
      </c>
      <c r="C807" s="3" t="s">
        <v>1646</v>
      </c>
      <c r="D807" s="19">
        <v>9700</v>
      </c>
      <c r="E807" s="19">
        <v>4932</v>
      </c>
      <c r="F807" s="5">
        <f t="shared" si="72"/>
        <v>50.845360824742272</v>
      </c>
      <c r="G807" s="20" t="s">
        <v>14</v>
      </c>
      <c r="H807" s="8">
        <v>67</v>
      </c>
      <c r="I807" s="9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5">
        <f t="shared" si="74"/>
        <v>41958.25</v>
      </c>
      <c r="O807" s="15">
        <f t="shared" si="75"/>
        <v>42009.25</v>
      </c>
      <c r="P807" t="b">
        <v>0</v>
      </c>
      <c r="Q807" t="b">
        <v>0</v>
      </c>
      <c r="R807" s="10" t="s">
        <v>42</v>
      </c>
      <c r="S807" t="str" cm="1">
        <f t="array" ref="S807:T807">_xlfn.TEXTSPLIT(R807,"/")</f>
        <v>film &amp; video</v>
      </c>
      <c r="T807" t="str">
        <v>documentary</v>
      </c>
      <c r="U807" s="8" t="str">
        <f t="shared" si="76"/>
        <v>Nov</v>
      </c>
      <c r="V807">
        <f t="shared" si="77"/>
        <v>2014</v>
      </c>
    </row>
    <row r="808" spans="1:22" x14ac:dyDescent="0.25">
      <c r="A808">
        <v>806</v>
      </c>
      <c r="B808" t="s">
        <v>1647</v>
      </c>
      <c r="C808" s="3" t="s">
        <v>1648</v>
      </c>
      <c r="D808" s="19">
        <v>700</v>
      </c>
      <c r="E808" s="19">
        <v>8262</v>
      </c>
      <c r="F808" s="5">
        <f t="shared" si="72"/>
        <v>1180.2857142857142</v>
      </c>
      <c r="G808" s="20" t="s">
        <v>20</v>
      </c>
      <c r="H808" s="8">
        <v>76</v>
      </c>
      <c r="I808" s="9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5">
        <f t="shared" si="74"/>
        <v>40973.25</v>
      </c>
      <c r="O808" s="15">
        <f t="shared" si="75"/>
        <v>40997.208333333336</v>
      </c>
      <c r="P808" t="b">
        <v>0</v>
      </c>
      <c r="Q808" t="b">
        <v>1</v>
      </c>
      <c r="R808" s="10" t="s">
        <v>53</v>
      </c>
      <c r="S808" t="str" cm="1">
        <f t="array" ref="S808:T808">_xlfn.TEXTSPLIT(R808,"/")</f>
        <v>film &amp; video</v>
      </c>
      <c r="T808" t="str">
        <v>drama</v>
      </c>
      <c r="U808" s="8" t="str">
        <f t="shared" si="76"/>
        <v>Mar</v>
      </c>
      <c r="V808">
        <f t="shared" si="77"/>
        <v>2012</v>
      </c>
    </row>
    <row r="809" spans="1:22" x14ac:dyDescent="0.25">
      <c r="A809">
        <v>807</v>
      </c>
      <c r="B809" t="s">
        <v>1649</v>
      </c>
      <c r="C809" s="3" t="s">
        <v>1650</v>
      </c>
      <c r="D809" s="19">
        <v>700</v>
      </c>
      <c r="E809" s="19">
        <v>1848</v>
      </c>
      <c r="F809" s="5">
        <f t="shared" si="72"/>
        <v>264</v>
      </c>
      <c r="G809" s="20" t="s">
        <v>20</v>
      </c>
      <c r="H809" s="8">
        <v>43</v>
      </c>
      <c r="I809" s="9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5">
        <f t="shared" si="74"/>
        <v>43753.208333333328</v>
      </c>
      <c r="O809" s="15">
        <f t="shared" si="75"/>
        <v>43797.25</v>
      </c>
      <c r="P809" t="b">
        <v>0</v>
      </c>
      <c r="Q809" t="b">
        <v>1</v>
      </c>
      <c r="R809" s="10" t="s">
        <v>33</v>
      </c>
      <c r="S809" t="str" cm="1">
        <f t="array" ref="S809:T809">_xlfn.TEXTSPLIT(R809,"/")</f>
        <v>theater</v>
      </c>
      <c r="T809" t="str">
        <v>plays</v>
      </c>
      <c r="U809" s="8" t="str">
        <f t="shared" si="76"/>
        <v>Oct</v>
      </c>
      <c r="V809">
        <f t="shared" si="77"/>
        <v>2019</v>
      </c>
    </row>
    <row r="810" spans="1:22" x14ac:dyDescent="0.25">
      <c r="A810">
        <v>808</v>
      </c>
      <c r="B810" t="s">
        <v>1651</v>
      </c>
      <c r="C810" s="3" t="s">
        <v>1652</v>
      </c>
      <c r="D810" s="19">
        <v>5200</v>
      </c>
      <c r="E810" s="19">
        <v>1583</v>
      </c>
      <c r="F810" s="5">
        <f t="shared" si="72"/>
        <v>30.44230769230769</v>
      </c>
      <c r="G810" s="20" t="s">
        <v>14</v>
      </c>
      <c r="H810" s="8">
        <v>19</v>
      </c>
      <c r="I810" s="9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5">
        <f t="shared" si="74"/>
        <v>42507.208333333328</v>
      </c>
      <c r="O810" s="15">
        <f t="shared" si="75"/>
        <v>42524.208333333328</v>
      </c>
      <c r="P810" t="b">
        <v>0</v>
      </c>
      <c r="Q810" t="b">
        <v>0</v>
      </c>
      <c r="R810" s="10" t="s">
        <v>17</v>
      </c>
      <c r="S810" t="str" cm="1">
        <f t="array" ref="S810:T810">_xlfn.TEXTSPLIT(R810,"/")</f>
        <v>food</v>
      </c>
      <c r="T810" t="str">
        <v>food trucks</v>
      </c>
      <c r="U810" s="8" t="str">
        <f t="shared" si="76"/>
        <v>May</v>
      </c>
      <c r="V810">
        <f t="shared" si="77"/>
        <v>2016</v>
      </c>
    </row>
    <row r="811" spans="1:22" x14ac:dyDescent="0.25">
      <c r="A811">
        <v>809</v>
      </c>
      <c r="B811" t="s">
        <v>1599</v>
      </c>
      <c r="C811" s="3" t="s">
        <v>1653</v>
      </c>
      <c r="D811" s="19">
        <v>140800</v>
      </c>
      <c r="E811" s="19">
        <v>88536</v>
      </c>
      <c r="F811" s="5">
        <f t="shared" si="72"/>
        <v>62.880681818181813</v>
      </c>
      <c r="G811" s="20" t="s">
        <v>14</v>
      </c>
      <c r="H811" s="8">
        <v>2108</v>
      </c>
      <c r="I811" s="9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5">
        <f t="shared" si="74"/>
        <v>41135.208333333336</v>
      </c>
      <c r="O811" s="15">
        <f t="shared" si="75"/>
        <v>41136.208333333336</v>
      </c>
      <c r="P811" t="b">
        <v>0</v>
      </c>
      <c r="Q811" t="b">
        <v>0</v>
      </c>
      <c r="R811" s="10" t="s">
        <v>42</v>
      </c>
      <c r="S811" t="str" cm="1">
        <f t="array" ref="S811:T811">_xlfn.TEXTSPLIT(R811,"/")</f>
        <v>film &amp; video</v>
      </c>
      <c r="T811" t="str">
        <v>documentary</v>
      </c>
      <c r="U811" s="8" t="str">
        <f t="shared" si="76"/>
        <v>Aug</v>
      </c>
      <c r="V811">
        <f t="shared" si="77"/>
        <v>2012</v>
      </c>
    </row>
    <row r="812" spans="1:22" x14ac:dyDescent="0.25">
      <c r="A812">
        <v>810</v>
      </c>
      <c r="B812" t="s">
        <v>1654</v>
      </c>
      <c r="C812" s="3" t="s">
        <v>1655</v>
      </c>
      <c r="D812" s="19">
        <v>6400</v>
      </c>
      <c r="E812" s="19">
        <v>12360</v>
      </c>
      <c r="F812" s="5">
        <f t="shared" si="72"/>
        <v>193.125</v>
      </c>
      <c r="G812" s="20" t="s">
        <v>20</v>
      </c>
      <c r="H812" s="8">
        <v>221</v>
      </c>
      <c r="I812" s="9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5">
        <f t="shared" si="74"/>
        <v>43067.25</v>
      </c>
      <c r="O812" s="15">
        <f t="shared" si="75"/>
        <v>43077.25</v>
      </c>
      <c r="P812" t="b">
        <v>0</v>
      </c>
      <c r="Q812" t="b">
        <v>1</v>
      </c>
      <c r="R812" s="10" t="s">
        <v>33</v>
      </c>
      <c r="S812" t="str" cm="1">
        <f t="array" ref="S812:T812">_xlfn.TEXTSPLIT(R812,"/")</f>
        <v>theater</v>
      </c>
      <c r="T812" t="str">
        <v>plays</v>
      </c>
      <c r="U812" s="8" t="str">
        <f t="shared" si="76"/>
        <v>Nov</v>
      </c>
      <c r="V812">
        <f t="shared" si="77"/>
        <v>2017</v>
      </c>
    </row>
    <row r="813" spans="1:22" x14ac:dyDescent="0.25">
      <c r="A813">
        <v>811</v>
      </c>
      <c r="B813" t="s">
        <v>1656</v>
      </c>
      <c r="C813" s="3" t="s">
        <v>1657</v>
      </c>
      <c r="D813" s="19">
        <v>92500</v>
      </c>
      <c r="E813" s="19">
        <v>71320</v>
      </c>
      <c r="F813" s="5">
        <f t="shared" si="72"/>
        <v>77.102702702702715</v>
      </c>
      <c r="G813" s="20" t="s">
        <v>14</v>
      </c>
      <c r="H813" s="8">
        <v>679</v>
      </c>
      <c r="I813" s="9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5">
        <f t="shared" si="74"/>
        <v>42378.25</v>
      </c>
      <c r="O813" s="15">
        <f t="shared" si="75"/>
        <v>42380.25</v>
      </c>
      <c r="P813" t="b">
        <v>0</v>
      </c>
      <c r="Q813" t="b">
        <v>1</v>
      </c>
      <c r="R813" s="10" t="s">
        <v>89</v>
      </c>
      <c r="S813" t="str" cm="1">
        <f t="array" ref="S813:T813">_xlfn.TEXTSPLIT(R813,"/")</f>
        <v>games</v>
      </c>
      <c r="T813" t="str">
        <v>video games</v>
      </c>
      <c r="U813" s="8" t="str">
        <f t="shared" si="76"/>
        <v>Jan</v>
      </c>
      <c r="V813">
        <f t="shared" si="77"/>
        <v>2016</v>
      </c>
    </row>
    <row r="814" spans="1:22" x14ac:dyDescent="0.25">
      <c r="A814">
        <v>812</v>
      </c>
      <c r="B814" t="s">
        <v>1658</v>
      </c>
      <c r="C814" s="3" t="s">
        <v>1659</v>
      </c>
      <c r="D814" s="19">
        <v>59700</v>
      </c>
      <c r="E814" s="19">
        <v>134640</v>
      </c>
      <c r="F814" s="5">
        <f t="shared" si="72"/>
        <v>225.52763819095478</v>
      </c>
      <c r="G814" s="20" t="s">
        <v>20</v>
      </c>
      <c r="H814" s="8">
        <v>2805</v>
      </c>
      <c r="I814" s="9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5">
        <f t="shared" si="74"/>
        <v>43206.208333333328</v>
      </c>
      <c r="O814" s="15">
        <f t="shared" si="75"/>
        <v>43211.208333333328</v>
      </c>
      <c r="P814" t="b">
        <v>0</v>
      </c>
      <c r="Q814" t="b">
        <v>0</v>
      </c>
      <c r="R814" s="10" t="s">
        <v>68</v>
      </c>
      <c r="S814" t="str" cm="1">
        <f t="array" ref="S814:T814">_xlfn.TEXTSPLIT(R814,"/")</f>
        <v>publishing</v>
      </c>
      <c r="T814" t="str">
        <v>nonfiction</v>
      </c>
      <c r="U814" s="8" t="str">
        <f t="shared" si="76"/>
        <v>Apr</v>
      </c>
      <c r="V814">
        <f t="shared" si="77"/>
        <v>2018</v>
      </c>
    </row>
    <row r="815" spans="1:22" x14ac:dyDescent="0.25">
      <c r="A815">
        <v>813</v>
      </c>
      <c r="B815" t="s">
        <v>1660</v>
      </c>
      <c r="C815" s="3" t="s">
        <v>1661</v>
      </c>
      <c r="D815" s="19">
        <v>3200</v>
      </c>
      <c r="E815" s="19">
        <v>7661</v>
      </c>
      <c r="F815" s="5">
        <f t="shared" si="72"/>
        <v>239.40625</v>
      </c>
      <c r="G815" s="20" t="s">
        <v>20</v>
      </c>
      <c r="H815" s="8">
        <v>68</v>
      </c>
      <c r="I815" s="9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5">
        <f t="shared" si="74"/>
        <v>41148.208333333336</v>
      </c>
      <c r="O815" s="15">
        <f t="shared" si="75"/>
        <v>41158.208333333336</v>
      </c>
      <c r="P815" t="b">
        <v>0</v>
      </c>
      <c r="Q815" t="b">
        <v>0</v>
      </c>
      <c r="R815" s="10" t="s">
        <v>89</v>
      </c>
      <c r="S815" t="str" cm="1">
        <f t="array" ref="S815:T815">_xlfn.TEXTSPLIT(R815,"/")</f>
        <v>games</v>
      </c>
      <c r="T815" t="str">
        <v>video games</v>
      </c>
      <c r="U815" s="8" t="str">
        <f t="shared" si="76"/>
        <v>Aug</v>
      </c>
      <c r="V815">
        <f t="shared" si="77"/>
        <v>2012</v>
      </c>
    </row>
    <row r="816" spans="1:22" x14ac:dyDescent="0.25">
      <c r="A816">
        <v>814</v>
      </c>
      <c r="B816" t="s">
        <v>1662</v>
      </c>
      <c r="C816" s="3" t="s">
        <v>1663</v>
      </c>
      <c r="D816" s="19">
        <v>3200</v>
      </c>
      <c r="E816" s="19">
        <v>2950</v>
      </c>
      <c r="F816" s="5">
        <f t="shared" si="72"/>
        <v>92.1875</v>
      </c>
      <c r="G816" s="20" t="s">
        <v>14</v>
      </c>
      <c r="H816" s="8">
        <v>36</v>
      </c>
      <c r="I816" s="9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5">
        <f t="shared" si="74"/>
        <v>42517.208333333328</v>
      </c>
      <c r="O816" s="15">
        <f t="shared" si="75"/>
        <v>42519.208333333328</v>
      </c>
      <c r="P816" t="b">
        <v>0</v>
      </c>
      <c r="Q816" t="b">
        <v>1</v>
      </c>
      <c r="R816" s="10" t="s">
        <v>23</v>
      </c>
      <c r="S816" t="str" cm="1">
        <f t="array" ref="S816:T816">_xlfn.TEXTSPLIT(R816,"/")</f>
        <v>music</v>
      </c>
      <c r="T816" t="str">
        <v>rock</v>
      </c>
      <c r="U816" s="8" t="str">
        <f t="shared" si="76"/>
        <v>May</v>
      </c>
      <c r="V816">
        <f t="shared" si="77"/>
        <v>2016</v>
      </c>
    </row>
    <row r="817" spans="1:22" ht="31.5" x14ac:dyDescent="0.25">
      <c r="A817">
        <v>815</v>
      </c>
      <c r="B817" t="s">
        <v>1664</v>
      </c>
      <c r="C817" s="3" t="s">
        <v>1665</v>
      </c>
      <c r="D817" s="19">
        <v>9000</v>
      </c>
      <c r="E817" s="19">
        <v>11721</v>
      </c>
      <c r="F817" s="5">
        <f t="shared" si="72"/>
        <v>130.23333333333335</v>
      </c>
      <c r="G817" s="20" t="s">
        <v>20</v>
      </c>
      <c r="H817" s="8">
        <v>183</v>
      </c>
      <c r="I817" s="9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5">
        <f t="shared" si="74"/>
        <v>43068.25</v>
      </c>
      <c r="O817" s="15">
        <f t="shared" si="75"/>
        <v>43094.25</v>
      </c>
      <c r="P817" t="b">
        <v>0</v>
      </c>
      <c r="Q817" t="b">
        <v>0</v>
      </c>
      <c r="R817" s="10" t="s">
        <v>23</v>
      </c>
      <c r="S817" t="str" cm="1">
        <f t="array" ref="S817:T817">_xlfn.TEXTSPLIT(R817,"/")</f>
        <v>music</v>
      </c>
      <c r="T817" t="str">
        <v>rock</v>
      </c>
      <c r="U817" s="8" t="str">
        <f t="shared" si="76"/>
        <v>Nov</v>
      </c>
      <c r="V817">
        <f t="shared" si="77"/>
        <v>2017</v>
      </c>
    </row>
    <row r="818" spans="1:22" x14ac:dyDescent="0.25">
      <c r="A818">
        <v>816</v>
      </c>
      <c r="B818" t="s">
        <v>1666</v>
      </c>
      <c r="C818" s="3" t="s">
        <v>1667</v>
      </c>
      <c r="D818" s="19">
        <v>2300</v>
      </c>
      <c r="E818" s="19">
        <v>14150</v>
      </c>
      <c r="F818" s="5">
        <f t="shared" si="72"/>
        <v>615.21739130434787</v>
      </c>
      <c r="G818" s="20" t="s">
        <v>20</v>
      </c>
      <c r="H818" s="8">
        <v>133</v>
      </c>
      <c r="I818" s="9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5">
        <f t="shared" si="74"/>
        <v>41680.25</v>
      </c>
      <c r="O818" s="15">
        <f t="shared" si="75"/>
        <v>41682.25</v>
      </c>
      <c r="P818" t="b">
        <v>1</v>
      </c>
      <c r="Q818" t="b">
        <v>1</v>
      </c>
      <c r="R818" s="10" t="s">
        <v>33</v>
      </c>
      <c r="S818" t="str" cm="1">
        <f t="array" ref="S818:T818">_xlfn.TEXTSPLIT(R818,"/")</f>
        <v>theater</v>
      </c>
      <c r="T818" t="str">
        <v>plays</v>
      </c>
      <c r="U818" s="8" t="str">
        <f t="shared" si="76"/>
        <v>Feb</v>
      </c>
      <c r="V818">
        <f t="shared" si="77"/>
        <v>2014</v>
      </c>
    </row>
    <row r="819" spans="1:22" x14ac:dyDescent="0.25">
      <c r="A819">
        <v>817</v>
      </c>
      <c r="B819" t="s">
        <v>1668</v>
      </c>
      <c r="C819" s="3" t="s">
        <v>1669</v>
      </c>
      <c r="D819" s="19">
        <v>51300</v>
      </c>
      <c r="E819" s="19">
        <v>189192</v>
      </c>
      <c r="F819" s="5">
        <f t="shared" si="72"/>
        <v>368.79532163742692</v>
      </c>
      <c r="G819" s="20" t="s">
        <v>20</v>
      </c>
      <c r="H819" s="8">
        <v>2489</v>
      </c>
      <c r="I819" s="9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5">
        <f t="shared" si="74"/>
        <v>43589.208333333328</v>
      </c>
      <c r="O819" s="15">
        <f t="shared" si="75"/>
        <v>43617.208333333328</v>
      </c>
      <c r="P819" t="b">
        <v>0</v>
      </c>
      <c r="Q819" t="b">
        <v>1</v>
      </c>
      <c r="R819" s="10" t="s">
        <v>68</v>
      </c>
      <c r="S819" t="str" cm="1">
        <f t="array" ref="S819:T819">_xlfn.TEXTSPLIT(R819,"/")</f>
        <v>publishing</v>
      </c>
      <c r="T819" t="str">
        <v>nonfiction</v>
      </c>
      <c r="U819" s="8" t="str">
        <f t="shared" si="76"/>
        <v>May</v>
      </c>
      <c r="V819">
        <f t="shared" si="77"/>
        <v>2019</v>
      </c>
    </row>
    <row r="820" spans="1:22" x14ac:dyDescent="0.25">
      <c r="A820">
        <v>818</v>
      </c>
      <c r="B820" t="s">
        <v>676</v>
      </c>
      <c r="C820" s="3" t="s">
        <v>1670</v>
      </c>
      <c r="D820" s="19">
        <v>700</v>
      </c>
      <c r="E820" s="19">
        <v>7664</v>
      </c>
      <c r="F820" s="5">
        <f t="shared" si="72"/>
        <v>1094.8571428571429</v>
      </c>
      <c r="G820" s="20" t="s">
        <v>20</v>
      </c>
      <c r="H820" s="8">
        <v>69</v>
      </c>
      <c r="I820" s="9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5">
        <f t="shared" si="74"/>
        <v>43486.25</v>
      </c>
      <c r="O820" s="15">
        <f t="shared" si="75"/>
        <v>43499.25</v>
      </c>
      <c r="P820" t="b">
        <v>0</v>
      </c>
      <c r="Q820" t="b">
        <v>1</v>
      </c>
      <c r="R820" s="10" t="s">
        <v>33</v>
      </c>
      <c r="S820" t="str" cm="1">
        <f t="array" ref="S820:T820">_xlfn.TEXTSPLIT(R820,"/")</f>
        <v>theater</v>
      </c>
      <c r="T820" t="str">
        <v>plays</v>
      </c>
      <c r="U820" s="8" t="str">
        <f t="shared" si="76"/>
        <v>Jan</v>
      </c>
      <c r="V820">
        <f t="shared" si="77"/>
        <v>2019</v>
      </c>
    </row>
    <row r="821" spans="1:22" ht="31.5" x14ac:dyDescent="0.25">
      <c r="A821">
        <v>819</v>
      </c>
      <c r="B821" t="s">
        <v>1671</v>
      </c>
      <c r="C821" s="3" t="s">
        <v>1672</v>
      </c>
      <c r="D821" s="19">
        <v>8900</v>
      </c>
      <c r="E821" s="19">
        <v>4509</v>
      </c>
      <c r="F821" s="5">
        <f t="shared" si="72"/>
        <v>50.662921348314605</v>
      </c>
      <c r="G821" s="20" t="s">
        <v>14</v>
      </c>
      <c r="H821" s="8">
        <v>47</v>
      </c>
      <c r="I821" s="9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5">
        <f t="shared" si="74"/>
        <v>41237.25</v>
      </c>
      <c r="O821" s="15">
        <f t="shared" si="75"/>
        <v>41252.25</v>
      </c>
      <c r="P821" t="b">
        <v>1</v>
      </c>
      <c r="Q821" t="b">
        <v>0</v>
      </c>
      <c r="R821" s="10" t="s">
        <v>89</v>
      </c>
      <c r="S821" t="str" cm="1">
        <f t="array" ref="S821:T821">_xlfn.TEXTSPLIT(R821,"/")</f>
        <v>games</v>
      </c>
      <c r="T821" t="str">
        <v>video games</v>
      </c>
      <c r="U821" s="8" t="str">
        <f t="shared" si="76"/>
        <v>Nov</v>
      </c>
      <c r="V821">
        <f t="shared" si="77"/>
        <v>2012</v>
      </c>
    </row>
    <row r="822" spans="1:22" x14ac:dyDescent="0.25">
      <c r="A822">
        <v>820</v>
      </c>
      <c r="B822" t="s">
        <v>1673</v>
      </c>
      <c r="C822" s="3" t="s">
        <v>1674</v>
      </c>
      <c r="D822" s="19">
        <v>1500</v>
      </c>
      <c r="E822" s="19">
        <v>12009</v>
      </c>
      <c r="F822" s="5">
        <f t="shared" si="72"/>
        <v>800.6</v>
      </c>
      <c r="G822" s="20" t="s">
        <v>20</v>
      </c>
      <c r="H822" s="8">
        <v>279</v>
      </c>
      <c r="I822" s="9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5">
        <f t="shared" si="74"/>
        <v>43310.208333333328</v>
      </c>
      <c r="O822" s="15">
        <f t="shared" si="75"/>
        <v>43323.208333333328</v>
      </c>
      <c r="P822" t="b">
        <v>0</v>
      </c>
      <c r="Q822" t="b">
        <v>1</v>
      </c>
      <c r="R822" s="10" t="s">
        <v>23</v>
      </c>
      <c r="S822" t="str" cm="1">
        <f t="array" ref="S822:T822">_xlfn.TEXTSPLIT(R822,"/")</f>
        <v>music</v>
      </c>
      <c r="T822" t="str">
        <v>rock</v>
      </c>
      <c r="U822" s="8" t="str">
        <f t="shared" si="76"/>
        <v>Jul</v>
      </c>
      <c r="V822">
        <f t="shared" si="77"/>
        <v>2018</v>
      </c>
    </row>
    <row r="823" spans="1:22" x14ac:dyDescent="0.25">
      <c r="A823">
        <v>821</v>
      </c>
      <c r="B823" t="s">
        <v>1675</v>
      </c>
      <c r="C823" s="3" t="s">
        <v>1676</v>
      </c>
      <c r="D823" s="19">
        <v>4900</v>
      </c>
      <c r="E823" s="19">
        <v>14273</v>
      </c>
      <c r="F823" s="5">
        <f t="shared" si="72"/>
        <v>291.28571428571428</v>
      </c>
      <c r="G823" s="20" t="s">
        <v>20</v>
      </c>
      <c r="H823" s="8">
        <v>210</v>
      </c>
      <c r="I823" s="9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5">
        <f t="shared" si="74"/>
        <v>42794.25</v>
      </c>
      <c r="O823" s="15">
        <f t="shared" si="75"/>
        <v>42807.208333333328</v>
      </c>
      <c r="P823" t="b">
        <v>0</v>
      </c>
      <c r="Q823" t="b">
        <v>0</v>
      </c>
      <c r="R823" s="10" t="s">
        <v>42</v>
      </c>
      <c r="S823" t="str" cm="1">
        <f t="array" ref="S823:T823">_xlfn.TEXTSPLIT(R823,"/")</f>
        <v>film &amp; video</v>
      </c>
      <c r="T823" t="str">
        <v>documentary</v>
      </c>
      <c r="U823" s="8" t="str">
        <f t="shared" si="76"/>
        <v>Feb</v>
      </c>
      <c r="V823">
        <f t="shared" si="77"/>
        <v>2017</v>
      </c>
    </row>
    <row r="824" spans="1:22" x14ac:dyDescent="0.25">
      <c r="A824">
        <v>822</v>
      </c>
      <c r="B824" t="s">
        <v>1677</v>
      </c>
      <c r="C824" s="3" t="s">
        <v>1678</v>
      </c>
      <c r="D824" s="19">
        <v>54000</v>
      </c>
      <c r="E824" s="19">
        <v>188982</v>
      </c>
      <c r="F824" s="5">
        <f t="shared" si="72"/>
        <v>349.9666666666667</v>
      </c>
      <c r="G824" s="20" t="s">
        <v>20</v>
      </c>
      <c r="H824" s="8">
        <v>2100</v>
      </c>
      <c r="I824" s="9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5">
        <f t="shared" si="74"/>
        <v>41698.25</v>
      </c>
      <c r="O824" s="15">
        <f t="shared" si="75"/>
        <v>41715.208333333336</v>
      </c>
      <c r="P824" t="b">
        <v>0</v>
      </c>
      <c r="Q824" t="b">
        <v>0</v>
      </c>
      <c r="R824" s="10" t="s">
        <v>23</v>
      </c>
      <c r="S824" t="str" cm="1">
        <f t="array" ref="S824:T824">_xlfn.TEXTSPLIT(R824,"/")</f>
        <v>music</v>
      </c>
      <c r="T824" t="str">
        <v>rock</v>
      </c>
      <c r="U824" s="8" t="str">
        <f t="shared" si="76"/>
        <v>Feb</v>
      </c>
      <c r="V824">
        <f t="shared" si="77"/>
        <v>2014</v>
      </c>
    </row>
    <row r="825" spans="1:22" x14ac:dyDescent="0.25">
      <c r="A825">
        <v>823</v>
      </c>
      <c r="B825" t="s">
        <v>1679</v>
      </c>
      <c r="C825" s="3" t="s">
        <v>1680</v>
      </c>
      <c r="D825" s="19">
        <v>4100</v>
      </c>
      <c r="E825" s="19">
        <v>14640</v>
      </c>
      <c r="F825" s="5">
        <f t="shared" si="72"/>
        <v>357.07317073170731</v>
      </c>
      <c r="G825" s="20" t="s">
        <v>20</v>
      </c>
      <c r="H825" s="8">
        <v>252</v>
      </c>
      <c r="I825" s="9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5">
        <f t="shared" si="74"/>
        <v>41892.208333333336</v>
      </c>
      <c r="O825" s="15">
        <f t="shared" si="75"/>
        <v>41917.208333333336</v>
      </c>
      <c r="P825" t="b">
        <v>1</v>
      </c>
      <c r="Q825" t="b">
        <v>1</v>
      </c>
      <c r="R825" s="10" t="s">
        <v>23</v>
      </c>
      <c r="S825" t="str" cm="1">
        <f t="array" ref="S825:T825">_xlfn.TEXTSPLIT(R825,"/")</f>
        <v>music</v>
      </c>
      <c r="T825" t="str">
        <v>rock</v>
      </c>
      <c r="U825" s="8" t="str">
        <f t="shared" si="76"/>
        <v>Sep</v>
      </c>
      <c r="V825">
        <f t="shared" si="77"/>
        <v>2014</v>
      </c>
    </row>
    <row r="826" spans="1:22" x14ac:dyDescent="0.25">
      <c r="A826">
        <v>824</v>
      </c>
      <c r="B826" t="s">
        <v>1681</v>
      </c>
      <c r="C826" s="3" t="s">
        <v>1682</v>
      </c>
      <c r="D826" s="19">
        <v>85000</v>
      </c>
      <c r="E826" s="19">
        <v>107516</v>
      </c>
      <c r="F826" s="5">
        <f t="shared" si="72"/>
        <v>126.48941176470588</v>
      </c>
      <c r="G826" s="20" t="s">
        <v>20</v>
      </c>
      <c r="H826" s="8">
        <v>1280</v>
      </c>
      <c r="I826" s="9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5">
        <f t="shared" si="74"/>
        <v>40348.208333333336</v>
      </c>
      <c r="O826" s="15">
        <f t="shared" si="75"/>
        <v>40380.208333333336</v>
      </c>
      <c r="P826" t="b">
        <v>0</v>
      </c>
      <c r="Q826" t="b">
        <v>1</v>
      </c>
      <c r="R826" s="10" t="s">
        <v>68</v>
      </c>
      <c r="S826" t="str" cm="1">
        <f t="array" ref="S826:T826">_xlfn.TEXTSPLIT(R826,"/")</f>
        <v>publishing</v>
      </c>
      <c r="T826" t="str">
        <v>nonfiction</v>
      </c>
      <c r="U826" s="8" t="str">
        <f t="shared" si="76"/>
        <v>Jun</v>
      </c>
      <c r="V826">
        <f t="shared" si="77"/>
        <v>2010</v>
      </c>
    </row>
    <row r="827" spans="1:22" x14ac:dyDescent="0.25">
      <c r="A827">
        <v>825</v>
      </c>
      <c r="B827" t="s">
        <v>1683</v>
      </c>
      <c r="C827" s="3" t="s">
        <v>1684</v>
      </c>
      <c r="D827" s="19">
        <v>3600</v>
      </c>
      <c r="E827" s="19">
        <v>13950</v>
      </c>
      <c r="F827" s="5">
        <f t="shared" si="72"/>
        <v>387.5</v>
      </c>
      <c r="G827" s="20" t="s">
        <v>20</v>
      </c>
      <c r="H827" s="8">
        <v>157</v>
      </c>
      <c r="I827" s="9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5">
        <f t="shared" si="74"/>
        <v>42941.208333333328</v>
      </c>
      <c r="O827" s="15">
        <f t="shared" si="75"/>
        <v>42953.208333333328</v>
      </c>
      <c r="P827" t="b">
        <v>0</v>
      </c>
      <c r="Q827" t="b">
        <v>0</v>
      </c>
      <c r="R827" s="10" t="s">
        <v>100</v>
      </c>
      <c r="S827" t="str" cm="1">
        <f t="array" ref="S827:T827">_xlfn.TEXTSPLIT(R827,"/")</f>
        <v>film &amp; video</v>
      </c>
      <c r="T827" t="str">
        <v>shorts</v>
      </c>
      <c r="U827" s="8" t="str">
        <f t="shared" si="76"/>
        <v>Jul</v>
      </c>
      <c r="V827">
        <f t="shared" si="77"/>
        <v>2017</v>
      </c>
    </row>
    <row r="828" spans="1:22" ht="31.5" x14ac:dyDescent="0.25">
      <c r="A828">
        <v>826</v>
      </c>
      <c r="B828" t="s">
        <v>1685</v>
      </c>
      <c r="C828" s="3" t="s">
        <v>1686</v>
      </c>
      <c r="D828" s="19">
        <v>2800</v>
      </c>
      <c r="E828" s="19">
        <v>12797</v>
      </c>
      <c r="F828" s="5">
        <f t="shared" si="72"/>
        <v>457.03571428571428</v>
      </c>
      <c r="G828" s="20" t="s">
        <v>20</v>
      </c>
      <c r="H828" s="8">
        <v>194</v>
      </c>
      <c r="I828" s="9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5">
        <f t="shared" si="74"/>
        <v>40525.25</v>
      </c>
      <c r="O828" s="15">
        <f t="shared" si="75"/>
        <v>40553.25</v>
      </c>
      <c r="P828" t="b">
        <v>0</v>
      </c>
      <c r="Q828" t="b">
        <v>1</v>
      </c>
      <c r="R828" s="10" t="s">
        <v>33</v>
      </c>
      <c r="S828" t="str" cm="1">
        <f t="array" ref="S828:T828">_xlfn.TEXTSPLIT(R828,"/")</f>
        <v>theater</v>
      </c>
      <c r="T828" t="str">
        <v>plays</v>
      </c>
      <c r="U828" s="8" t="str">
        <f t="shared" si="76"/>
        <v>Dec</v>
      </c>
      <c r="V828">
        <f t="shared" si="77"/>
        <v>2010</v>
      </c>
    </row>
    <row r="829" spans="1:22" ht="31.5" x14ac:dyDescent="0.25">
      <c r="A829">
        <v>827</v>
      </c>
      <c r="B829" t="s">
        <v>1687</v>
      </c>
      <c r="C829" s="3" t="s">
        <v>1688</v>
      </c>
      <c r="D829" s="19">
        <v>2300</v>
      </c>
      <c r="E829" s="19">
        <v>6134</v>
      </c>
      <c r="F829" s="5">
        <f t="shared" si="72"/>
        <v>266.69565217391306</v>
      </c>
      <c r="G829" s="20" t="s">
        <v>20</v>
      </c>
      <c r="H829" s="8">
        <v>82</v>
      </c>
      <c r="I829" s="9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5">
        <f t="shared" si="74"/>
        <v>40666.208333333336</v>
      </c>
      <c r="O829" s="15">
        <f t="shared" si="75"/>
        <v>40678.208333333336</v>
      </c>
      <c r="P829" t="b">
        <v>0</v>
      </c>
      <c r="Q829" t="b">
        <v>1</v>
      </c>
      <c r="R829" s="10" t="s">
        <v>53</v>
      </c>
      <c r="S829" t="str" cm="1">
        <f t="array" ref="S829:T829">_xlfn.TEXTSPLIT(R829,"/")</f>
        <v>film &amp; video</v>
      </c>
      <c r="T829" t="str">
        <v>drama</v>
      </c>
      <c r="U829" s="8" t="str">
        <f t="shared" si="76"/>
        <v>May</v>
      </c>
      <c r="V829">
        <f t="shared" si="77"/>
        <v>2011</v>
      </c>
    </row>
    <row r="830" spans="1:22" ht="31.5" x14ac:dyDescent="0.25">
      <c r="A830">
        <v>828</v>
      </c>
      <c r="B830" t="s">
        <v>1689</v>
      </c>
      <c r="C830" s="3" t="s">
        <v>1690</v>
      </c>
      <c r="D830" s="19">
        <v>7100</v>
      </c>
      <c r="E830" s="19">
        <v>4899</v>
      </c>
      <c r="F830" s="5">
        <f t="shared" si="72"/>
        <v>69</v>
      </c>
      <c r="G830" s="20" t="s">
        <v>14</v>
      </c>
      <c r="H830" s="8">
        <v>70</v>
      </c>
      <c r="I830" s="9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5">
        <f t="shared" si="74"/>
        <v>43340.208333333328</v>
      </c>
      <c r="O830" s="15">
        <f t="shared" si="75"/>
        <v>43365.208333333328</v>
      </c>
      <c r="P830" t="b">
        <v>0</v>
      </c>
      <c r="Q830" t="b">
        <v>0</v>
      </c>
      <c r="R830" s="10" t="s">
        <v>33</v>
      </c>
      <c r="S830" t="str" cm="1">
        <f t="array" ref="S830:T830">_xlfn.TEXTSPLIT(R830,"/")</f>
        <v>theater</v>
      </c>
      <c r="T830" t="str">
        <v>plays</v>
      </c>
      <c r="U830" s="8" t="str">
        <f t="shared" si="76"/>
        <v>Aug</v>
      </c>
      <c r="V830">
        <f t="shared" si="77"/>
        <v>2018</v>
      </c>
    </row>
    <row r="831" spans="1:22" x14ac:dyDescent="0.25">
      <c r="A831">
        <v>829</v>
      </c>
      <c r="B831" t="s">
        <v>1691</v>
      </c>
      <c r="C831" s="3" t="s">
        <v>1692</v>
      </c>
      <c r="D831" s="19">
        <v>9600</v>
      </c>
      <c r="E831" s="19">
        <v>4929</v>
      </c>
      <c r="F831" s="5">
        <f t="shared" si="72"/>
        <v>51.34375</v>
      </c>
      <c r="G831" s="20" t="s">
        <v>14</v>
      </c>
      <c r="H831" s="8">
        <v>154</v>
      </c>
      <c r="I831" s="9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5">
        <f t="shared" si="74"/>
        <v>42164.208333333328</v>
      </c>
      <c r="O831" s="15">
        <f t="shared" si="75"/>
        <v>42179.208333333328</v>
      </c>
      <c r="P831" t="b">
        <v>0</v>
      </c>
      <c r="Q831" t="b">
        <v>0</v>
      </c>
      <c r="R831" s="10" t="s">
        <v>33</v>
      </c>
      <c r="S831" t="str" cm="1">
        <f t="array" ref="S831:T831">_xlfn.TEXTSPLIT(R831,"/")</f>
        <v>theater</v>
      </c>
      <c r="T831" t="str">
        <v>plays</v>
      </c>
      <c r="U831" s="8" t="str">
        <f t="shared" si="76"/>
        <v>Jun</v>
      </c>
      <c r="V831">
        <f t="shared" si="77"/>
        <v>2015</v>
      </c>
    </row>
    <row r="832" spans="1:22" ht="31.5" x14ac:dyDescent="0.25">
      <c r="A832">
        <v>830</v>
      </c>
      <c r="B832" t="s">
        <v>1693</v>
      </c>
      <c r="C832" s="3" t="s">
        <v>1694</v>
      </c>
      <c r="D832" s="19">
        <v>121600</v>
      </c>
      <c r="E832" s="19">
        <v>1424</v>
      </c>
      <c r="F832" s="5">
        <f t="shared" si="72"/>
        <v>1.1710526315789473</v>
      </c>
      <c r="G832" s="20" t="s">
        <v>14</v>
      </c>
      <c r="H832" s="8">
        <v>22</v>
      </c>
      <c r="I832" s="9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5">
        <f t="shared" si="74"/>
        <v>43103.25</v>
      </c>
      <c r="O832" s="15">
        <f t="shared" si="75"/>
        <v>43162.25</v>
      </c>
      <c r="P832" t="b">
        <v>0</v>
      </c>
      <c r="Q832" t="b">
        <v>0</v>
      </c>
      <c r="R832" s="10" t="s">
        <v>33</v>
      </c>
      <c r="S832" t="str" cm="1">
        <f t="array" ref="S832:T832">_xlfn.TEXTSPLIT(R832,"/")</f>
        <v>theater</v>
      </c>
      <c r="T832" t="str">
        <v>plays</v>
      </c>
      <c r="U832" s="8" t="str">
        <f t="shared" si="76"/>
        <v>Jan</v>
      </c>
      <c r="V832">
        <f t="shared" si="77"/>
        <v>2018</v>
      </c>
    </row>
    <row r="833" spans="1:22" ht="31.5" x14ac:dyDescent="0.25">
      <c r="A833">
        <v>831</v>
      </c>
      <c r="B833" t="s">
        <v>1695</v>
      </c>
      <c r="C833" s="3" t="s">
        <v>1696</v>
      </c>
      <c r="D833" s="19">
        <v>97100</v>
      </c>
      <c r="E833" s="19">
        <v>105817</v>
      </c>
      <c r="F833" s="5">
        <f t="shared" si="72"/>
        <v>108.97734294541709</v>
      </c>
      <c r="G833" s="20" t="s">
        <v>20</v>
      </c>
      <c r="H833" s="8">
        <v>4233</v>
      </c>
      <c r="I833" s="9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5">
        <f t="shared" si="74"/>
        <v>40994.208333333336</v>
      </c>
      <c r="O833" s="15">
        <f t="shared" si="75"/>
        <v>41028.208333333336</v>
      </c>
      <c r="P833" t="b">
        <v>0</v>
      </c>
      <c r="Q833" t="b">
        <v>0</v>
      </c>
      <c r="R833" s="10" t="s">
        <v>122</v>
      </c>
      <c r="S833" t="str" cm="1">
        <f t="array" ref="S833:T833">_xlfn.TEXTSPLIT(R833,"/")</f>
        <v>photography</v>
      </c>
      <c r="T833" t="str">
        <v>photography books</v>
      </c>
      <c r="U833" s="8" t="str">
        <f t="shared" si="76"/>
        <v>Mar</v>
      </c>
      <c r="V833">
        <f t="shared" si="77"/>
        <v>2012</v>
      </c>
    </row>
    <row r="834" spans="1:22" x14ac:dyDescent="0.25">
      <c r="A834">
        <v>832</v>
      </c>
      <c r="B834" t="s">
        <v>1697</v>
      </c>
      <c r="C834" s="3" t="s">
        <v>1698</v>
      </c>
      <c r="D834" s="19">
        <v>43200</v>
      </c>
      <c r="E834" s="19">
        <v>136156</v>
      </c>
      <c r="F834" s="5">
        <f t="shared" si="72"/>
        <v>315.17592592592592</v>
      </c>
      <c r="G834" s="20" t="s">
        <v>20</v>
      </c>
      <c r="H834" s="8">
        <v>1297</v>
      </c>
      <c r="I834" s="9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5">
        <f t="shared" si="74"/>
        <v>42299.208333333328</v>
      </c>
      <c r="O834" s="15">
        <f t="shared" si="75"/>
        <v>42333.25</v>
      </c>
      <c r="P834" t="b">
        <v>1</v>
      </c>
      <c r="Q834" t="b">
        <v>0</v>
      </c>
      <c r="R834" s="10" t="s">
        <v>206</v>
      </c>
      <c r="S834" t="str" cm="1">
        <f t="array" ref="S834:T834">_xlfn.TEXTSPLIT(R834,"/")</f>
        <v>publishing</v>
      </c>
      <c r="T834" t="str">
        <v>translations</v>
      </c>
      <c r="U834" s="8" t="str">
        <f t="shared" si="76"/>
        <v>Oct</v>
      </c>
      <c r="V834">
        <f t="shared" si="77"/>
        <v>2015</v>
      </c>
    </row>
    <row r="835" spans="1:22" x14ac:dyDescent="0.25">
      <c r="A835">
        <v>833</v>
      </c>
      <c r="B835" t="s">
        <v>1699</v>
      </c>
      <c r="C835" s="3" t="s">
        <v>1700</v>
      </c>
      <c r="D835" s="19">
        <v>6800</v>
      </c>
      <c r="E835" s="19">
        <v>10723</v>
      </c>
      <c r="F835" s="5">
        <f t="shared" ref="F835:F898" si="78">E835/D835*100</f>
        <v>157.69117647058823</v>
      </c>
      <c r="G835" s="20" t="s">
        <v>20</v>
      </c>
      <c r="H835" s="8">
        <v>165</v>
      </c>
      <c r="I835" s="9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5">
        <f t="shared" ref="N835:N898" si="80">(((L835/60)/60)/24)+DATE(1970,1,1)</f>
        <v>40588.25</v>
      </c>
      <c r="O835" s="15">
        <f t="shared" ref="O835:O898" si="81">(((M835/60)/60)/24)+DATE(1970,1,1)</f>
        <v>40599.25</v>
      </c>
      <c r="P835" t="b">
        <v>0</v>
      </c>
      <c r="Q835" t="b">
        <v>0</v>
      </c>
      <c r="R835" s="10" t="s">
        <v>206</v>
      </c>
      <c r="S835" t="str" cm="1">
        <f t="array" ref="S835:T835">_xlfn.TEXTSPLIT(R835,"/")</f>
        <v>publishing</v>
      </c>
      <c r="T835" t="str">
        <v>translations</v>
      </c>
      <c r="U835" s="8" t="str">
        <f t="shared" ref="U835:U898" si="82">TEXT(N835,"mmm")</f>
        <v>Feb</v>
      </c>
      <c r="V835">
        <f t="shared" ref="V835:V898" si="83">YEAR(N835)</f>
        <v>2011</v>
      </c>
    </row>
    <row r="836" spans="1:22" x14ac:dyDescent="0.25">
      <c r="A836">
        <v>834</v>
      </c>
      <c r="B836" t="s">
        <v>1701</v>
      </c>
      <c r="C836" s="3" t="s">
        <v>1702</v>
      </c>
      <c r="D836" s="19">
        <v>7300</v>
      </c>
      <c r="E836" s="19">
        <v>11228</v>
      </c>
      <c r="F836" s="5">
        <f t="shared" si="78"/>
        <v>153.8082191780822</v>
      </c>
      <c r="G836" s="20" t="s">
        <v>20</v>
      </c>
      <c r="H836" s="8">
        <v>119</v>
      </c>
      <c r="I836" s="9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5">
        <f t="shared" si="80"/>
        <v>41448.208333333336</v>
      </c>
      <c r="O836" s="15">
        <f t="shared" si="81"/>
        <v>41454.208333333336</v>
      </c>
      <c r="P836" t="b">
        <v>0</v>
      </c>
      <c r="Q836" t="b">
        <v>0</v>
      </c>
      <c r="R836" s="10" t="s">
        <v>33</v>
      </c>
      <c r="S836" t="str" cm="1">
        <f t="array" ref="S836:T836">_xlfn.TEXTSPLIT(R836,"/")</f>
        <v>theater</v>
      </c>
      <c r="T836" t="str">
        <v>plays</v>
      </c>
      <c r="U836" s="8" t="str">
        <f t="shared" si="82"/>
        <v>Jun</v>
      </c>
      <c r="V836">
        <f t="shared" si="83"/>
        <v>2013</v>
      </c>
    </row>
    <row r="837" spans="1:22" x14ac:dyDescent="0.25">
      <c r="A837">
        <v>835</v>
      </c>
      <c r="B837" t="s">
        <v>1703</v>
      </c>
      <c r="C837" s="3" t="s">
        <v>1704</v>
      </c>
      <c r="D837" s="19">
        <v>86200</v>
      </c>
      <c r="E837" s="19">
        <v>77355</v>
      </c>
      <c r="F837" s="5">
        <f t="shared" si="78"/>
        <v>89.738979118329468</v>
      </c>
      <c r="G837" s="20" t="s">
        <v>14</v>
      </c>
      <c r="H837" s="8">
        <v>1758</v>
      </c>
      <c r="I837" s="9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5">
        <f t="shared" si="80"/>
        <v>42063.25</v>
      </c>
      <c r="O837" s="15">
        <f t="shared" si="81"/>
        <v>42069.25</v>
      </c>
      <c r="P837" t="b">
        <v>0</v>
      </c>
      <c r="Q837" t="b">
        <v>0</v>
      </c>
      <c r="R837" s="10" t="s">
        <v>28</v>
      </c>
      <c r="S837" t="str" cm="1">
        <f t="array" ref="S837:T837">_xlfn.TEXTSPLIT(R837,"/")</f>
        <v>technology</v>
      </c>
      <c r="T837" t="str">
        <v>web</v>
      </c>
      <c r="U837" s="8" t="str">
        <f t="shared" si="82"/>
        <v>Feb</v>
      </c>
      <c r="V837">
        <f t="shared" si="83"/>
        <v>2015</v>
      </c>
    </row>
    <row r="838" spans="1:22" x14ac:dyDescent="0.25">
      <c r="A838">
        <v>836</v>
      </c>
      <c r="B838" t="s">
        <v>1705</v>
      </c>
      <c r="C838" s="3" t="s">
        <v>1706</v>
      </c>
      <c r="D838" s="19">
        <v>8100</v>
      </c>
      <c r="E838" s="19">
        <v>6086</v>
      </c>
      <c r="F838" s="5">
        <f t="shared" si="78"/>
        <v>75.135802469135797</v>
      </c>
      <c r="G838" s="20" t="s">
        <v>14</v>
      </c>
      <c r="H838" s="8">
        <v>94</v>
      </c>
      <c r="I838" s="9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5">
        <f t="shared" si="80"/>
        <v>40214.25</v>
      </c>
      <c r="O838" s="15">
        <f t="shared" si="81"/>
        <v>40225.25</v>
      </c>
      <c r="P838" t="b">
        <v>0</v>
      </c>
      <c r="Q838" t="b">
        <v>0</v>
      </c>
      <c r="R838" s="10" t="s">
        <v>60</v>
      </c>
      <c r="S838" t="str" cm="1">
        <f t="array" ref="S838:T838">_xlfn.TEXTSPLIT(R838,"/")</f>
        <v>music</v>
      </c>
      <c r="T838" t="str">
        <v>indie rock</v>
      </c>
      <c r="U838" s="8" t="str">
        <f t="shared" si="82"/>
        <v>Feb</v>
      </c>
      <c r="V838">
        <f t="shared" si="83"/>
        <v>2010</v>
      </c>
    </row>
    <row r="839" spans="1:22" x14ac:dyDescent="0.25">
      <c r="A839">
        <v>837</v>
      </c>
      <c r="B839" t="s">
        <v>1707</v>
      </c>
      <c r="C839" s="3" t="s">
        <v>1708</v>
      </c>
      <c r="D839" s="19">
        <v>17700</v>
      </c>
      <c r="E839" s="19">
        <v>150960</v>
      </c>
      <c r="F839" s="5">
        <f t="shared" si="78"/>
        <v>852.88135593220341</v>
      </c>
      <c r="G839" s="20" t="s">
        <v>20</v>
      </c>
      <c r="H839" s="8">
        <v>1797</v>
      </c>
      <c r="I839" s="9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5">
        <f t="shared" si="80"/>
        <v>40629.208333333336</v>
      </c>
      <c r="O839" s="15">
        <f t="shared" si="81"/>
        <v>40683.208333333336</v>
      </c>
      <c r="P839" t="b">
        <v>0</v>
      </c>
      <c r="Q839" t="b">
        <v>0</v>
      </c>
      <c r="R839" s="10" t="s">
        <v>159</v>
      </c>
      <c r="S839" t="str" cm="1">
        <f t="array" ref="S839:T839">_xlfn.TEXTSPLIT(R839,"/")</f>
        <v>music</v>
      </c>
      <c r="T839" t="str">
        <v>jazz</v>
      </c>
      <c r="U839" s="8" t="str">
        <f t="shared" si="82"/>
        <v>Mar</v>
      </c>
      <c r="V839">
        <f t="shared" si="83"/>
        <v>2011</v>
      </c>
    </row>
    <row r="840" spans="1:22" x14ac:dyDescent="0.25">
      <c r="A840">
        <v>838</v>
      </c>
      <c r="B840" t="s">
        <v>1709</v>
      </c>
      <c r="C840" s="3" t="s">
        <v>1710</v>
      </c>
      <c r="D840" s="19">
        <v>6400</v>
      </c>
      <c r="E840" s="19">
        <v>8890</v>
      </c>
      <c r="F840" s="5">
        <f t="shared" si="78"/>
        <v>138.90625</v>
      </c>
      <c r="G840" s="20" t="s">
        <v>20</v>
      </c>
      <c r="H840" s="8">
        <v>261</v>
      </c>
      <c r="I840" s="9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5">
        <f t="shared" si="80"/>
        <v>43370.208333333328</v>
      </c>
      <c r="O840" s="15">
        <f t="shared" si="81"/>
        <v>43379.208333333328</v>
      </c>
      <c r="P840" t="b">
        <v>0</v>
      </c>
      <c r="Q840" t="b">
        <v>0</v>
      </c>
      <c r="R840" s="10" t="s">
        <v>33</v>
      </c>
      <c r="S840" t="str" cm="1">
        <f t="array" ref="S840:T840">_xlfn.TEXTSPLIT(R840,"/")</f>
        <v>theater</v>
      </c>
      <c r="T840" t="str">
        <v>plays</v>
      </c>
      <c r="U840" s="8" t="str">
        <f t="shared" si="82"/>
        <v>Sep</v>
      </c>
      <c r="V840">
        <f t="shared" si="83"/>
        <v>2018</v>
      </c>
    </row>
    <row r="841" spans="1:22" x14ac:dyDescent="0.25">
      <c r="A841">
        <v>839</v>
      </c>
      <c r="B841" t="s">
        <v>1711</v>
      </c>
      <c r="C841" s="3" t="s">
        <v>1712</v>
      </c>
      <c r="D841" s="19">
        <v>7700</v>
      </c>
      <c r="E841" s="19">
        <v>14644</v>
      </c>
      <c r="F841" s="5">
        <f t="shared" si="78"/>
        <v>190.18181818181819</v>
      </c>
      <c r="G841" s="20" t="s">
        <v>20</v>
      </c>
      <c r="H841" s="8">
        <v>157</v>
      </c>
      <c r="I841" s="9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5">
        <f t="shared" si="80"/>
        <v>41715.208333333336</v>
      </c>
      <c r="O841" s="15">
        <f t="shared" si="81"/>
        <v>41760.208333333336</v>
      </c>
      <c r="P841" t="b">
        <v>0</v>
      </c>
      <c r="Q841" t="b">
        <v>1</v>
      </c>
      <c r="R841" s="10" t="s">
        <v>42</v>
      </c>
      <c r="S841" t="str" cm="1">
        <f t="array" ref="S841:T841">_xlfn.TEXTSPLIT(R841,"/")</f>
        <v>film &amp; video</v>
      </c>
      <c r="T841" t="str">
        <v>documentary</v>
      </c>
      <c r="U841" s="8" t="str">
        <f t="shared" si="82"/>
        <v>Mar</v>
      </c>
      <c r="V841">
        <f t="shared" si="83"/>
        <v>2014</v>
      </c>
    </row>
    <row r="842" spans="1:22" x14ac:dyDescent="0.25">
      <c r="A842">
        <v>840</v>
      </c>
      <c r="B842" t="s">
        <v>1713</v>
      </c>
      <c r="C842" s="3" t="s">
        <v>1714</v>
      </c>
      <c r="D842" s="19">
        <v>116300</v>
      </c>
      <c r="E842" s="19">
        <v>116583</v>
      </c>
      <c r="F842" s="5">
        <f t="shared" si="78"/>
        <v>100.24333619948409</v>
      </c>
      <c r="G842" s="20" t="s">
        <v>20</v>
      </c>
      <c r="H842" s="8">
        <v>3533</v>
      </c>
      <c r="I842" s="9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5">
        <f t="shared" si="80"/>
        <v>41836.208333333336</v>
      </c>
      <c r="O842" s="15">
        <f t="shared" si="81"/>
        <v>41838.208333333336</v>
      </c>
      <c r="P842" t="b">
        <v>0</v>
      </c>
      <c r="Q842" t="b">
        <v>1</v>
      </c>
      <c r="R842" s="10" t="s">
        <v>33</v>
      </c>
      <c r="S842" t="str" cm="1">
        <f t="array" ref="S842:T842">_xlfn.TEXTSPLIT(R842,"/")</f>
        <v>theater</v>
      </c>
      <c r="T842" t="str">
        <v>plays</v>
      </c>
      <c r="U842" s="8" t="str">
        <f t="shared" si="82"/>
        <v>Jul</v>
      </c>
      <c r="V842">
        <f t="shared" si="83"/>
        <v>2014</v>
      </c>
    </row>
    <row r="843" spans="1:22" x14ac:dyDescent="0.25">
      <c r="A843">
        <v>841</v>
      </c>
      <c r="B843" t="s">
        <v>1715</v>
      </c>
      <c r="C843" s="3" t="s">
        <v>1716</v>
      </c>
      <c r="D843" s="19">
        <v>9100</v>
      </c>
      <c r="E843" s="19">
        <v>12991</v>
      </c>
      <c r="F843" s="5">
        <f t="shared" si="78"/>
        <v>142.75824175824175</v>
      </c>
      <c r="G843" s="20" t="s">
        <v>20</v>
      </c>
      <c r="H843" s="8">
        <v>155</v>
      </c>
      <c r="I843" s="9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5">
        <f t="shared" si="80"/>
        <v>42419.25</v>
      </c>
      <c r="O843" s="15">
        <f t="shared" si="81"/>
        <v>42435.25</v>
      </c>
      <c r="P843" t="b">
        <v>0</v>
      </c>
      <c r="Q843" t="b">
        <v>0</v>
      </c>
      <c r="R843" s="10" t="s">
        <v>28</v>
      </c>
      <c r="S843" t="str" cm="1">
        <f t="array" ref="S843:T843">_xlfn.TEXTSPLIT(R843,"/")</f>
        <v>technology</v>
      </c>
      <c r="T843" t="str">
        <v>web</v>
      </c>
      <c r="U843" s="8" t="str">
        <f t="shared" si="82"/>
        <v>Feb</v>
      </c>
      <c r="V843">
        <f t="shared" si="83"/>
        <v>2016</v>
      </c>
    </row>
    <row r="844" spans="1:22" ht="31.5" x14ac:dyDescent="0.25">
      <c r="A844">
        <v>842</v>
      </c>
      <c r="B844" t="s">
        <v>1717</v>
      </c>
      <c r="C844" s="3" t="s">
        <v>1718</v>
      </c>
      <c r="D844" s="19">
        <v>1500</v>
      </c>
      <c r="E844" s="19">
        <v>8447</v>
      </c>
      <c r="F844" s="5">
        <f t="shared" si="78"/>
        <v>563.13333333333333</v>
      </c>
      <c r="G844" s="20" t="s">
        <v>20</v>
      </c>
      <c r="H844" s="8">
        <v>132</v>
      </c>
      <c r="I844" s="9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5">
        <f t="shared" si="80"/>
        <v>43266.208333333328</v>
      </c>
      <c r="O844" s="15">
        <f t="shared" si="81"/>
        <v>43269.208333333328</v>
      </c>
      <c r="P844" t="b">
        <v>0</v>
      </c>
      <c r="Q844" t="b">
        <v>0</v>
      </c>
      <c r="R844" s="10" t="s">
        <v>65</v>
      </c>
      <c r="S844" t="str" cm="1">
        <f t="array" ref="S844:T844">_xlfn.TEXTSPLIT(R844,"/")</f>
        <v>technology</v>
      </c>
      <c r="T844" t="str">
        <v>wearables</v>
      </c>
      <c r="U844" s="8" t="str">
        <f t="shared" si="82"/>
        <v>Jun</v>
      </c>
      <c r="V844">
        <f t="shared" si="83"/>
        <v>2018</v>
      </c>
    </row>
    <row r="845" spans="1:22" ht="31.5" x14ac:dyDescent="0.25">
      <c r="A845">
        <v>843</v>
      </c>
      <c r="B845" t="s">
        <v>1719</v>
      </c>
      <c r="C845" s="3" t="s">
        <v>1720</v>
      </c>
      <c r="D845" s="19">
        <v>8800</v>
      </c>
      <c r="E845" s="19">
        <v>2703</v>
      </c>
      <c r="F845" s="5">
        <f t="shared" si="78"/>
        <v>30.715909090909086</v>
      </c>
      <c r="G845" s="20" t="s">
        <v>14</v>
      </c>
      <c r="H845" s="8">
        <v>33</v>
      </c>
      <c r="I845" s="9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5">
        <f t="shared" si="80"/>
        <v>43338.208333333328</v>
      </c>
      <c r="O845" s="15">
        <f t="shared" si="81"/>
        <v>43344.208333333328</v>
      </c>
      <c r="P845" t="b">
        <v>0</v>
      </c>
      <c r="Q845" t="b">
        <v>0</v>
      </c>
      <c r="R845" s="10" t="s">
        <v>122</v>
      </c>
      <c r="S845" t="str" cm="1">
        <f t="array" ref="S845:T845">_xlfn.TEXTSPLIT(R845,"/")</f>
        <v>photography</v>
      </c>
      <c r="T845" t="str">
        <v>photography books</v>
      </c>
      <c r="U845" s="8" t="str">
        <f t="shared" si="82"/>
        <v>Aug</v>
      </c>
      <c r="V845">
        <f t="shared" si="83"/>
        <v>2018</v>
      </c>
    </row>
    <row r="846" spans="1:22" x14ac:dyDescent="0.25">
      <c r="A846">
        <v>844</v>
      </c>
      <c r="B846" t="s">
        <v>1721</v>
      </c>
      <c r="C846" s="3" t="s">
        <v>1722</v>
      </c>
      <c r="D846" s="19">
        <v>8800</v>
      </c>
      <c r="E846" s="19">
        <v>8747</v>
      </c>
      <c r="F846" s="5">
        <f t="shared" si="78"/>
        <v>99.39772727272728</v>
      </c>
      <c r="G846" s="20" t="s">
        <v>74</v>
      </c>
      <c r="H846" s="8">
        <v>94</v>
      </c>
      <c r="I846" s="9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5">
        <f t="shared" si="80"/>
        <v>40930.25</v>
      </c>
      <c r="O846" s="15">
        <f t="shared" si="81"/>
        <v>40933.25</v>
      </c>
      <c r="P846" t="b">
        <v>0</v>
      </c>
      <c r="Q846" t="b">
        <v>0</v>
      </c>
      <c r="R846" s="10" t="s">
        <v>42</v>
      </c>
      <c r="S846" t="str" cm="1">
        <f t="array" ref="S846:T846">_xlfn.TEXTSPLIT(R846,"/")</f>
        <v>film &amp; video</v>
      </c>
      <c r="T846" t="str">
        <v>documentary</v>
      </c>
      <c r="U846" s="8" t="str">
        <f t="shared" si="82"/>
        <v>Jan</v>
      </c>
      <c r="V846">
        <f t="shared" si="83"/>
        <v>2012</v>
      </c>
    </row>
    <row r="847" spans="1:22" x14ac:dyDescent="0.25">
      <c r="A847">
        <v>845</v>
      </c>
      <c r="B847" t="s">
        <v>1723</v>
      </c>
      <c r="C847" s="3" t="s">
        <v>1724</v>
      </c>
      <c r="D847" s="19">
        <v>69900</v>
      </c>
      <c r="E847" s="19">
        <v>138087</v>
      </c>
      <c r="F847" s="5">
        <f t="shared" si="78"/>
        <v>197.54935622317598</v>
      </c>
      <c r="G847" s="20" t="s">
        <v>20</v>
      </c>
      <c r="H847" s="8">
        <v>1354</v>
      </c>
      <c r="I847" s="9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5">
        <f t="shared" si="80"/>
        <v>43235.208333333328</v>
      </c>
      <c r="O847" s="15">
        <f t="shared" si="81"/>
        <v>43272.208333333328</v>
      </c>
      <c r="P847" t="b">
        <v>0</v>
      </c>
      <c r="Q847" t="b">
        <v>0</v>
      </c>
      <c r="R847" s="10" t="s">
        <v>28</v>
      </c>
      <c r="S847" t="str" cm="1">
        <f t="array" ref="S847:T847">_xlfn.TEXTSPLIT(R847,"/")</f>
        <v>technology</v>
      </c>
      <c r="T847" t="str">
        <v>web</v>
      </c>
      <c r="U847" s="8" t="str">
        <f t="shared" si="82"/>
        <v>May</v>
      </c>
      <c r="V847">
        <f t="shared" si="83"/>
        <v>2018</v>
      </c>
    </row>
    <row r="848" spans="1:22" x14ac:dyDescent="0.25">
      <c r="A848">
        <v>846</v>
      </c>
      <c r="B848" t="s">
        <v>1725</v>
      </c>
      <c r="C848" s="3" t="s">
        <v>1726</v>
      </c>
      <c r="D848" s="19">
        <v>1000</v>
      </c>
      <c r="E848" s="19">
        <v>5085</v>
      </c>
      <c r="F848" s="5">
        <f t="shared" si="78"/>
        <v>508.5</v>
      </c>
      <c r="G848" s="20" t="s">
        <v>20</v>
      </c>
      <c r="H848" s="8">
        <v>48</v>
      </c>
      <c r="I848" s="9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5">
        <f t="shared" si="80"/>
        <v>43302.208333333328</v>
      </c>
      <c r="O848" s="15">
        <f t="shared" si="81"/>
        <v>43338.208333333328</v>
      </c>
      <c r="P848" t="b">
        <v>1</v>
      </c>
      <c r="Q848" t="b">
        <v>1</v>
      </c>
      <c r="R848" s="10" t="s">
        <v>28</v>
      </c>
      <c r="S848" t="str" cm="1">
        <f t="array" ref="S848:T848">_xlfn.TEXTSPLIT(R848,"/")</f>
        <v>technology</v>
      </c>
      <c r="T848" t="str">
        <v>web</v>
      </c>
      <c r="U848" s="8" t="str">
        <f t="shared" si="82"/>
        <v>Jul</v>
      </c>
      <c r="V848">
        <f t="shared" si="83"/>
        <v>2018</v>
      </c>
    </row>
    <row r="849" spans="1:22" x14ac:dyDescent="0.25">
      <c r="A849">
        <v>847</v>
      </c>
      <c r="B849" t="s">
        <v>1727</v>
      </c>
      <c r="C849" s="3" t="s">
        <v>1728</v>
      </c>
      <c r="D849" s="19">
        <v>4700</v>
      </c>
      <c r="E849" s="19">
        <v>11174</v>
      </c>
      <c r="F849" s="5">
        <f t="shared" si="78"/>
        <v>237.74468085106383</v>
      </c>
      <c r="G849" s="20" t="s">
        <v>20</v>
      </c>
      <c r="H849" s="8">
        <v>110</v>
      </c>
      <c r="I849" s="9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5">
        <f t="shared" si="80"/>
        <v>43107.25</v>
      </c>
      <c r="O849" s="15">
        <f t="shared" si="81"/>
        <v>43110.25</v>
      </c>
      <c r="P849" t="b">
        <v>0</v>
      </c>
      <c r="Q849" t="b">
        <v>0</v>
      </c>
      <c r="R849" s="10" t="s">
        <v>17</v>
      </c>
      <c r="S849" t="str" cm="1">
        <f t="array" ref="S849:T849">_xlfn.TEXTSPLIT(R849,"/")</f>
        <v>food</v>
      </c>
      <c r="T849" t="str">
        <v>food trucks</v>
      </c>
      <c r="U849" s="8" t="str">
        <f t="shared" si="82"/>
        <v>Jan</v>
      </c>
      <c r="V849">
        <f t="shared" si="83"/>
        <v>2018</v>
      </c>
    </row>
    <row r="850" spans="1:22" x14ac:dyDescent="0.25">
      <c r="A850">
        <v>848</v>
      </c>
      <c r="B850" t="s">
        <v>1729</v>
      </c>
      <c r="C850" s="3" t="s">
        <v>1730</v>
      </c>
      <c r="D850" s="19">
        <v>3200</v>
      </c>
      <c r="E850" s="19">
        <v>10831</v>
      </c>
      <c r="F850" s="5">
        <f t="shared" si="78"/>
        <v>338.46875</v>
      </c>
      <c r="G850" s="20" t="s">
        <v>20</v>
      </c>
      <c r="H850" s="8">
        <v>172</v>
      </c>
      <c r="I850" s="9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5">
        <f t="shared" si="80"/>
        <v>40341.208333333336</v>
      </c>
      <c r="O850" s="15">
        <f t="shared" si="81"/>
        <v>40350.208333333336</v>
      </c>
      <c r="P850" t="b">
        <v>0</v>
      </c>
      <c r="Q850" t="b">
        <v>0</v>
      </c>
      <c r="R850" s="10" t="s">
        <v>53</v>
      </c>
      <c r="S850" t="str" cm="1">
        <f t="array" ref="S850:T850">_xlfn.TEXTSPLIT(R850,"/")</f>
        <v>film &amp; video</v>
      </c>
      <c r="T850" t="str">
        <v>drama</v>
      </c>
      <c r="U850" s="8" t="str">
        <f t="shared" si="82"/>
        <v>Jun</v>
      </c>
      <c r="V850">
        <f t="shared" si="83"/>
        <v>2010</v>
      </c>
    </row>
    <row r="851" spans="1:22" x14ac:dyDescent="0.25">
      <c r="A851">
        <v>849</v>
      </c>
      <c r="B851" t="s">
        <v>1731</v>
      </c>
      <c r="C851" s="3" t="s">
        <v>1732</v>
      </c>
      <c r="D851" s="19">
        <v>6700</v>
      </c>
      <c r="E851" s="19">
        <v>8917</v>
      </c>
      <c r="F851" s="5">
        <f t="shared" si="78"/>
        <v>133.08955223880596</v>
      </c>
      <c r="G851" s="20" t="s">
        <v>20</v>
      </c>
      <c r="H851" s="8">
        <v>307</v>
      </c>
      <c r="I851" s="9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5">
        <f t="shared" si="80"/>
        <v>40948.25</v>
      </c>
      <c r="O851" s="15">
        <f t="shared" si="81"/>
        <v>40951.25</v>
      </c>
      <c r="P851" t="b">
        <v>0</v>
      </c>
      <c r="Q851" t="b">
        <v>1</v>
      </c>
      <c r="R851" s="10" t="s">
        <v>60</v>
      </c>
      <c r="S851" t="str" cm="1">
        <f t="array" ref="S851:T851">_xlfn.TEXTSPLIT(R851,"/")</f>
        <v>music</v>
      </c>
      <c r="T851" t="str">
        <v>indie rock</v>
      </c>
      <c r="U851" s="8" t="str">
        <f t="shared" si="82"/>
        <v>Feb</v>
      </c>
      <c r="V851">
        <f t="shared" si="83"/>
        <v>2012</v>
      </c>
    </row>
    <row r="852" spans="1:22" x14ac:dyDescent="0.25">
      <c r="A852">
        <v>850</v>
      </c>
      <c r="B852" t="s">
        <v>1733</v>
      </c>
      <c r="C852" s="3" t="s">
        <v>1734</v>
      </c>
      <c r="D852" s="19">
        <v>100</v>
      </c>
      <c r="E852" s="19">
        <v>1</v>
      </c>
      <c r="F852" s="5">
        <f t="shared" si="78"/>
        <v>1</v>
      </c>
      <c r="G852" s="20" t="s">
        <v>14</v>
      </c>
      <c r="H852" s="8">
        <v>1</v>
      </c>
      <c r="I852" s="9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5">
        <f t="shared" si="80"/>
        <v>40866.25</v>
      </c>
      <c r="O852" s="15">
        <f t="shared" si="81"/>
        <v>40881.25</v>
      </c>
      <c r="P852" t="b">
        <v>1</v>
      </c>
      <c r="Q852" t="b">
        <v>0</v>
      </c>
      <c r="R852" s="10" t="s">
        <v>23</v>
      </c>
      <c r="S852" t="str" cm="1">
        <f t="array" ref="S852:T852">_xlfn.TEXTSPLIT(R852,"/")</f>
        <v>music</v>
      </c>
      <c r="T852" t="str">
        <v>rock</v>
      </c>
      <c r="U852" s="8" t="str">
        <f t="shared" si="82"/>
        <v>Nov</v>
      </c>
      <c r="V852">
        <f t="shared" si="83"/>
        <v>2011</v>
      </c>
    </row>
    <row r="853" spans="1:22" ht="31.5" x14ac:dyDescent="0.25">
      <c r="A853">
        <v>851</v>
      </c>
      <c r="B853" t="s">
        <v>1735</v>
      </c>
      <c r="C853" s="3" t="s">
        <v>1736</v>
      </c>
      <c r="D853" s="19">
        <v>6000</v>
      </c>
      <c r="E853" s="19">
        <v>12468</v>
      </c>
      <c r="F853" s="5">
        <f t="shared" si="78"/>
        <v>207.79999999999998</v>
      </c>
      <c r="G853" s="20" t="s">
        <v>20</v>
      </c>
      <c r="H853" s="8">
        <v>160</v>
      </c>
      <c r="I853" s="9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5">
        <f t="shared" si="80"/>
        <v>41031.208333333336</v>
      </c>
      <c r="O853" s="15">
        <f t="shared" si="81"/>
        <v>41064.208333333336</v>
      </c>
      <c r="P853" t="b">
        <v>0</v>
      </c>
      <c r="Q853" t="b">
        <v>0</v>
      </c>
      <c r="R853" s="10" t="s">
        <v>50</v>
      </c>
      <c r="S853" t="str" cm="1">
        <f t="array" ref="S853:T853">_xlfn.TEXTSPLIT(R853,"/")</f>
        <v>music</v>
      </c>
      <c r="T853" t="str">
        <v>electric music</v>
      </c>
      <c r="U853" s="8" t="str">
        <f t="shared" si="82"/>
        <v>May</v>
      </c>
      <c r="V853">
        <f t="shared" si="83"/>
        <v>2012</v>
      </c>
    </row>
    <row r="854" spans="1:22" x14ac:dyDescent="0.25">
      <c r="A854">
        <v>852</v>
      </c>
      <c r="B854" t="s">
        <v>1737</v>
      </c>
      <c r="C854" s="3" t="s">
        <v>1738</v>
      </c>
      <c r="D854" s="19">
        <v>4900</v>
      </c>
      <c r="E854" s="19">
        <v>2505</v>
      </c>
      <c r="F854" s="5">
        <f t="shared" si="78"/>
        <v>51.122448979591837</v>
      </c>
      <c r="G854" s="20" t="s">
        <v>14</v>
      </c>
      <c r="H854" s="8">
        <v>31</v>
      </c>
      <c r="I854" s="9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5">
        <f t="shared" si="80"/>
        <v>40740.208333333336</v>
      </c>
      <c r="O854" s="15">
        <f t="shared" si="81"/>
        <v>40750.208333333336</v>
      </c>
      <c r="P854" t="b">
        <v>0</v>
      </c>
      <c r="Q854" t="b">
        <v>1</v>
      </c>
      <c r="R854" s="10" t="s">
        <v>89</v>
      </c>
      <c r="S854" t="str" cm="1">
        <f t="array" ref="S854:T854">_xlfn.TEXTSPLIT(R854,"/")</f>
        <v>games</v>
      </c>
      <c r="T854" t="str">
        <v>video games</v>
      </c>
      <c r="U854" s="8" t="str">
        <f t="shared" si="82"/>
        <v>Jul</v>
      </c>
      <c r="V854">
        <f t="shared" si="83"/>
        <v>2011</v>
      </c>
    </row>
    <row r="855" spans="1:22" x14ac:dyDescent="0.25">
      <c r="A855">
        <v>853</v>
      </c>
      <c r="B855" t="s">
        <v>1739</v>
      </c>
      <c r="C855" s="3" t="s">
        <v>1740</v>
      </c>
      <c r="D855" s="19">
        <v>17100</v>
      </c>
      <c r="E855" s="19">
        <v>111502</v>
      </c>
      <c r="F855" s="5">
        <f t="shared" si="78"/>
        <v>652.05847953216369</v>
      </c>
      <c r="G855" s="20" t="s">
        <v>20</v>
      </c>
      <c r="H855" s="8">
        <v>1467</v>
      </c>
      <c r="I855" s="9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5">
        <f t="shared" si="80"/>
        <v>40714.208333333336</v>
      </c>
      <c r="O855" s="15">
        <f t="shared" si="81"/>
        <v>40719.208333333336</v>
      </c>
      <c r="P855" t="b">
        <v>0</v>
      </c>
      <c r="Q855" t="b">
        <v>1</v>
      </c>
      <c r="R855" s="10" t="s">
        <v>60</v>
      </c>
      <c r="S855" t="str" cm="1">
        <f t="array" ref="S855:T855">_xlfn.TEXTSPLIT(R855,"/")</f>
        <v>music</v>
      </c>
      <c r="T855" t="str">
        <v>indie rock</v>
      </c>
      <c r="U855" s="8" t="str">
        <f t="shared" si="82"/>
        <v>Jun</v>
      </c>
      <c r="V855">
        <f t="shared" si="83"/>
        <v>2011</v>
      </c>
    </row>
    <row r="856" spans="1:22" x14ac:dyDescent="0.25">
      <c r="A856">
        <v>854</v>
      </c>
      <c r="B856" t="s">
        <v>1741</v>
      </c>
      <c r="C856" s="3" t="s">
        <v>1742</v>
      </c>
      <c r="D856" s="19">
        <v>171000</v>
      </c>
      <c r="E856" s="19">
        <v>194309</v>
      </c>
      <c r="F856" s="5">
        <f t="shared" si="78"/>
        <v>113.63099415204678</v>
      </c>
      <c r="G856" s="20" t="s">
        <v>20</v>
      </c>
      <c r="H856" s="8">
        <v>2662</v>
      </c>
      <c r="I856" s="9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5">
        <f t="shared" si="80"/>
        <v>43787.25</v>
      </c>
      <c r="O856" s="15">
        <f t="shared" si="81"/>
        <v>43814.25</v>
      </c>
      <c r="P856" t="b">
        <v>0</v>
      </c>
      <c r="Q856" t="b">
        <v>0</v>
      </c>
      <c r="R856" s="10" t="s">
        <v>119</v>
      </c>
      <c r="S856" t="str" cm="1">
        <f t="array" ref="S856:T856">_xlfn.TEXTSPLIT(R856,"/")</f>
        <v>publishing</v>
      </c>
      <c r="T856" t="str">
        <v>fiction</v>
      </c>
      <c r="U856" s="8" t="str">
        <f t="shared" si="82"/>
        <v>Nov</v>
      </c>
      <c r="V856">
        <f t="shared" si="83"/>
        <v>2019</v>
      </c>
    </row>
    <row r="857" spans="1:22" x14ac:dyDescent="0.25">
      <c r="A857">
        <v>855</v>
      </c>
      <c r="B857" t="s">
        <v>1743</v>
      </c>
      <c r="C857" s="3" t="s">
        <v>1744</v>
      </c>
      <c r="D857" s="19">
        <v>23400</v>
      </c>
      <c r="E857" s="19">
        <v>23956</v>
      </c>
      <c r="F857" s="5">
        <f t="shared" si="78"/>
        <v>102.37606837606839</v>
      </c>
      <c r="G857" s="20" t="s">
        <v>20</v>
      </c>
      <c r="H857" s="8">
        <v>452</v>
      </c>
      <c r="I857" s="9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5">
        <f t="shared" si="80"/>
        <v>40712.208333333336</v>
      </c>
      <c r="O857" s="15">
        <f t="shared" si="81"/>
        <v>40743.208333333336</v>
      </c>
      <c r="P857" t="b">
        <v>0</v>
      </c>
      <c r="Q857" t="b">
        <v>0</v>
      </c>
      <c r="R857" s="10" t="s">
        <v>33</v>
      </c>
      <c r="S857" t="str" cm="1">
        <f t="array" ref="S857:T857">_xlfn.TEXTSPLIT(R857,"/")</f>
        <v>theater</v>
      </c>
      <c r="T857" t="str">
        <v>plays</v>
      </c>
      <c r="U857" s="8" t="str">
        <f t="shared" si="82"/>
        <v>Jun</v>
      </c>
      <c r="V857">
        <f t="shared" si="83"/>
        <v>2011</v>
      </c>
    </row>
    <row r="858" spans="1:22" x14ac:dyDescent="0.25">
      <c r="A858">
        <v>856</v>
      </c>
      <c r="B858" t="s">
        <v>1599</v>
      </c>
      <c r="C858" s="3" t="s">
        <v>1745</v>
      </c>
      <c r="D858" s="19">
        <v>2400</v>
      </c>
      <c r="E858" s="19">
        <v>8558</v>
      </c>
      <c r="F858" s="5">
        <f t="shared" si="78"/>
        <v>356.58333333333331</v>
      </c>
      <c r="G858" s="20" t="s">
        <v>20</v>
      </c>
      <c r="H858" s="8">
        <v>158</v>
      </c>
      <c r="I858" s="9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5">
        <f t="shared" si="80"/>
        <v>41023.208333333336</v>
      </c>
      <c r="O858" s="15">
        <f t="shared" si="81"/>
        <v>41040.208333333336</v>
      </c>
      <c r="P858" t="b">
        <v>0</v>
      </c>
      <c r="Q858" t="b">
        <v>0</v>
      </c>
      <c r="R858" s="10" t="s">
        <v>17</v>
      </c>
      <c r="S858" t="str" cm="1">
        <f t="array" ref="S858:T858">_xlfn.TEXTSPLIT(R858,"/")</f>
        <v>food</v>
      </c>
      <c r="T858" t="str">
        <v>food trucks</v>
      </c>
      <c r="U858" s="8" t="str">
        <f t="shared" si="82"/>
        <v>Apr</v>
      </c>
      <c r="V858">
        <f t="shared" si="83"/>
        <v>2012</v>
      </c>
    </row>
    <row r="859" spans="1:22" ht="31.5" x14ac:dyDescent="0.25">
      <c r="A859">
        <v>857</v>
      </c>
      <c r="B859" t="s">
        <v>1746</v>
      </c>
      <c r="C859" s="3" t="s">
        <v>1747</v>
      </c>
      <c r="D859" s="19">
        <v>5300</v>
      </c>
      <c r="E859" s="19">
        <v>7413</v>
      </c>
      <c r="F859" s="5">
        <f t="shared" si="78"/>
        <v>139.86792452830187</v>
      </c>
      <c r="G859" s="20" t="s">
        <v>20</v>
      </c>
      <c r="H859" s="8">
        <v>225</v>
      </c>
      <c r="I859" s="9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5">
        <f t="shared" si="80"/>
        <v>40944.25</v>
      </c>
      <c r="O859" s="15">
        <f t="shared" si="81"/>
        <v>40967.25</v>
      </c>
      <c r="P859" t="b">
        <v>1</v>
      </c>
      <c r="Q859" t="b">
        <v>0</v>
      </c>
      <c r="R859" s="10" t="s">
        <v>100</v>
      </c>
      <c r="S859" t="str" cm="1">
        <f t="array" ref="S859:T859">_xlfn.TEXTSPLIT(R859,"/")</f>
        <v>film &amp; video</v>
      </c>
      <c r="T859" t="str">
        <v>shorts</v>
      </c>
      <c r="U859" s="8" t="str">
        <f t="shared" si="82"/>
        <v>Feb</v>
      </c>
      <c r="V859">
        <f t="shared" si="83"/>
        <v>2012</v>
      </c>
    </row>
    <row r="860" spans="1:22" ht="31.5" x14ac:dyDescent="0.25">
      <c r="A860">
        <v>858</v>
      </c>
      <c r="B860" t="s">
        <v>1748</v>
      </c>
      <c r="C860" s="3" t="s">
        <v>1749</v>
      </c>
      <c r="D860" s="19">
        <v>4000</v>
      </c>
      <c r="E860" s="19">
        <v>2778</v>
      </c>
      <c r="F860" s="5">
        <f t="shared" si="78"/>
        <v>69.45</v>
      </c>
      <c r="G860" s="20" t="s">
        <v>14</v>
      </c>
      <c r="H860" s="8">
        <v>35</v>
      </c>
      <c r="I860" s="9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5">
        <f t="shared" si="80"/>
        <v>43211.208333333328</v>
      </c>
      <c r="O860" s="15">
        <f t="shared" si="81"/>
        <v>43218.208333333328</v>
      </c>
      <c r="P860" t="b">
        <v>1</v>
      </c>
      <c r="Q860" t="b">
        <v>0</v>
      </c>
      <c r="R860" s="10" t="s">
        <v>17</v>
      </c>
      <c r="S860" t="str" cm="1">
        <f t="array" ref="S860:T860">_xlfn.TEXTSPLIT(R860,"/")</f>
        <v>food</v>
      </c>
      <c r="T860" t="str">
        <v>food trucks</v>
      </c>
      <c r="U860" s="8" t="str">
        <f t="shared" si="82"/>
        <v>Apr</v>
      </c>
      <c r="V860">
        <f t="shared" si="83"/>
        <v>2018</v>
      </c>
    </row>
    <row r="861" spans="1:22" ht="31.5" x14ac:dyDescent="0.25">
      <c r="A861">
        <v>859</v>
      </c>
      <c r="B861" t="s">
        <v>1750</v>
      </c>
      <c r="C861" s="3" t="s">
        <v>1751</v>
      </c>
      <c r="D861" s="19">
        <v>7300</v>
      </c>
      <c r="E861" s="19">
        <v>2594</v>
      </c>
      <c r="F861" s="5">
        <f t="shared" si="78"/>
        <v>35.534246575342465</v>
      </c>
      <c r="G861" s="20" t="s">
        <v>14</v>
      </c>
      <c r="H861" s="8">
        <v>63</v>
      </c>
      <c r="I861" s="9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5">
        <f t="shared" si="80"/>
        <v>41334.25</v>
      </c>
      <c r="O861" s="15">
        <f t="shared" si="81"/>
        <v>41352.208333333336</v>
      </c>
      <c r="P861" t="b">
        <v>0</v>
      </c>
      <c r="Q861" t="b">
        <v>1</v>
      </c>
      <c r="R861" s="10" t="s">
        <v>33</v>
      </c>
      <c r="S861" t="str" cm="1">
        <f t="array" ref="S861:T861">_xlfn.TEXTSPLIT(R861,"/")</f>
        <v>theater</v>
      </c>
      <c r="T861" t="str">
        <v>plays</v>
      </c>
      <c r="U861" s="8" t="str">
        <f t="shared" si="82"/>
        <v>Mar</v>
      </c>
      <c r="V861">
        <f t="shared" si="83"/>
        <v>2013</v>
      </c>
    </row>
    <row r="862" spans="1:22" ht="31.5" x14ac:dyDescent="0.25">
      <c r="A862">
        <v>860</v>
      </c>
      <c r="B862" t="s">
        <v>1752</v>
      </c>
      <c r="C862" s="3" t="s">
        <v>1753</v>
      </c>
      <c r="D862" s="19">
        <v>2000</v>
      </c>
      <c r="E862" s="19">
        <v>5033</v>
      </c>
      <c r="F862" s="5">
        <f t="shared" si="78"/>
        <v>251.65</v>
      </c>
      <c r="G862" s="20" t="s">
        <v>20</v>
      </c>
      <c r="H862" s="8">
        <v>65</v>
      </c>
      <c r="I862" s="9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5">
        <f t="shared" si="80"/>
        <v>43515.25</v>
      </c>
      <c r="O862" s="15">
        <f t="shared" si="81"/>
        <v>43525.25</v>
      </c>
      <c r="P862" t="b">
        <v>0</v>
      </c>
      <c r="Q862" t="b">
        <v>1</v>
      </c>
      <c r="R862" s="10" t="s">
        <v>65</v>
      </c>
      <c r="S862" t="str" cm="1">
        <f t="array" ref="S862:T862">_xlfn.TEXTSPLIT(R862,"/")</f>
        <v>technology</v>
      </c>
      <c r="T862" t="str">
        <v>wearables</v>
      </c>
      <c r="U862" s="8" t="str">
        <f t="shared" si="82"/>
        <v>Feb</v>
      </c>
      <c r="V862">
        <f t="shared" si="83"/>
        <v>2019</v>
      </c>
    </row>
    <row r="863" spans="1:22" x14ac:dyDescent="0.25">
      <c r="A863">
        <v>861</v>
      </c>
      <c r="B863" t="s">
        <v>1754</v>
      </c>
      <c r="C863" s="3" t="s">
        <v>1755</v>
      </c>
      <c r="D863" s="19">
        <v>8800</v>
      </c>
      <c r="E863" s="19">
        <v>9317</v>
      </c>
      <c r="F863" s="5">
        <f t="shared" si="78"/>
        <v>105.87500000000001</v>
      </c>
      <c r="G863" s="20" t="s">
        <v>20</v>
      </c>
      <c r="H863" s="8">
        <v>163</v>
      </c>
      <c r="I863" s="9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5">
        <f t="shared" si="80"/>
        <v>40258.208333333336</v>
      </c>
      <c r="O863" s="15">
        <f t="shared" si="81"/>
        <v>40266.208333333336</v>
      </c>
      <c r="P863" t="b">
        <v>0</v>
      </c>
      <c r="Q863" t="b">
        <v>0</v>
      </c>
      <c r="R863" s="10" t="s">
        <v>33</v>
      </c>
      <c r="S863" t="str" cm="1">
        <f t="array" ref="S863:T863">_xlfn.TEXTSPLIT(R863,"/")</f>
        <v>theater</v>
      </c>
      <c r="T863" t="str">
        <v>plays</v>
      </c>
      <c r="U863" s="8" t="str">
        <f t="shared" si="82"/>
        <v>Mar</v>
      </c>
      <c r="V863">
        <f t="shared" si="83"/>
        <v>2010</v>
      </c>
    </row>
    <row r="864" spans="1:22" x14ac:dyDescent="0.25">
      <c r="A864">
        <v>862</v>
      </c>
      <c r="B864" t="s">
        <v>1756</v>
      </c>
      <c r="C864" s="3" t="s">
        <v>1757</v>
      </c>
      <c r="D864" s="19">
        <v>3500</v>
      </c>
      <c r="E864" s="19">
        <v>6560</v>
      </c>
      <c r="F864" s="5">
        <f t="shared" si="78"/>
        <v>187.42857142857144</v>
      </c>
      <c r="G864" s="20" t="s">
        <v>20</v>
      </c>
      <c r="H864" s="8">
        <v>85</v>
      </c>
      <c r="I864" s="9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5">
        <f t="shared" si="80"/>
        <v>40756.208333333336</v>
      </c>
      <c r="O864" s="15">
        <f t="shared" si="81"/>
        <v>40760.208333333336</v>
      </c>
      <c r="P864" t="b">
        <v>0</v>
      </c>
      <c r="Q864" t="b">
        <v>0</v>
      </c>
      <c r="R864" s="10" t="s">
        <v>33</v>
      </c>
      <c r="S864" t="str" cm="1">
        <f t="array" ref="S864:T864">_xlfn.TEXTSPLIT(R864,"/")</f>
        <v>theater</v>
      </c>
      <c r="T864" t="str">
        <v>plays</v>
      </c>
      <c r="U864" s="8" t="str">
        <f t="shared" si="82"/>
        <v>Aug</v>
      </c>
      <c r="V864">
        <f t="shared" si="83"/>
        <v>2011</v>
      </c>
    </row>
    <row r="865" spans="1:22" x14ac:dyDescent="0.25">
      <c r="A865">
        <v>863</v>
      </c>
      <c r="B865" t="s">
        <v>1758</v>
      </c>
      <c r="C865" s="3" t="s">
        <v>1759</v>
      </c>
      <c r="D865" s="19">
        <v>1400</v>
      </c>
      <c r="E865" s="19">
        <v>5415</v>
      </c>
      <c r="F865" s="5">
        <f t="shared" si="78"/>
        <v>386.78571428571428</v>
      </c>
      <c r="G865" s="20" t="s">
        <v>20</v>
      </c>
      <c r="H865" s="8">
        <v>217</v>
      </c>
      <c r="I865" s="9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5">
        <f t="shared" si="80"/>
        <v>42172.208333333328</v>
      </c>
      <c r="O865" s="15">
        <f t="shared" si="81"/>
        <v>42195.208333333328</v>
      </c>
      <c r="P865" t="b">
        <v>0</v>
      </c>
      <c r="Q865" t="b">
        <v>1</v>
      </c>
      <c r="R865" s="10" t="s">
        <v>269</v>
      </c>
      <c r="S865" t="str" cm="1">
        <f t="array" ref="S865:T865">_xlfn.TEXTSPLIT(R865,"/")</f>
        <v>film &amp; video</v>
      </c>
      <c r="T865" t="str">
        <v>television</v>
      </c>
      <c r="U865" s="8" t="str">
        <f t="shared" si="82"/>
        <v>Jun</v>
      </c>
      <c r="V865">
        <f t="shared" si="83"/>
        <v>2015</v>
      </c>
    </row>
    <row r="866" spans="1:22" x14ac:dyDescent="0.25">
      <c r="A866">
        <v>864</v>
      </c>
      <c r="B866" t="s">
        <v>1760</v>
      </c>
      <c r="C866" s="3" t="s">
        <v>1761</v>
      </c>
      <c r="D866" s="19">
        <v>4200</v>
      </c>
      <c r="E866" s="19">
        <v>14577</v>
      </c>
      <c r="F866" s="5">
        <f t="shared" si="78"/>
        <v>347.07142857142856</v>
      </c>
      <c r="G866" s="20" t="s">
        <v>20</v>
      </c>
      <c r="H866" s="8">
        <v>150</v>
      </c>
      <c r="I866" s="9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5">
        <f t="shared" si="80"/>
        <v>42601.208333333328</v>
      </c>
      <c r="O866" s="15">
        <f t="shared" si="81"/>
        <v>42606.208333333328</v>
      </c>
      <c r="P866" t="b">
        <v>0</v>
      </c>
      <c r="Q866" t="b">
        <v>0</v>
      </c>
      <c r="R866" s="10" t="s">
        <v>100</v>
      </c>
      <c r="S866" t="str" cm="1">
        <f t="array" ref="S866:T866">_xlfn.TEXTSPLIT(R866,"/")</f>
        <v>film &amp; video</v>
      </c>
      <c r="T866" t="str">
        <v>shorts</v>
      </c>
      <c r="U866" s="8" t="str">
        <f t="shared" si="82"/>
        <v>Aug</v>
      </c>
      <c r="V866">
        <f t="shared" si="83"/>
        <v>2016</v>
      </c>
    </row>
    <row r="867" spans="1:22" x14ac:dyDescent="0.25">
      <c r="A867">
        <v>865</v>
      </c>
      <c r="B867" t="s">
        <v>1762</v>
      </c>
      <c r="C867" s="3" t="s">
        <v>1763</v>
      </c>
      <c r="D867" s="19">
        <v>81000</v>
      </c>
      <c r="E867" s="19">
        <v>150515</v>
      </c>
      <c r="F867" s="5">
        <f t="shared" si="78"/>
        <v>185.82098765432099</v>
      </c>
      <c r="G867" s="20" t="s">
        <v>20</v>
      </c>
      <c r="H867" s="8">
        <v>3272</v>
      </c>
      <c r="I867" s="9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5">
        <f t="shared" si="80"/>
        <v>41897.208333333336</v>
      </c>
      <c r="O867" s="15">
        <f t="shared" si="81"/>
        <v>41906.208333333336</v>
      </c>
      <c r="P867" t="b">
        <v>0</v>
      </c>
      <c r="Q867" t="b">
        <v>0</v>
      </c>
      <c r="R867" s="10" t="s">
        <v>33</v>
      </c>
      <c r="S867" t="str" cm="1">
        <f t="array" ref="S867:T867">_xlfn.TEXTSPLIT(R867,"/")</f>
        <v>theater</v>
      </c>
      <c r="T867" t="str">
        <v>plays</v>
      </c>
      <c r="U867" s="8" t="str">
        <f t="shared" si="82"/>
        <v>Sep</v>
      </c>
      <c r="V867">
        <f t="shared" si="83"/>
        <v>2014</v>
      </c>
    </row>
    <row r="868" spans="1:22" x14ac:dyDescent="0.25">
      <c r="A868">
        <v>866</v>
      </c>
      <c r="B868" t="s">
        <v>1764</v>
      </c>
      <c r="C868" s="3" t="s">
        <v>1765</v>
      </c>
      <c r="D868" s="19">
        <v>182800</v>
      </c>
      <c r="E868" s="19">
        <v>79045</v>
      </c>
      <c r="F868" s="5">
        <f t="shared" si="78"/>
        <v>43.241247264770237</v>
      </c>
      <c r="G868" s="20" t="s">
        <v>74</v>
      </c>
      <c r="H868" s="8">
        <v>898</v>
      </c>
      <c r="I868" s="9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5">
        <f t="shared" si="80"/>
        <v>40671.208333333336</v>
      </c>
      <c r="O868" s="15">
        <f t="shared" si="81"/>
        <v>40672.208333333336</v>
      </c>
      <c r="P868" t="b">
        <v>0</v>
      </c>
      <c r="Q868" t="b">
        <v>0</v>
      </c>
      <c r="R868" s="10" t="s">
        <v>122</v>
      </c>
      <c r="S868" t="str" cm="1">
        <f t="array" ref="S868:T868">_xlfn.TEXTSPLIT(R868,"/")</f>
        <v>photography</v>
      </c>
      <c r="T868" t="str">
        <v>photography books</v>
      </c>
      <c r="U868" s="8" t="str">
        <f t="shared" si="82"/>
        <v>May</v>
      </c>
      <c r="V868">
        <f t="shared" si="83"/>
        <v>2011</v>
      </c>
    </row>
    <row r="869" spans="1:22" ht="31.5" x14ac:dyDescent="0.25">
      <c r="A869">
        <v>867</v>
      </c>
      <c r="B869" t="s">
        <v>1766</v>
      </c>
      <c r="C869" s="3" t="s">
        <v>1767</v>
      </c>
      <c r="D869" s="19">
        <v>4800</v>
      </c>
      <c r="E869" s="19">
        <v>7797</v>
      </c>
      <c r="F869" s="5">
        <f t="shared" si="78"/>
        <v>162.4375</v>
      </c>
      <c r="G869" s="20" t="s">
        <v>20</v>
      </c>
      <c r="H869" s="8">
        <v>300</v>
      </c>
      <c r="I869" s="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5">
        <f t="shared" si="80"/>
        <v>43382.208333333328</v>
      </c>
      <c r="O869" s="15">
        <f t="shared" si="81"/>
        <v>43388.208333333328</v>
      </c>
      <c r="P869" t="b">
        <v>0</v>
      </c>
      <c r="Q869" t="b">
        <v>0</v>
      </c>
      <c r="R869" s="10" t="s">
        <v>17</v>
      </c>
      <c r="S869" t="str" cm="1">
        <f t="array" ref="S869:T869">_xlfn.TEXTSPLIT(R869,"/")</f>
        <v>food</v>
      </c>
      <c r="T869" t="str">
        <v>food trucks</v>
      </c>
      <c r="U869" s="8" t="str">
        <f t="shared" si="82"/>
        <v>Oct</v>
      </c>
      <c r="V869">
        <f t="shared" si="83"/>
        <v>2018</v>
      </c>
    </row>
    <row r="870" spans="1:22" x14ac:dyDescent="0.25">
      <c r="A870">
        <v>868</v>
      </c>
      <c r="B870" t="s">
        <v>1768</v>
      </c>
      <c r="C870" s="3" t="s">
        <v>1769</v>
      </c>
      <c r="D870" s="19">
        <v>7000</v>
      </c>
      <c r="E870" s="19">
        <v>12939</v>
      </c>
      <c r="F870" s="5">
        <f t="shared" si="78"/>
        <v>184.84285714285716</v>
      </c>
      <c r="G870" s="20" t="s">
        <v>20</v>
      </c>
      <c r="H870" s="8">
        <v>126</v>
      </c>
      <c r="I870" s="9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5">
        <f t="shared" si="80"/>
        <v>41559.208333333336</v>
      </c>
      <c r="O870" s="15">
        <f t="shared" si="81"/>
        <v>41570.208333333336</v>
      </c>
      <c r="P870" t="b">
        <v>0</v>
      </c>
      <c r="Q870" t="b">
        <v>0</v>
      </c>
      <c r="R870" s="10" t="s">
        <v>33</v>
      </c>
      <c r="S870" t="str" cm="1">
        <f t="array" ref="S870:T870">_xlfn.TEXTSPLIT(R870,"/")</f>
        <v>theater</v>
      </c>
      <c r="T870" t="str">
        <v>plays</v>
      </c>
      <c r="U870" s="8" t="str">
        <f t="shared" si="82"/>
        <v>Oct</v>
      </c>
      <c r="V870">
        <f t="shared" si="83"/>
        <v>2013</v>
      </c>
    </row>
    <row r="871" spans="1:22" x14ac:dyDescent="0.25">
      <c r="A871">
        <v>869</v>
      </c>
      <c r="B871" t="s">
        <v>1770</v>
      </c>
      <c r="C871" s="3" t="s">
        <v>1771</v>
      </c>
      <c r="D871" s="19">
        <v>161900</v>
      </c>
      <c r="E871" s="19">
        <v>38376</v>
      </c>
      <c r="F871" s="5">
        <f t="shared" si="78"/>
        <v>23.703520691785052</v>
      </c>
      <c r="G871" s="20" t="s">
        <v>14</v>
      </c>
      <c r="H871" s="8">
        <v>526</v>
      </c>
      <c r="I871" s="9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5">
        <f t="shared" si="80"/>
        <v>40350.208333333336</v>
      </c>
      <c r="O871" s="15">
        <f t="shared" si="81"/>
        <v>40364.208333333336</v>
      </c>
      <c r="P871" t="b">
        <v>0</v>
      </c>
      <c r="Q871" t="b">
        <v>0</v>
      </c>
      <c r="R871" s="10" t="s">
        <v>53</v>
      </c>
      <c r="S871" t="str" cm="1">
        <f t="array" ref="S871:T871">_xlfn.TEXTSPLIT(R871,"/")</f>
        <v>film &amp; video</v>
      </c>
      <c r="T871" t="str">
        <v>drama</v>
      </c>
      <c r="U871" s="8" t="str">
        <f t="shared" si="82"/>
        <v>Jun</v>
      </c>
      <c r="V871">
        <f t="shared" si="83"/>
        <v>2010</v>
      </c>
    </row>
    <row r="872" spans="1:22" x14ac:dyDescent="0.25">
      <c r="A872">
        <v>870</v>
      </c>
      <c r="B872" t="s">
        <v>1772</v>
      </c>
      <c r="C872" s="3" t="s">
        <v>1773</v>
      </c>
      <c r="D872" s="19">
        <v>7700</v>
      </c>
      <c r="E872" s="19">
        <v>6920</v>
      </c>
      <c r="F872" s="5">
        <f t="shared" si="78"/>
        <v>89.870129870129873</v>
      </c>
      <c r="G872" s="20" t="s">
        <v>14</v>
      </c>
      <c r="H872" s="8">
        <v>121</v>
      </c>
      <c r="I872" s="9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5">
        <f t="shared" si="80"/>
        <v>42240.208333333328</v>
      </c>
      <c r="O872" s="15">
        <f t="shared" si="81"/>
        <v>42265.208333333328</v>
      </c>
      <c r="P872" t="b">
        <v>0</v>
      </c>
      <c r="Q872" t="b">
        <v>0</v>
      </c>
      <c r="R872" s="10" t="s">
        <v>33</v>
      </c>
      <c r="S872" t="str" cm="1">
        <f t="array" ref="S872:T872">_xlfn.TEXTSPLIT(R872,"/")</f>
        <v>theater</v>
      </c>
      <c r="T872" t="str">
        <v>plays</v>
      </c>
      <c r="U872" s="8" t="str">
        <f t="shared" si="82"/>
        <v>Aug</v>
      </c>
      <c r="V872">
        <f t="shared" si="83"/>
        <v>2015</v>
      </c>
    </row>
    <row r="873" spans="1:22" ht="31.5" x14ac:dyDescent="0.25">
      <c r="A873">
        <v>871</v>
      </c>
      <c r="B873" t="s">
        <v>1774</v>
      </c>
      <c r="C873" s="3" t="s">
        <v>1775</v>
      </c>
      <c r="D873" s="19">
        <v>71500</v>
      </c>
      <c r="E873" s="19">
        <v>194912</v>
      </c>
      <c r="F873" s="5">
        <f t="shared" si="78"/>
        <v>272.6041958041958</v>
      </c>
      <c r="G873" s="20" t="s">
        <v>20</v>
      </c>
      <c r="H873" s="8">
        <v>2320</v>
      </c>
      <c r="I873" s="9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5">
        <f t="shared" si="80"/>
        <v>43040.208333333328</v>
      </c>
      <c r="O873" s="15">
        <f t="shared" si="81"/>
        <v>43058.25</v>
      </c>
      <c r="P873" t="b">
        <v>0</v>
      </c>
      <c r="Q873" t="b">
        <v>1</v>
      </c>
      <c r="R873" s="10" t="s">
        <v>33</v>
      </c>
      <c r="S873" t="str" cm="1">
        <f t="array" ref="S873:T873">_xlfn.TEXTSPLIT(R873,"/")</f>
        <v>theater</v>
      </c>
      <c r="T873" t="str">
        <v>plays</v>
      </c>
      <c r="U873" s="8" t="str">
        <f t="shared" si="82"/>
        <v>Nov</v>
      </c>
      <c r="V873">
        <f t="shared" si="83"/>
        <v>2017</v>
      </c>
    </row>
    <row r="874" spans="1:22" x14ac:dyDescent="0.25">
      <c r="A874">
        <v>872</v>
      </c>
      <c r="B874" t="s">
        <v>1776</v>
      </c>
      <c r="C874" s="3" t="s">
        <v>1777</v>
      </c>
      <c r="D874" s="19">
        <v>4700</v>
      </c>
      <c r="E874" s="19">
        <v>7992</v>
      </c>
      <c r="F874" s="5">
        <f t="shared" si="78"/>
        <v>170.04255319148936</v>
      </c>
      <c r="G874" s="20" t="s">
        <v>20</v>
      </c>
      <c r="H874" s="8">
        <v>81</v>
      </c>
      <c r="I874" s="9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5">
        <f t="shared" si="80"/>
        <v>43346.208333333328</v>
      </c>
      <c r="O874" s="15">
        <f t="shared" si="81"/>
        <v>43351.208333333328</v>
      </c>
      <c r="P874" t="b">
        <v>0</v>
      </c>
      <c r="Q874" t="b">
        <v>0</v>
      </c>
      <c r="R874" s="10" t="s">
        <v>474</v>
      </c>
      <c r="S874" t="str" cm="1">
        <f t="array" ref="S874:T874">_xlfn.TEXTSPLIT(R874,"/")</f>
        <v>film &amp; video</v>
      </c>
      <c r="T874" t="str">
        <v>science fiction</v>
      </c>
      <c r="U874" s="8" t="str">
        <f t="shared" si="82"/>
        <v>Sep</v>
      </c>
      <c r="V874">
        <f t="shared" si="83"/>
        <v>2018</v>
      </c>
    </row>
    <row r="875" spans="1:22" x14ac:dyDescent="0.25">
      <c r="A875">
        <v>873</v>
      </c>
      <c r="B875" t="s">
        <v>1778</v>
      </c>
      <c r="C875" s="3" t="s">
        <v>1779</v>
      </c>
      <c r="D875" s="19">
        <v>42100</v>
      </c>
      <c r="E875" s="19">
        <v>79268</v>
      </c>
      <c r="F875" s="5">
        <f t="shared" si="78"/>
        <v>188.28503562945369</v>
      </c>
      <c r="G875" s="20" t="s">
        <v>20</v>
      </c>
      <c r="H875" s="8">
        <v>1887</v>
      </c>
      <c r="I875" s="9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5">
        <f t="shared" si="80"/>
        <v>41647.25</v>
      </c>
      <c r="O875" s="15">
        <f t="shared" si="81"/>
        <v>41652.25</v>
      </c>
      <c r="P875" t="b">
        <v>0</v>
      </c>
      <c r="Q875" t="b">
        <v>0</v>
      </c>
      <c r="R875" s="10" t="s">
        <v>122</v>
      </c>
      <c r="S875" t="str" cm="1">
        <f t="array" ref="S875:T875">_xlfn.TEXTSPLIT(R875,"/")</f>
        <v>photography</v>
      </c>
      <c r="T875" t="str">
        <v>photography books</v>
      </c>
      <c r="U875" s="8" t="str">
        <f t="shared" si="82"/>
        <v>Jan</v>
      </c>
      <c r="V875">
        <f t="shared" si="83"/>
        <v>2014</v>
      </c>
    </row>
    <row r="876" spans="1:22" x14ac:dyDescent="0.25">
      <c r="A876">
        <v>874</v>
      </c>
      <c r="B876" t="s">
        <v>1780</v>
      </c>
      <c r="C876" s="3" t="s">
        <v>1781</v>
      </c>
      <c r="D876" s="19">
        <v>40200</v>
      </c>
      <c r="E876" s="19">
        <v>139468</v>
      </c>
      <c r="F876" s="5">
        <f t="shared" si="78"/>
        <v>346.93532338308455</v>
      </c>
      <c r="G876" s="20" t="s">
        <v>20</v>
      </c>
      <c r="H876" s="8">
        <v>4358</v>
      </c>
      <c r="I876" s="9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5">
        <f t="shared" si="80"/>
        <v>40291.208333333336</v>
      </c>
      <c r="O876" s="15">
        <f t="shared" si="81"/>
        <v>40329.208333333336</v>
      </c>
      <c r="P876" t="b">
        <v>0</v>
      </c>
      <c r="Q876" t="b">
        <v>1</v>
      </c>
      <c r="R876" s="10" t="s">
        <v>122</v>
      </c>
      <c r="S876" t="str" cm="1">
        <f t="array" ref="S876:T876">_xlfn.TEXTSPLIT(R876,"/")</f>
        <v>photography</v>
      </c>
      <c r="T876" t="str">
        <v>photography books</v>
      </c>
      <c r="U876" s="8" t="str">
        <f t="shared" si="82"/>
        <v>Apr</v>
      </c>
      <c r="V876">
        <f t="shared" si="83"/>
        <v>2010</v>
      </c>
    </row>
    <row r="877" spans="1:22" x14ac:dyDescent="0.25">
      <c r="A877">
        <v>875</v>
      </c>
      <c r="B877" t="s">
        <v>1782</v>
      </c>
      <c r="C877" s="3" t="s">
        <v>1783</v>
      </c>
      <c r="D877" s="19">
        <v>7900</v>
      </c>
      <c r="E877" s="19">
        <v>5465</v>
      </c>
      <c r="F877" s="5">
        <f t="shared" si="78"/>
        <v>69.177215189873422</v>
      </c>
      <c r="G877" s="20" t="s">
        <v>14</v>
      </c>
      <c r="H877" s="8">
        <v>67</v>
      </c>
      <c r="I877" s="9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5">
        <f t="shared" si="80"/>
        <v>40556.25</v>
      </c>
      <c r="O877" s="15">
        <f t="shared" si="81"/>
        <v>40557.25</v>
      </c>
      <c r="P877" t="b">
        <v>0</v>
      </c>
      <c r="Q877" t="b">
        <v>0</v>
      </c>
      <c r="R877" s="10" t="s">
        <v>23</v>
      </c>
      <c r="S877" t="str" cm="1">
        <f t="array" ref="S877:T877">_xlfn.TEXTSPLIT(R877,"/")</f>
        <v>music</v>
      </c>
      <c r="T877" t="str">
        <v>rock</v>
      </c>
      <c r="U877" s="8" t="str">
        <f t="shared" si="82"/>
        <v>Jan</v>
      </c>
      <c r="V877">
        <f t="shared" si="83"/>
        <v>2011</v>
      </c>
    </row>
    <row r="878" spans="1:22" ht="31.5" x14ac:dyDescent="0.25">
      <c r="A878">
        <v>876</v>
      </c>
      <c r="B878" t="s">
        <v>1784</v>
      </c>
      <c r="C878" s="3" t="s">
        <v>1785</v>
      </c>
      <c r="D878" s="19">
        <v>8300</v>
      </c>
      <c r="E878" s="19">
        <v>2111</v>
      </c>
      <c r="F878" s="5">
        <f t="shared" si="78"/>
        <v>25.433734939759034</v>
      </c>
      <c r="G878" s="20" t="s">
        <v>14</v>
      </c>
      <c r="H878" s="8">
        <v>57</v>
      </c>
      <c r="I878" s="9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5">
        <f t="shared" si="80"/>
        <v>43624.208333333328</v>
      </c>
      <c r="O878" s="15">
        <f t="shared" si="81"/>
        <v>43648.208333333328</v>
      </c>
      <c r="P878" t="b">
        <v>0</v>
      </c>
      <c r="Q878" t="b">
        <v>0</v>
      </c>
      <c r="R878" s="10" t="s">
        <v>122</v>
      </c>
      <c r="S878" t="str" cm="1">
        <f t="array" ref="S878:T878">_xlfn.TEXTSPLIT(R878,"/")</f>
        <v>photography</v>
      </c>
      <c r="T878" t="str">
        <v>photography books</v>
      </c>
      <c r="U878" s="8" t="str">
        <f t="shared" si="82"/>
        <v>Jun</v>
      </c>
      <c r="V878">
        <f t="shared" si="83"/>
        <v>2019</v>
      </c>
    </row>
    <row r="879" spans="1:22" x14ac:dyDescent="0.25">
      <c r="A879">
        <v>877</v>
      </c>
      <c r="B879" t="s">
        <v>1786</v>
      </c>
      <c r="C879" s="3" t="s">
        <v>1787</v>
      </c>
      <c r="D879" s="19">
        <v>163600</v>
      </c>
      <c r="E879" s="19">
        <v>126628</v>
      </c>
      <c r="F879" s="5">
        <f t="shared" si="78"/>
        <v>77.400977995110026</v>
      </c>
      <c r="G879" s="20" t="s">
        <v>14</v>
      </c>
      <c r="H879" s="8">
        <v>1229</v>
      </c>
      <c r="I879" s="9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5">
        <f t="shared" si="80"/>
        <v>42577.208333333328</v>
      </c>
      <c r="O879" s="15">
        <f t="shared" si="81"/>
        <v>42578.208333333328</v>
      </c>
      <c r="P879" t="b">
        <v>0</v>
      </c>
      <c r="Q879" t="b">
        <v>0</v>
      </c>
      <c r="R879" s="10" t="s">
        <v>17</v>
      </c>
      <c r="S879" t="str" cm="1">
        <f t="array" ref="S879:T879">_xlfn.TEXTSPLIT(R879,"/")</f>
        <v>food</v>
      </c>
      <c r="T879" t="str">
        <v>food trucks</v>
      </c>
      <c r="U879" s="8" t="str">
        <f t="shared" si="82"/>
        <v>Jul</v>
      </c>
      <c r="V879">
        <f t="shared" si="83"/>
        <v>2016</v>
      </c>
    </row>
    <row r="880" spans="1:22" x14ac:dyDescent="0.25">
      <c r="A880">
        <v>878</v>
      </c>
      <c r="B880" t="s">
        <v>1788</v>
      </c>
      <c r="C880" s="3" t="s">
        <v>1789</v>
      </c>
      <c r="D880" s="19">
        <v>2700</v>
      </c>
      <c r="E880" s="19">
        <v>1012</v>
      </c>
      <c r="F880" s="5">
        <f t="shared" si="78"/>
        <v>37.481481481481481</v>
      </c>
      <c r="G880" s="20" t="s">
        <v>14</v>
      </c>
      <c r="H880" s="8">
        <v>12</v>
      </c>
      <c r="I880" s="9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5">
        <f t="shared" si="80"/>
        <v>43845.25</v>
      </c>
      <c r="O880" s="15">
        <f t="shared" si="81"/>
        <v>43869.25</v>
      </c>
      <c r="P880" t="b">
        <v>0</v>
      </c>
      <c r="Q880" t="b">
        <v>0</v>
      </c>
      <c r="R880" s="10" t="s">
        <v>148</v>
      </c>
      <c r="S880" t="str" cm="1">
        <f t="array" ref="S880:T880">_xlfn.TEXTSPLIT(R880,"/")</f>
        <v>music</v>
      </c>
      <c r="T880" t="str">
        <v>metal</v>
      </c>
      <c r="U880" s="8" t="str">
        <f t="shared" si="82"/>
        <v>Jan</v>
      </c>
      <c r="V880">
        <f t="shared" si="83"/>
        <v>2020</v>
      </c>
    </row>
    <row r="881" spans="1:22" x14ac:dyDescent="0.25">
      <c r="A881">
        <v>879</v>
      </c>
      <c r="B881" t="s">
        <v>1790</v>
      </c>
      <c r="C881" s="3" t="s">
        <v>1791</v>
      </c>
      <c r="D881" s="19">
        <v>1000</v>
      </c>
      <c r="E881" s="19">
        <v>5438</v>
      </c>
      <c r="F881" s="5">
        <f t="shared" si="78"/>
        <v>543.79999999999995</v>
      </c>
      <c r="G881" s="20" t="s">
        <v>20</v>
      </c>
      <c r="H881" s="8">
        <v>53</v>
      </c>
      <c r="I881" s="9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5">
        <f t="shared" si="80"/>
        <v>42788.25</v>
      </c>
      <c r="O881" s="15">
        <f t="shared" si="81"/>
        <v>42797.25</v>
      </c>
      <c r="P881" t="b">
        <v>0</v>
      </c>
      <c r="Q881" t="b">
        <v>0</v>
      </c>
      <c r="R881" s="10" t="s">
        <v>68</v>
      </c>
      <c r="S881" t="str" cm="1">
        <f t="array" ref="S881:T881">_xlfn.TEXTSPLIT(R881,"/")</f>
        <v>publishing</v>
      </c>
      <c r="T881" t="str">
        <v>nonfiction</v>
      </c>
      <c r="U881" s="8" t="str">
        <f t="shared" si="82"/>
        <v>Feb</v>
      </c>
      <c r="V881">
        <f t="shared" si="83"/>
        <v>2017</v>
      </c>
    </row>
    <row r="882" spans="1:22" x14ac:dyDescent="0.25">
      <c r="A882">
        <v>880</v>
      </c>
      <c r="B882" t="s">
        <v>1792</v>
      </c>
      <c r="C882" s="3" t="s">
        <v>1793</v>
      </c>
      <c r="D882" s="19">
        <v>84500</v>
      </c>
      <c r="E882" s="19">
        <v>193101</v>
      </c>
      <c r="F882" s="5">
        <f t="shared" si="78"/>
        <v>228.52189349112427</v>
      </c>
      <c r="G882" s="20" t="s">
        <v>20</v>
      </c>
      <c r="H882" s="8">
        <v>2414</v>
      </c>
      <c r="I882" s="9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5">
        <f t="shared" si="80"/>
        <v>43667.208333333328</v>
      </c>
      <c r="O882" s="15">
        <f t="shared" si="81"/>
        <v>43669.208333333328</v>
      </c>
      <c r="P882" t="b">
        <v>0</v>
      </c>
      <c r="Q882" t="b">
        <v>0</v>
      </c>
      <c r="R882" s="10" t="s">
        <v>50</v>
      </c>
      <c r="S882" t="str" cm="1">
        <f t="array" ref="S882:T882">_xlfn.TEXTSPLIT(R882,"/")</f>
        <v>music</v>
      </c>
      <c r="T882" t="str">
        <v>electric music</v>
      </c>
      <c r="U882" s="8" t="str">
        <f t="shared" si="82"/>
        <v>Jul</v>
      </c>
      <c r="V882">
        <f t="shared" si="83"/>
        <v>2019</v>
      </c>
    </row>
    <row r="883" spans="1:22" x14ac:dyDescent="0.25">
      <c r="A883">
        <v>881</v>
      </c>
      <c r="B883" t="s">
        <v>1794</v>
      </c>
      <c r="C883" s="3" t="s">
        <v>1795</v>
      </c>
      <c r="D883" s="19">
        <v>81300</v>
      </c>
      <c r="E883" s="19">
        <v>31665</v>
      </c>
      <c r="F883" s="5">
        <f t="shared" si="78"/>
        <v>38.948339483394832</v>
      </c>
      <c r="G883" s="20" t="s">
        <v>14</v>
      </c>
      <c r="H883" s="8">
        <v>452</v>
      </c>
      <c r="I883" s="9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5">
        <f t="shared" si="80"/>
        <v>42194.208333333328</v>
      </c>
      <c r="O883" s="15">
        <f t="shared" si="81"/>
        <v>42223.208333333328</v>
      </c>
      <c r="P883" t="b">
        <v>0</v>
      </c>
      <c r="Q883" t="b">
        <v>1</v>
      </c>
      <c r="R883" s="10" t="s">
        <v>33</v>
      </c>
      <c r="S883" t="str" cm="1">
        <f t="array" ref="S883:T883">_xlfn.TEXTSPLIT(R883,"/")</f>
        <v>theater</v>
      </c>
      <c r="T883" t="str">
        <v>plays</v>
      </c>
      <c r="U883" s="8" t="str">
        <f t="shared" si="82"/>
        <v>Jul</v>
      </c>
      <c r="V883">
        <f t="shared" si="83"/>
        <v>2015</v>
      </c>
    </row>
    <row r="884" spans="1:22" x14ac:dyDescent="0.25">
      <c r="A884">
        <v>882</v>
      </c>
      <c r="B884" t="s">
        <v>1796</v>
      </c>
      <c r="C884" s="3" t="s">
        <v>1797</v>
      </c>
      <c r="D884" s="19">
        <v>800</v>
      </c>
      <c r="E884" s="19">
        <v>2960</v>
      </c>
      <c r="F884" s="5">
        <f t="shared" si="78"/>
        <v>370</v>
      </c>
      <c r="G884" s="20" t="s">
        <v>20</v>
      </c>
      <c r="H884" s="8">
        <v>80</v>
      </c>
      <c r="I884" s="9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5">
        <f t="shared" si="80"/>
        <v>42025.25</v>
      </c>
      <c r="O884" s="15">
        <f t="shared" si="81"/>
        <v>42029.25</v>
      </c>
      <c r="P884" t="b">
        <v>0</v>
      </c>
      <c r="Q884" t="b">
        <v>0</v>
      </c>
      <c r="R884" s="10" t="s">
        <v>33</v>
      </c>
      <c r="S884" t="str" cm="1">
        <f t="array" ref="S884:T884">_xlfn.TEXTSPLIT(R884,"/")</f>
        <v>theater</v>
      </c>
      <c r="T884" t="str">
        <v>plays</v>
      </c>
      <c r="U884" s="8" t="str">
        <f t="shared" si="82"/>
        <v>Jan</v>
      </c>
      <c r="V884">
        <f t="shared" si="83"/>
        <v>2015</v>
      </c>
    </row>
    <row r="885" spans="1:22" ht="31.5" x14ac:dyDescent="0.25">
      <c r="A885">
        <v>883</v>
      </c>
      <c r="B885" t="s">
        <v>1798</v>
      </c>
      <c r="C885" s="3" t="s">
        <v>1799</v>
      </c>
      <c r="D885" s="19">
        <v>3400</v>
      </c>
      <c r="E885" s="19">
        <v>8089</v>
      </c>
      <c r="F885" s="5">
        <f t="shared" si="78"/>
        <v>237.91176470588232</v>
      </c>
      <c r="G885" s="20" t="s">
        <v>20</v>
      </c>
      <c r="H885" s="8">
        <v>193</v>
      </c>
      <c r="I885" s="9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5">
        <f t="shared" si="80"/>
        <v>40323.208333333336</v>
      </c>
      <c r="O885" s="15">
        <f t="shared" si="81"/>
        <v>40359.208333333336</v>
      </c>
      <c r="P885" t="b">
        <v>0</v>
      </c>
      <c r="Q885" t="b">
        <v>0</v>
      </c>
      <c r="R885" s="10" t="s">
        <v>100</v>
      </c>
      <c r="S885" t="str" cm="1">
        <f t="array" ref="S885:T885">_xlfn.TEXTSPLIT(R885,"/")</f>
        <v>film &amp; video</v>
      </c>
      <c r="T885" t="str">
        <v>shorts</v>
      </c>
      <c r="U885" s="8" t="str">
        <f t="shared" si="82"/>
        <v>May</v>
      </c>
      <c r="V885">
        <f t="shared" si="83"/>
        <v>2010</v>
      </c>
    </row>
    <row r="886" spans="1:22" x14ac:dyDescent="0.25">
      <c r="A886">
        <v>884</v>
      </c>
      <c r="B886" t="s">
        <v>1800</v>
      </c>
      <c r="C886" s="3" t="s">
        <v>1801</v>
      </c>
      <c r="D886" s="19">
        <v>170800</v>
      </c>
      <c r="E886" s="19">
        <v>109374</v>
      </c>
      <c r="F886" s="5">
        <f t="shared" si="78"/>
        <v>64.036299765807954</v>
      </c>
      <c r="G886" s="20" t="s">
        <v>14</v>
      </c>
      <c r="H886" s="8">
        <v>1886</v>
      </c>
      <c r="I886" s="9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5">
        <f t="shared" si="80"/>
        <v>41763.208333333336</v>
      </c>
      <c r="O886" s="15">
        <f t="shared" si="81"/>
        <v>41765.208333333336</v>
      </c>
      <c r="P886" t="b">
        <v>0</v>
      </c>
      <c r="Q886" t="b">
        <v>1</v>
      </c>
      <c r="R886" s="10" t="s">
        <v>33</v>
      </c>
      <c r="S886" t="str" cm="1">
        <f t="array" ref="S886:T886">_xlfn.TEXTSPLIT(R886,"/")</f>
        <v>theater</v>
      </c>
      <c r="T886" t="str">
        <v>plays</v>
      </c>
      <c r="U886" s="8" t="str">
        <f t="shared" si="82"/>
        <v>May</v>
      </c>
      <c r="V886">
        <f t="shared" si="83"/>
        <v>2014</v>
      </c>
    </row>
    <row r="887" spans="1:22" x14ac:dyDescent="0.25">
      <c r="A887">
        <v>885</v>
      </c>
      <c r="B887" t="s">
        <v>1802</v>
      </c>
      <c r="C887" s="3" t="s">
        <v>1803</v>
      </c>
      <c r="D887" s="19">
        <v>1800</v>
      </c>
      <c r="E887" s="19">
        <v>2129</v>
      </c>
      <c r="F887" s="5">
        <f t="shared" si="78"/>
        <v>118.27777777777777</v>
      </c>
      <c r="G887" s="20" t="s">
        <v>20</v>
      </c>
      <c r="H887" s="8">
        <v>52</v>
      </c>
      <c r="I887" s="9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5">
        <f t="shared" si="80"/>
        <v>40335.208333333336</v>
      </c>
      <c r="O887" s="15">
        <f t="shared" si="81"/>
        <v>40373.208333333336</v>
      </c>
      <c r="P887" t="b">
        <v>0</v>
      </c>
      <c r="Q887" t="b">
        <v>0</v>
      </c>
      <c r="R887" s="10" t="s">
        <v>33</v>
      </c>
      <c r="S887" t="str" cm="1">
        <f t="array" ref="S887:T887">_xlfn.TEXTSPLIT(R887,"/")</f>
        <v>theater</v>
      </c>
      <c r="T887" t="str">
        <v>plays</v>
      </c>
      <c r="U887" s="8" t="str">
        <f t="shared" si="82"/>
        <v>Jun</v>
      </c>
      <c r="V887">
        <f t="shared" si="83"/>
        <v>2010</v>
      </c>
    </row>
    <row r="888" spans="1:22" x14ac:dyDescent="0.25">
      <c r="A888">
        <v>886</v>
      </c>
      <c r="B888" t="s">
        <v>1804</v>
      </c>
      <c r="C888" s="3" t="s">
        <v>1805</v>
      </c>
      <c r="D888" s="19">
        <v>150600</v>
      </c>
      <c r="E888" s="19">
        <v>127745</v>
      </c>
      <c r="F888" s="5">
        <f t="shared" si="78"/>
        <v>84.824037184594957</v>
      </c>
      <c r="G888" s="20" t="s">
        <v>14</v>
      </c>
      <c r="H888" s="8">
        <v>1825</v>
      </c>
      <c r="I888" s="9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5">
        <f t="shared" si="80"/>
        <v>40416.208333333336</v>
      </c>
      <c r="O888" s="15">
        <f t="shared" si="81"/>
        <v>40434.208333333336</v>
      </c>
      <c r="P888" t="b">
        <v>0</v>
      </c>
      <c r="Q888" t="b">
        <v>0</v>
      </c>
      <c r="R888" s="10" t="s">
        <v>60</v>
      </c>
      <c r="S888" t="str" cm="1">
        <f t="array" ref="S888:T888">_xlfn.TEXTSPLIT(R888,"/")</f>
        <v>music</v>
      </c>
      <c r="T888" t="str">
        <v>indie rock</v>
      </c>
      <c r="U888" s="8" t="str">
        <f t="shared" si="82"/>
        <v>Aug</v>
      </c>
      <c r="V888">
        <f t="shared" si="83"/>
        <v>2010</v>
      </c>
    </row>
    <row r="889" spans="1:22" ht="31.5" x14ac:dyDescent="0.25">
      <c r="A889">
        <v>887</v>
      </c>
      <c r="B889" t="s">
        <v>1806</v>
      </c>
      <c r="C889" s="3" t="s">
        <v>1807</v>
      </c>
      <c r="D889" s="19">
        <v>7800</v>
      </c>
      <c r="E889" s="19">
        <v>2289</v>
      </c>
      <c r="F889" s="5">
        <f t="shared" si="78"/>
        <v>29.346153846153843</v>
      </c>
      <c r="G889" s="20" t="s">
        <v>14</v>
      </c>
      <c r="H889" s="8">
        <v>31</v>
      </c>
      <c r="I889" s="9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5">
        <f t="shared" si="80"/>
        <v>42202.208333333328</v>
      </c>
      <c r="O889" s="15">
        <f t="shared" si="81"/>
        <v>42249.208333333328</v>
      </c>
      <c r="P889" t="b">
        <v>0</v>
      </c>
      <c r="Q889" t="b">
        <v>1</v>
      </c>
      <c r="R889" s="10" t="s">
        <v>33</v>
      </c>
      <c r="S889" t="str" cm="1">
        <f t="array" ref="S889:T889">_xlfn.TEXTSPLIT(R889,"/")</f>
        <v>theater</v>
      </c>
      <c r="T889" t="str">
        <v>plays</v>
      </c>
      <c r="U889" s="8" t="str">
        <f t="shared" si="82"/>
        <v>Jul</v>
      </c>
      <c r="V889">
        <f t="shared" si="83"/>
        <v>2015</v>
      </c>
    </row>
    <row r="890" spans="1:22" ht="31.5" x14ac:dyDescent="0.25">
      <c r="A890">
        <v>888</v>
      </c>
      <c r="B890" t="s">
        <v>1808</v>
      </c>
      <c r="C890" s="3" t="s">
        <v>1809</v>
      </c>
      <c r="D890" s="19">
        <v>5800</v>
      </c>
      <c r="E890" s="19">
        <v>12174</v>
      </c>
      <c r="F890" s="5">
        <f t="shared" si="78"/>
        <v>209.89655172413794</v>
      </c>
      <c r="G890" s="20" t="s">
        <v>20</v>
      </c>
      <c r="H890" s="8">
        <v>290</v>
      </c>
      <c r="I890" s="9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5">
        <f t="shared" si="80"/>
        <v>42836.208333333328</v>
      </c>
      <c r="O890" s="15">
        <f t="shared" si="81"/>
        <v>42855.208333333328</v>
      </c>
      <c r="P890" t="b">
        <v>0</v>
      </c>
      <c r="Q890" t="b">
        <v>0</v>
      </c>
      <c r="R890" s="10" t="s">
        <v>33</v>
      </c>
      <c r="S890" t="str" cm="1">
        <f t="array" ref="S890:T890">_xlfn.TEXTSPLIT(R890,"/")</f>
        <v>theater</v>
      </c>
      <c r="T890" t="str">
        <v>plays</v>
      </c>
      <c r="U890" s="8" t="str">
        <f t="shared" si="82"/>
        <v>Apr</v>
      </c>
      <c r="V890">
        <f t="shared" si="83"/>
        <v>2017</v>
      </c>
    </row>
    <row r="891" spans="1:22" x14ac:dyDescent="0.25">
      <c r="A891">
        <v>889</v>
      </c>
      <c r="B891" t="s">
        <v>1810</v>
      </c>
      <c r="C891" s="3" t="s">
        <v>1811</v>
      </c>
      <c r="D891" s="19">
        <v>5600</v>
      </c>
      <c r="E891" s="19">
        <v>9508</v>
      </c>
      <c r="F891" s="5">
        <f t="shared" si="78"/>
        <v>169.78571428571431</v>
      </c>
      <c r="G891" s="20" t="s">
        <v>20</v>
      </c>
      <c r="H891" s="8">
        <v>122</v>
      </c>
      <c r="I891" s="9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5">
        <f t="shared" si="80"/>
        <v>41710.208333333336</v>
      </c>
      <c r="O891" s="15">
        <f t="shared" si="81"/>
        <v>41717.208333333336</v>
      </c>
      <c r="P891" t="b">
        <v>0</v>
      </c>
      <c r="Q891" t="b">
        <v>1</v>
      </c>
      <c r="R891" s="10" t="s">
        <v>50</v>
      </c>
      <c r="S891" t="str" cm="1">
        <f t="array" ref="S891:T891">_xlfn.TEXTSPLIT(R891,"/")</f>
        <v>music</v>
      </c>
      <c r="T891" t="str">
        <v>electric music</v>
      </c>
      <c r="U891" s="8" t="str">
        <f t="shared" si="82"/>
        <v>Mar</v>
      </c>
      <c r="V891">
        <f t="shared" si="83"/>
        <v>2014</v>
      </c>
    </row>
    <row r="892" spans="1:22" x14ac:dyDescent="0.25">
      <c r="A892">
        <v>890</v>
      </c>
      <c r="B892" t="s">
        <v>1812</v>
      </c>
      <c r="C892" s="3" t="s">
        <v>1813</v>
      </c>
      <c r="D892" s="19">
        <v>134400</v>
      </c>
      <c r="E892" s="19">
        <v>155849</v>
      </c>
      <c r="F892" s="5">
        <f t="shared" si="78"/>
        <v>115.95907738095239</v>
      </c>
      <c r="G892" s="20" t="s">
        <v>20</v>
      </c>
      <c r="H892" s="8">
        <v>1470</v>
      </c>
      <c r="I892" s="9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5">
        <f t="shared" si="80"/>
        <v>43640.208333333328</v>
      </c>
      <c r="O892" s="15">
        <f t="shared" si="81"/>
        <v>43641.208333333328</v>
      </c>
      <c r="P892" t="b">
        <v>0</v>
      </c>
      <c r="Q892" t="b">
        <v>0</v>
      </c>
      <c r="R892" s="10" t="s">
        <v>60</v>
      </c>
      <c r="S892" t="str" cm="1">
        <f t="array" ref="S892:T892">_xlfn.TEXTSPLIT(R892,"/")</f>
        <v>music</v>
      </c>
      <c r="T892" t="str">
        <v>indie rock</v>
      </c>
      <c r="U892" s="8" t="str">
        <f t="shared" si="82"/>
        <v>Jun</v>
      </c>
      <c r="V892">
        <f t="shared" si="83"/>
        <v>2019</v>
      </c>
    </row>
    <row r="893" spans="1:22" ht="31.5" x14ac:dyDescent="0.25">
      <c r="A893">
        <v>891</v>
      </c>
      <c r="B893" t="s">
        <v>1814</v>
      </c>
      <c r="C893" s="3" t="s">
        <v>1815</v>
      </c>
      <c r="D893" s="19">
        <v>3000</v>
      </c>
      <c r="E893" s="19">
        <v>7758</v>
      </c>
      <c r="F893" s="5">
        <f t="shared" si="78"/>
        <v>258.59999999999997</v>
      </c>
      <c r="G893" s="20" t="s">
        <v>20</v>
      </c>
      <c r="H893" s="8">
        <v>165</v>
      </c>
      <c r="I893" s="9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5">
        <f t="shared" si="80"/>
        <v>40880.25</v>
      </c>
      <c r="O893" s="15">
        <f t="shared" si="81"/>
        <v>40924.25</v>
      </c>
      <c r="P893" t="b">
        <v>0</v>
      </c>
      <c r="Q893" t="b">
        <v>0</v>
      </c>
      <c r="R893" s="10" t="s">
        <v>42</v>
      </c>
      <c r="S893" t="str" cm="1">
        <f t="array" ref="S893:T893">_xlfn.TEXTSPLIT(R893,"/")</f>
        <v>film &amp; video</v>
      </c>
      <c r="T893" t="str">
        <v>documentary</v>
      </c>
      <c r="U893" s="8" t="str">
        <f t="shared" si="82"/>
        <v>Dec</v>
      </c>
      <c r="V893">
        <f t="shared" si="83"/>
        <v>2011</v>
      </c>
    </row>
    <row r="894" spans="1:22" x14ac:dyDescent="0.25">
      <c r="A894">
        <v>892</v>
      </c>
      <c r="B894" t="s">
        <v>1816</v>
      </c>
      <c r="C894" s="3" t="s">
        <v>1817</v>
      </c>
      <c r="D894" s="19">
        <v>6000</v>
      </c>
      <c r="E894" s="19">
        <v>13835</v>
      </c>
      <c r="F894" s="5">
        <f t="shared" si="78"/>
        <v>230.58333333333331</v>
      </c>
      <c r="G894" s="20" t="s">
        <v>20</v>
      </c>
      <c r="H894" s="8">
        <v>182</v>
      </c>
      <c r="I894" s="9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5">
        <f t="shared" si="80"/>
        <v>40319.208333333336</v>
      </c>
      <c r="O894" s="15">
        <f t="shared" si="81"/>
        <v>40360.208333333336</v>
      </c>
      <c r="P894" t="b">
        <v>0</v>
      </c>
      <c r="Q894" t="b">
        <v>0</v>
      </c>
      <c r="R894" s="10" t="s">
        <v>206</v>
      </c>
      <c r="S894" t="str" cm="1">
        <f t="array" ref="S894:T894">_xlfn.TEXTSPLIT(R894,"/")</f>
        <v>publishing</v>
      </c>
      <c r="T894" t="str">
        <v>translations</v>
      </c>
      <c r="U894" s="8" t="str">
        <f t="shared" si="82"/>
        <v>May</v>
      </c>
      <c r="V894">
        <f t="shared" si="83"/>
        <v>2010</v>
      </c>
    </row>
    <row r="895" spans="1:22" x14ac:dyDescent="0.25">
      <c r="A895">
        <v>893</v>
      </c>
      <c r="B895" t="s">
        <v>1818</v>
      </c>
      <c r="C895" s="3" t="s">
        <v>1819</v>
      </c>
      <c r="D895" s="19">
        <v>8400</v>
      </c>
      <c r="E895" s="19">
        <v>10770</v>
      </c>
      <c r="F895" s="5">
        <f t="shared" si="78"/>
        <v>128.21428571428572</v>
      </c>
      <c r="G895" s="20" t="s">
        <v>20</v>
      </c>
      <c r="H895" s="8">
        <v>199</v>
      </c>
      <c r="I895" s="9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5">
        <f t="shared" si="80"/>
        <v>42170.208333333328</v>
      </c>
      <c r="O895" s="15">
        <f t="shared" si="81"/>
        <v>42174.208333333328</v>
      </c>
      <c r="P895" t="b">
        <v>0</v>
      </c>
      <c r="Q895" t="b">
        <v>1</v>
      </c>
      <c r="R895" s="10" t="s">
        <v>42</v>
      </c>
      <c r="S895" t="str" cm="1">
        <f t="array" ref="S895:T895">_xlfn.TEXTSPLIT(R895,"/")</f>
        <v>film &amp; video</v>
      </c>
      <c r="T895" t="str">
        <v>documentary</v>
      </c>
      <c r="U895" s="8" t="str">
        <f t="shared" si="82"/>
        <v>Jun</v>
      </c>
      <c r="V895">
        <f t="shared" si="83"/>
        <v>2015</v>
      </c>
    </row>
    <row r="896" spans="1:22" x14ac:dyDescent="0.25">
      <c r="A896">
        <v>894</v>
      </c>
      <c r="B896" t="s">
        <v>1820</v>
      </c>
      <c r="C896" s="3" t="s">
        <v>1821</v>
      </c>
      <c r="D896" s="19">
        <v>1700</v>
      </c>
      <c r="E896" s="19">
        <v>3208</v>
      </c>
      <c r="F896" s="5">
        <f t="shared" si="78"/>
        <v>188.70588235294116</v>
      </c>
      <c r="G896" s="20" t="s">
        <v>20</v>
      </c>
      <c r="H896" s="8">
        <v>56</v>
      </c>
      <c r="I896" s="9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5">
        <f t="shared" si="80"/>
        <v>41466.208333333336</v>
      </c>
      <c r="O896" s="15">
        <f t="shared" si="81"/>
        <v>41496.208333333336</v>
      </c>
      <c r="P896" t="b">
        <v>0</v>
      </c>
      <c r="Q896" t="b">
        <v>1</v>
      </c>
      <c r="R896" s="10" t="s">
        <v>269</v>
      </c>
      <c r="S896" t="str" cm="1">
        <f t="array" ref="S896:T896">_xlfn.TEXTSPLIT(R896,"/")</f>
        <v>film &amp; video</v>
      </c>
      <c r="T896" t="str">
        <v>television</v>
      </c>
      <c r="U896" s="8" t="str">
        <f t="shared" si="82"/>
        <v>Jul</v>
      </c>
      <c r="V896">
        <f t="shared" si="83"/>
        <v>2013</v>
      </c>
    </row>
    <row r="897" spans="1:22" ht="31.5" x14ac:dyDescent="0.25">
      <c r="A897">
        <v>895</v>
      </c>
      <c r="B897" t="s">
        <v>1822</v>
      </c>
      <c r="C897" s="3" t="s">
        <v>1823</v>
      </c>
      <c r="D897" s="19">
        <v>159800</v>
      </c>
      <c r="E897" s="19">
        <v>11108</v>
      </c>
      <c r="F897" s="5">
        <f t="shared" si="78"/>
        <v>6.9511889862327907</v>
      </c>
      <c r="G897" s="20" t="s">
        <v>14</v>
      </c>
      <c r="H897" s="8">
        <v>107</v>
      </c>
      <c r="I897" s="9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5">
        <f t="shared" si="80"/>
        <v>43134.25</v>
      </c>
      <c r="O897" s="15">
        <f t="shared" si="81"/>
        <v>43143.25</v>
      </c>
      <c r="P897" t="b">
        <v>0</v>
      </c>
      <c r="Q897" t="b">
        <v>0</v>
      </c>
      <c r="R897" s="10" t="s">
        <v>33</v>
      </c>
      <c r="S897" t="str" cm="1">
        <f t="array" ref="S897:T897">_xlfn.TEXTSPLIT(R897,"/")</f>
        <v>theater</v>
      </c>
      <c r="T897" t="str">
        <v>plays</v>
      </c>
      <c r="U897" s="8" t="str">
        <f t="shared" si="82"/>
        <v>Feb</v>
      </c>
      <c r="V897">
        <f t="shared" si="83"/>
        <v>2018</v>
      </c>
    </row>
    <row r="898" spans="1:22" ht="31.5" x14ac:dyDescent="0.25">
      <c r="A898">
        <v>896</v>
      </c>
      <c r="B898" t="s">
        <v>1824</v>
      </c>
      <c r="C898" s="3" t="s">
        <v>1825</v>
      </c>
      <c r="D898" s="19">
        <v>19800</v>
      </c>
      <c r="E898" s="19">
        <v>153338</v>
      </c>
      <c r="F898" s="5">
        <f t="shared" si="78"/>
        <v>774.43434343434342</v>
      </c>
      <c r="G898" s="20" t="s">
        <v>20</v>
      </c>
      <c r="H898" s="8">
        <v>1460</v>
      </c>
      <c r="I898" s="9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5">
        <f t="shared" si="80"/>
        <v>40738.208333333336</v>
      </c>
      <c r="O898" s="15">
        <f t="shared" si="81"/>
        <v>40741.208333333336</v>
      </c>
      <c r="P898" t="b">
        <v>0</v>
      </c>
      <c r="Q898" t="b">
        <v>1</v>
      </c>
      <c r="R898" s="10" t="s">
        <v>17</v>
      </c>
      <c r="S898" t="str" cm="1">
        <f t="array" ref="S898:T898">_xlfn.TEXTSPLIT(R898,"/")</f>
        <v>food</v>
      </c>
      <c r="T898" t="str">
        <v>food trucks</v>
      </c>
      <c r="U898" s="8" t="str">
        <f t="shared" si="82"/>
        <v>Jul</v>
      </c>
      <c r="V898">
        <f t="shared" si="83"/>
        <v>2011</v>
      </c>
    </row>
    <row r="899" spans="1:22" x14ac:dyDescent="0.25">
      <c r="A899">
        <v>897</v>
      </c>
      <c r="B899" t="s">
        <v>1826</v>
      </c>
      <c r="C899" s="3" t="s">
        <v>1827</v>
      </c>
      <c r="D899" s="19">
        <v>8800</v>
      </c>
      <c r="E899" s="19">
        <v>2437</v>
      </c>
      <c r="F899" s="5">
        <f t="shared" ref="F899:F962" si="84">E899/D899*100</f>
        <v>27.693181818181817</v>
      </c>
      <c r="G899" s="20" t="s">
        <v>14</v>
      </c>
      <c r="H899" s="8">
        <v>27</v>
      </c>
      <c r="I899" s="9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5">
        <f t="shared" ref="N899:N962" si="86">(((L899/60)/60)/24)+DATE(1970,1,1)</f>
        <v>43583.208333333328</v>
      </c>
      <c r="O899" s="15">
        <f t="shared" ref="O899:O962" si="87">(((M899/60)/60)/24)+DATE(1970,1,1)</f>
        <v>43585.208333333328</v>
      </c>
      <c r="P899" t="b">
        <v>0</v>
      </c>
      <c r="Q899" t="b">
        <v>0</v>
      </c>
      <c r="R899" s="10" t="s">
        <v>33</v>
      </c>
      <c r="S899" t="str" cm="1">
        <f t="array" ref="S899:T899">_xlfn.TEXTSPLIT(R899,"/")</f>
        <v>theater</v>
      </c>
      <c r="T899" t="str">
        <v>plays</v>
      </c>
      <c r="U899" s="8" t="str">
        <f t="shared" ref="U899:U962" si="88">TEXT(N899,"mmm")</f>
        <v>Apr</v>
      </c>
      <c r="V899">
        <f t="shared" ref="V899:V962" si="89">YEAR(N899)</f>
        <v>2019</v>
      </c>
    </row>
    <row r="900" spans="1:22" x14ac:dyDescent="0.25">
      <c r="A900">
        <v>898</v>
      </c>
      <c r="B900" t="s">
        <v>1828</v>
      </c>
      <c r="C900" s="3" t="s">
        <v>1829</v>
      </c>
      <c r="D900" s="19">
        <v>179100</v>
      </c>
      <c r="E900" s="19">
        <v>93991</v>
      </c>
      <c r="F900" s="5">
        <f t="shared" si="84"/>
        <v>52.479620323841424</v>
      </c>
      <c r="G900" s="20" t="s">
        <v>14</v>
      </c>
      <c r="H900" s="8">
        <v>1221</v>
      </c>
      <c r="I900" s="9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5">
        <f t="shared" si="86"/>
        <v>43815.25</v>
      </c>
      <c r="O900" s="15">
        <f t="shared" si="87"/>
        <v>43821.25</v>
      </c>
      <c r="P900" t="b">
        <v>0</v>
      </c>
      <c r="Q900" t="b">
        <v>0</v>
      </c>
      <c r="R900" s="10" t="s">
        <v>42</v>
      </c>
      <c r="S900" t="str" cm="1">
        <f t="array" ref="S900:T900">_xlfn.TEXTSPLIT(R900,"/")</f>
        <v>film &amp; video</v>
      </c>
      <c r="T900" t="str">
        <v>documentary</v>
      </c>
      <c r="U900" s="8" t="str">
        <f t="shared" si="88"/>
        <v>Dec</v>
      </c>
      <c r="V900">
        <f t="shared" si="89"/>
        <v>2019</v>
      </c>
    </row>
    <row r="901" spans="1:22" x14ac:dyDescent="0.25">
      <c r="A901">
        <v>899</v>
      </c>
      <c r="B901" t="s">
        <v>1830</v>
      </c>
      <c r="C901" s="3" t="s">
        <v>1831</v>
      </c>
      <c r="D901" s="19">
        <v>3100</v>
      </c>
      <c r="E901" s="19">
        <v>12620</v>
      </c>
      <c r="F901" s="5">
        <f t="shared" si="84"/>
        <v>407.09677419354841</v>
      </c>
      <c r="G901" s="20" t="s">
        <v>20</v>
      </c>
      <c r="H901" s="8">
        <v>123</v>
      </c>
      <c r="I901" s="9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5">
        <f t="shared" si="86"/>
        <v>41554.208333333336</v>
      </c>
      <c r="O901" s="15">
        <f t="shared" si="87"/>
        <v>41572.208333333336</v>
      </c>
      <c r="P901" t="b">
        <v>0</v>
      </c>
      <c r="Q901" t="b">
        <v>0</v>
      </c>
      <c r="R901" s="10" t="s">
        <v>159</v>
      </c>
      <c r="S901" t="str" cm="1">
        <f t="array" ref="S901:T901">_xlfn.TEXTSPLIT(R901,"/")</f>
        <v>music</v>
      </c>
      <c r="T901" t="str">
        <v>jazz</v>
      </c>
      <c r="U901" s="8" t="str">
        <f t="shared" si="88"/>
        <v>Oct</v>
      </c>
      <c r="V901">
        <f t="shared" si="89"/>
        <v>2013</v>
      </c>
    </row>
    <row r="902" spans="1:22" x14ac:dyDescent="0.25">
      <c r="A902">
        <v>900</v>
      </c>
      <c r="B902" t="s">
        <v>1832</v>
      </c>
      <c r="C902" s="3" t="s">
        <v>1833</v>
      </c>
      <c r="D902" s="19">
        <v>100</v>
      </c>
      <c r="E902" s="19">
        <v>2</v>
      </c>
      <c r="F902" s="5">
        <f t="shared" si="84"/>
        <v>2</v>
      </c>
      <c r="G902" s="20" t="s">
        <v>14</v>
      </c>
      <c r="H902" s="8">
        <v>1</v>
      </c>
      <c r="I902" s="9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5">
        <f t="shared" si="86"/>
        <v>41901.208333333336</v>
      </c>
      <c r="O902" s="15">
        <f t="shared" si="87"/>
        <v>41902.208333333336</v>
      </c>
      <c r="P902" t="b">
        <v>0</v>
      </c>
      <c r="Q902" t="b">
        <v>1</v>
      </c>
      <c r="R902" s="10" t="s">
        <v>28</v>
      </c>
      <c r="S902" t="str" cm="1">
        <f t="array" ref="S902:T902">_xlfn.TEXTSPLIT(R902,"/")</f>
        <v>technology</v>
      </c>
      <c r="T902" t="str">
        <v>web</v>
      </c>
      <c r="U902" s="8" t="str">
        <f t="shared" si="88"/>
        <v>Sep</v>
      </c>
      <c r="V902">
        <f t="shared" si="89"/>
        <v>2014</v>
      </c>
    </row>
    <row r="903" spans="1:22" x14ac:dyDescent="0.25">
      <c r="A903">
        <v>901</v>
      </c>
      <c r="B903" t="s">
        <v>1834</v>
      </c>
      <c r="C903" s="3" t="s">
        <v>1835</v>
      </c>
      <c r="D903" s="19">
        <v>5600</v>
      </c>
      <c r="E903" s="19">
        <v>8746</v>
      </c>
      <c r="F903" s="5">
        <f t="shared" si="84"/>
        <v>156.17857142857144</v>
      </c>
      <c r="G903" s="20" t="s">
        <v>20</v>
      </c>
      <c r="H903" s="8">
        <v>159</v>
      </c>
      <c r="I903" s="9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5">
        <f t="shared" si="86"/>
        <v>43298.208333333328</v>
      </c>
      <c r="O903" s="15">
        <f t="shared" si="87"/>
        <v>43331.208333333328</v>
      </c>
      <c r="P903" t="b">
        <v>0</v>
      </c>
      <c r="Q903" t="b">
        <v>1</v>
      </c>
      <c r="R903" s="10" t="s">
        <v>23</v>
      </c>
      <c r="S903" t="str" cm="1">
        <f t="array" ref="S903:T903">_xlfn.TEXTSPLIT(R903,"/")</f>
        <v>music</v>
      </c>
      <c r="T903" t="str">
        <v>rock</v>
      </c>
      <c r="U903" s="8" t="str">
        <f t="shared" si="88"/>
        <v>Jul</v>
      </c>
      <c r="V903">
        <f t="shared" si="89"/>
        <v>2018</v>
      </c>
    </row>
    <row r="904" spans="1:22" x14ac:dyDescent="0.25">
      <c r="A904">
        <v>902</v>
      </c>
      <c r="B904" t="s">
        <v>1836</v>
      </c>
      <c r="C904" s="3" t="s">
        <v>1837</v>
      </c>
      <c r="D904" s="19">
        <v>1400</v>
      </c>
      <c r="E904" s="19">
        <v>3534</v>
      </c>
      <c r="F904" s="5">
        <f t="shared" si="84"/>
        <v>252.42857142857144</v>
      </c>
      <c r="G904" s="20" t="s">
        <v>20</v>
      </c>
      <c r="H904" s="8">
        <v>110</v>
      </c>
      <c r="I904" s="9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5">
        <f t="shared" si="86"/>
        <v>42399.25</v>
      </c>
      <c r="O904" s="15">
        <f t="shared" si="87"/>
        <v>42441.25</v>
      </c>
      <c r="P904" t="b">
        <v>0</v>
      </c>
      <c r="Q904" t="b">
        <v>0</v>
      </c>
      <c r="R904" s="10" t="s">
        <v>28</v>
      </c>
      <c r="S904" t="str" cm="1">
        <f t="array" ref="S904:T904">_xlfn.TEXTSPLIT(R904,"/")</f>
        <v>technology</v>
      </c>
      <c r="T904" t="str">
        <v>web</v>
      </c>
      <c r="U904" s="8" t="str">
        <f t="shared" si="88"/>
        <v>Jan</v>
      </c>
      <c r="V904">
        <f t="shared" si="89"/>
        <v>2016</v>
      </c>
    </row>
    <row r="905" spans="1:22" ht="31.5" x14ac:dyDescent="0.25">
      <c r="A905">
        <v>903</v>
      </c>
      <c r="B905" t="s">
        <v>1838</v>
      </c>
      <c r="C905" s="3" t="s">
        <v>1839</v>
      </c>
      <c r="D905" s="19">
        <v>41000</v>
      </c>
      <c r="E905" s="19">
        <v>709</v>
      </c>
      <c r="F905" s="5">
        <f t="shared" si="84"/>
        <v>1.729268292682927</v>
      </c>
      <c r="G905" s="20" t="s">
        <v>47</v>
      </c>
      <c r="H905" s="8">
        <v>14</v>
      </c>
      <c r="I905" s="9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5">
        <f t="shared" si="86"/>
        <v>41034.208333333336</v>
      </c>
      <c r="O905" s="15">
        <f t="shared" si="87"/>
        <v>41049.208333333336</v>
      </c>
      <c r="P905" t="b">
        <v>0</v>
      </c>
      <c r="Q905" t="b">
        <v>1</v>
      </c>
      <c r="R905" s="10" t="s">
        <v>68</v>
      </c>
      <c r="S905" t="str" cm="1">
        <f t="array" ref="S905:T905">_xlfn.TEXTSPLIT(R905,"/")</f>
        <v>publishing</v>
      </c>
      <c r="T905" t="str">
        <v>nonfiction</v>
      </c>
      <c r="U905" s="8" t="str">
        <f t="shared" si="88"/>
        <v>May</v>
      </c>
      <c r="V905">
        <f t="shared" si="89"/>
        <v>2012</v>
      </c>
    </row>
    <row r="906" spans="1:22" x14ac:dyDescent="0.25">
      <c r="A906">
        <v>904</v>
      </c>
      <c r="B906" t="s">
        <v>1840</v>
      </c>
      <c r="C906" s="3" t="s">
        <v>1841</v>
      </c>
      <c r="D906" s="19">
        <v>6500</v>
      </c>
      <c r="E906" s="19">
        <v>795</v>
      </c>
      <c r="F906" s="5">
        <f t="shared" si="84"/>
        <v>12.230769230769232</v>
      </c>
      <c r="G906" s="20" t="s">
        <v>14</v>
      </c>
      <c r="H906" s="8">
        <v>16</v>
      </c>
      <c r="I906" s="9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5">
        <f t="shared" si="86"/>
        <v>41186.208333333336</v>
      </c>
      <c r="O906" s="15">
        <f t="shared" si="87"/>
        <v>41190.208333333336</v>
      </c>
      <c r="P906" t="b">
        <v>0</v>
      </c>
      <c r="Q906" t="b">
        <v>0</v>
      </c>
      <c r="R906" s="10" t="s">
        <v>133</v>
      </c>
      <c r="S906" t="str" cm="1">
        <f t="array" ref="S906:T906">_xlfn.TEXTSPLIT(R906,"/")</f>
        <v>publishing</v>
      </c>
      <c r="T906" t="str">
        <v>radio &amp; podcasts</v>
      </c>
      <c r="U906" s="8" t="str">
        <f t="shared" si="88"/>
        <v>Oct</v>
      </c>
      <c r="V906">
        <f t="shared" si="89"/>
        <v>2012</v>
      </c>
    </row>
    <row r="907" spans="1:22" x14ac:dyDescent="0.25">
      <c r="A907">
        <v>905</v>
      </c>
      <c r="B907" t="s">
        <v>1842</v>
      </c>
      <c r="C907" s="3" t="s">
        <v>1843</v>
      </c>
      <c r="D907" s="19">
        <v>7900</v>
      </c>
      <c r="E907" s="19">
        <v>12955</v>
      </c>
      <c r="F907" s="5">
        <f t="shared" si="84"/>
        <v>163.98734177215189</v>
      </c>
      <c r="G907" s="20" t="s">
        <v>20</v>
      </c>
      <c r="H907" s="8">
        <v>236</v>
      </c>
      <c r="I907" s="9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5">
        <f t="shared" si="86"/>
        <v>41536.208333333336</v>
      </c>
      <c r="O907" s="15">
        <f t="shared" si="87"/>
        <v>41539.208333333336</v>
      </c>
      <c r="P907" t="b">
        <v>0</v>
      </c>
      <c r="Q907" t="b">
        <v>0</v>
      </c>
      <c r="R907" s="10" t="s">
        <v>33</v>
      </c>
      <c r="S907" t="str" cm="1">
        <f t="array" ref="S907:T907">_xlfn.TEXTSPLIT(R907,"/")</f>
        <v>theater</v>
      </c>
      <c r="T907" t="str">
        <v>plays</v>
      </c>
      <c r="U907" s="8" t="str">
        <f t="shared" si="88"/>
        <v>Sep</v>
      </c>
      <c r="V907">
        <f t="shared" si="89"/>
        <v>2013</v>
      </c>
    </row>
    <row r="908" spans="1:22" ht="31.5" x14ac:dyDescent="0.25">
      <c r="A908">
        <v>906</v>
      </c>
      <c r="B908" t="s">
        <v>1844</v>
      </c>
      <c r="C908" s="3" t="s">
        <v>1845</v>
      </c>
      <c r="D908" s="19">
        <v>5500</v>
      </c>
      <c r="E908" s="19">
        <v>8964</v>
      </c>
      <c r="F908" s="5">
        <f t="shared" si="84"/>
        <v>162.98181818181817</v>
      </c>
      <c r="G908" s="20" t="s">
        <v>20</v>
      </c>
      <c r="H908" s="8">
        <v>191</v>
      </c>
      <c r="I908" s="9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5">
        <f t="shared" si="86"/>
        <v>42868.208333333328</v>
      </c>
      <c r="O908" s="15">
        <f t="shared" si="87"/>
        <v>42904.208333333328</v>
      </c>
      <c r="P908" t="b">
        <v>1</v>
      </c>
      <c r="Q908" t="b">
        <v>1</v>
      </c>
      <c r="R908" s="10" t="s">
        <v>42</v>
      </c>
      <c r="S908" t="str" cm="1">
        <f t="array" ref="S908:T908">_xlfn.TEXTSPLIT(R908,"/")</f>
        <v>film &amp; video</v>
      </c>
      <c r="T908" t="str">
        <v>documentary</v>
      </c>
      <c r="U908" s="8" t="str">
        <f t="shared" si="88"/>
        <v>May</v>
      </c>
      <c r="V908">
        <f t="shared" si="89"/>
        <v>2017</v>
      </c>
    </row>
    <row r="909" spans="1:22" x14ac:dyDescent="0.25">
      <c r="A909">
        <v>907</v>
      </c>
      <c r="B909" t="s">
        <v>1846</v>
      </c>
      <c r="C909" s="3" t="s">
        <v>1847</v>
      </c>
      <c r="D909" s="19">
        <v>9100</v>
      </c>
      <c r="E909" s="19">
        <v>1843</v>
      </c>
      <c r="F909" s="5">
        <f t="shared" si="84"/>
        <v>20.252747252747252</v>
      </c>
      <c r="G909" s="20" t="s">
        <v>14</v>
      </c>
      <c r="H909" s="8">
        <v>41</v>
      </c>
      <c r="I909" s="9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5">
        <f t="shared" si="86"/>
        <v>40660.208333333336</v>
      </c>
      <c r="O909" s="15">
        <f t="shared" si="87"/>
        <v>40667.208333333336</v>
      </c>
      <c r="P909" t="b">
        <v>0</v>
      </c>
      <c r="Q909" t="b">
        <v>0</v>
      </c>
      <c r="R909" s="10" t="s">
        <v>33</v>
      </c>
      <c r="S909" t="str" cm="1">
        <f t="array" ref="S909:T909">_xlfn.TEXTSPLIT(R909,"/")</f>
        <v>theater</v>
      </c>
      <c r="T909" t="str">
        <v>plays</v>
      </c>
      <c r="U909" s="8" t="str">
        <f t="shared" si="88"/>
        <v>Apr</v>
      </c>
      <c r="V909">
        <f t="shared" si="89"/>
        <v>2011</v>
      </c>
    </row>
    <row r="910" spans="1:22" x14ac:dyDescent="0.25">
      <c r="A910">
        <v>908</v>
      </c>
      <c r="B910" t="s">
        <v>1848</v>
      </c>
      <c r="C910" s="3" t="s">
        <v>1849</v>
      </c>
      <c r="D910" s="19">
        <v>38200</v>
      </c>
      <c r="E910" s="19">
        <v>121950</v>
      </c>
      <c r="F910" s="5">
        <f t="shared" si="84"/>
        <v>319.24083769633506</v>
      </c>
      <c r="G910" s="20" t="s">
        <v>20</v>
      </c>
      <c r="H910" s="8">
        <v>3934</v>
      </c>
      <c r="I910" s="9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5">
        <f t="shared" si="86"/>
        <v>41031.208333333336</v>
      </c>
      <c r="O910" s="15">
        <f t="shared" si="87"/>
        <v>41042.208333333336</v>
      </c>
      <c r="P910" t="b">
        <v>0</v>
      </c>
      <c r="Q910" t="b">
        <v>0</v>
      </c>
      <c r="R910" s="10" t="s">
        <v>89</v>
      </c>
      <c r="S910" t="str" cm="1">
        <f t="array" ref="S910:T910">_xlfn.TEXTSPLIT(R910,"/")</f>
        <v>games</v>
      </c>
      <c r="T910" t="str">
        <v>video games</v>
      </c>
      <c r="U910" s="8" t="str">
        <f t="shared" si="88"/>
        <v>May</v>
      </c>
      <c r="V910">
        <f t="shared" si="89"/>
        <v>2012</v>
      </c>
    </row>
    <row r="911" spans="1:22" x14ac:dyDescent="0.25">
      <c r="A911">
        <v>909</v>
      </c>
      <c r="B911" t="s">
        <v>1850</v>
      </c>
      <c r="C911" s="3" t="s">
        <v>1851</v>
      </c>
      <c r="D911" s="19">
        <v>1800</v>
      </c>
      <c r="E911" s="19">
        <v>8621</v>
      </c>
      <c r="F911" s="5">
        <f t="shared" si="84"/>
        <v>478.94444444444446</v>
      </c>
      <c r="G911" s="20" t="s">
        <v>20</v>
      </c>
      <c r="H911" s="8">
        <v>80</v>
      </c>
      <c r="I911" s="9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5">
        <f t="shared" si="86"/>
        <v>43255.208333333328</v>
      </c>
      <c r="O911" s="15">
        <f t="shared" si="87"/>
        <v>43282.208333333328</v>
      </c>
      <c r="P911" t="b">
        <v>0</v>
      </c>
      <c r="Q911" t="b">
        <v>1</v>
      </c>
      <c r="R911" s="10" t="s">
        <v>33</v>
      </c>
      <c r="S911" t="str" cm="1">
        <f t="array" ref="S911:T911">_xlfn.TEXTSPLIT(R911,"/")</f>
        <v>theater</v>
      </c>
      <c r="T911" t="str">
        <v>plays</v>
      </c>
      <c r="U911" s="8" t="str">
        <f t="shared" si="88"/>
        <v>Jun</v>
      </c>
      <c r="V911">
        <f t="shared" si="89"/>
        <v>2018</v>
      </c>
    </row>
    <row r="912" spans="1:22" x14ac:dyDescent="0.25">
      <c r="A912">
        <v>910</v>
      </c>
      <c r="B912" t="s">
        <v>1852</v>
      </c>
      <c r="C912" s="3" t="s">
        <v>1853</v>
      </c>
      <c r="D912" s="19">
        <v>154500</v>
      </c>
      <c r="E912" s="19">
        <v>30215</v>
      </c>
      <c r="F912" s="5">
        <f t="shared" si="84"/>
        <v>19.556634304207122</v>
      </c>
      <c r="G912" s="20" t="s">
        <v>74</v>
      </c>
      <c r="H912" s="8">
        <v>296</v>
      </c>
      <c r="I912" s="9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5">
        <f t="shared" si="86"/>
        <v>42026.25</v>
      </c>
      <c r="O912" s="15">
        <f t="shared" si="87"/>
        <v>42027.25</v>
      </c>
      <c r="P912" t="b">
        <v>0</v>
      </c>
      <c r="Q912" t="b">
        <v>0</v>
      </c>
      <c r="R912" s="10" t="s">
        <v>33</v>
      </c>
      <c r="S912" t="str" cm="1">
        <f t="array" ref="S912:T912">_xlfn.TEXTSPLIT(R912,"/")</f>
        <v>theater</v>
      </c>
      <c r="T912" t="str">
        <v>plays</v>
      </c>
      <c r="U912" s="8" t="str">
        <f t="shared" si="88"/>
        <v>Jan</v>
      </c>
      <c r="V912">
        <f t="shared" si="89"/>
        <v>2015</v>
      </c>
    </row>
    <row r="913" spans="1:22" x14ac:dyDescent="0.25">
      <c r="A913">
        <v>911</v>
      </c>
      <c r="B913" t="s">
        <v>1854</v>
      </c>
      <c r="C913" s="3" t="s">
        <v>1855</v>
      </c>
      <c r="D913" s="19">
        <v>5800</v>
      </c>
      <c r="E913" s="19">
        <v>11539</v>
      </c>
      <c r="F913" s="5">
        <f t="shared" si="84"/>
        <v>198.94827586206895</v>
      </c>
      <c r="G913" s="20" t="s">
        <v>20</v>
      </c>
      <c r="H913" s="8">
        <v>462</v>
      </c>
      <c r="I913" s="9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5">
        <f t="shared" si="86"/>
        <v>43717.208333333328</v>
      </c>
      <c r="O913" s="15">
        <f t="shared" si="87"/>
        <v>43719.208333333328</v>
      </c>
      <c r="P913" t="b">
        <v>1</v>
      </c>
      <c r="Q913" t="b">
        <v>0</v>
      </c>
      <c r="R913" s="10" t="s">
        <v>28</v>
      </c>
      <c r="S913" t="str" cm="1">
        <f t="array" ref="S913:T913">_xlfn.TEXTSPLIT(R913,"/")</f>
        <v>technology</v>
      </c>
      <c r="T913" t="str">
        <v>web</v>
      </c>
      <c r="U913" s="8" t="str">
        <f t="shared" si="88"/>
        <v>Sep</v>
      </c>
      <c r="V913">
        <f t="shared" si="89"/>
        <v>2019</v>
      </c>
    </row>
    <row r="914" spans="1:22" x14ac:dyDescent="0.25">
      <c r="A914">
        <v>912</v>
      </c>
      <c r="B914" t="s">
        <v>1856</v>
      </c>
      <c r="C914" s="3" t="s">
        <v>1857</v>
      </c>
      <c r="D914" s="19">
        <v>1800</v>
      </c>
      <c r="E914" s="19">
        <v>14310</v>
      </c>
      <c r="F914" s="5">
        <f t="shared" si="84"/>
        <v>795</v>
      </c>
      <c r="G914" s="20" t="s">
        <v>20</v>
      </c>
      <c r="H914" s="8">
        <v>179</v>
      </c>
      <c r="I914" s="9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5">
        <f t="shared" si="86"/>
        <v>41157.208333333336</v>
      </c>
      <c r="O914" s="15">
        <f t="shared" si="87"/>
        <v>41170.208333333336</v>
      </c>
      <c r="P914" t="b">
        <v>1</v>
      </c>
      <c r="Q914" t="b">
        <v>0</v>
      </c>
      <c r="R914" s="10" t="s">
        <v>53</v>
      </c>
      <c r="S914" t="str" cm="1">
        <f t="array" ref="S914:T914">_xlfn.TEXTSPLIT(R914,"/")</f>
        <v>film &amp; video</v>
      </c>
      <c r="T914" t="str">
        <v>drama</v>
      </c>
      <c r="U914" s="8" t="str">
        <f t="shared" si="88"/>
        <v>Sep</v>
      </c>
      <c r="V914">
        <f t="shared" si="89"/>
        <v>2012</v>
      </c>
    </row>
    <row r="915" spans="1:22" x14ac:dyDescent="0.25">
      <c r="A915">
        <v>913</v>
      </c>
      <c r="B915" t="s">
        <v>1858</v>
      </c>
      <c r="C915" s="3" t="s">
        <v>1859</v>
      </c>
      <c r="D915" s="19">
        <v>70200</v>
      </c>
      <c r="E915" s="19">
        <v>35536</v>
      </c>
      <c r="F915" s="5">
        <f t="shared" si="84"/>
        <v>50.621082621082621</v>
      </c>
      <c r="G915" s="20" t="s">
        <v>14</v>
      </c>
      <c r="H915" s="8">
        <v>523</v>
      </c>
      <c r="I915" s="9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5">
        <f t="shared" si="86"/>
        <v>43597.208333333328</v>
      </c>
      <c r="O915" s="15">
        <f t="shared" si="87"/>
        <v>43610.208333333328</v>
      </c>
      <c r="P915" t="b">
        <v>0</v>
      </c>
      <c r="Q915" t="b">
        <v>0</v>
      </c>
      <c r="R915" s="10" t="s">
        <v>53</v>
      </c>
      <c r="S915" t="str" cm="1">
        <f t="array" ref="S915:T915">_xlfn.TEXTSPLIT(R915,"/")</f>
        <v>film &amp; video</v>
      </c>
      <c r="T915" t="str">
        <v>drama</v>
      </c>
      <c r="U915" s="8" t="str">
        <f t="shared" si="88"/>
        <v>May</v>
      </c>
      <c r="V915">
        <f t="shared" si="89"/>
        <v>2019</v>
      </c>
    </row>
    <row r="916" spans="1:22" x14ac:dyDescent="0.25">
      <c r="A916">
        <v>914</v>
      </c>
      <c r="B916" t="s">
        <v>1860</v>
      </c>
      <c r="C916" s="3" t="s">
        <v>1861</v>
      </c>
      <c r="D916" s="19">
        <v>6400</v>
      </c>
      <c r="E916" s="19">
        <v>3676</v>
      </c>
      <c r="F916" s="5">
        <f t="shared" si="84"/>
        <v>57.4375</v>
      </c>
      <c r="G916" s="20" t="s">
        <v>14</v>
      </c>
      <c r="H916" s="8">
        <v>141</v>
      </c>
      <c r="I916" s="9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5">
        <f t="shared" si="86"/>
        <v>41490.208333333336</v>
      </c>
      <c r="O916" s="15">
        <f t="shared" si="87"/>
        <v>41502.208333333336</v>
      </c>
      <c r="P916" t="b">
        <v>0</v>
      </c>
      <c r="Q916" t="b">
        <v>0</v>
      </c>
      <c r="R916" s="10" t="s">
        <v>33</v>
      </c>
      <c r="S916" t="str" cm="1">
        <f t="array" ref="S916:T916">_xlfn.TEXTSPLIT(R916,"/")</f>
        <v>theater</v>
      </c>
      <c r="T916" t="str">
        <v>plays</v>
      </c>
      <c r="U916" s="8" t="str">
        <f t="shared" si="88"/>
        <v>Aug</v>
      </c>
      <c r="V916">
        <f t="shared" si="89"/>
        <v>2013</v>
      </c>
    </row>
    <row r="917" spans="1:22" x14ac:dyDescent="0.25">
      <c r="A917">
        <v>915</v>
      </c>
      <c r="B917" t="s">
        <v>1862</v>
      </c>
      <c r="C917" s="3" t="s">
        <v>1863</v>
      </c>
      <c r="D917" s="19">
        <v>125900</v>
      </c>
      <c r="E917" s="19">
        <v>195936</v>
      </c>
      <c r="F917" s="5">
        <f t="shared" si="84"/>
        <v>155.62827640984909</v>
      </c>
      <c r="G917" s="20" t="s">
        <v>20</v>
      </c>
      <c r="H917" s="8">
        <v>1866</v>
      </c>
      <c r="I917" s="9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5">
        <f t="shared" si="86"/>
        <v>42976.208333333328</v>
      </c>
      <c r="O917" s="15">
        <f t="shared" si="87"/>
        <v>42985.208333333328</v>
      </c>
      <c r="P917" t="b">
        <v>0</v>
      </c>
      <c r="Q917" t="b">
        <v>0</v>
      </c>
      <c r="R917" s="10" t="s">
        <v>269</v>
      </c>
      <c r="S917" t="str" cm="1">
        <f t="array" ref="S917:T917">_xlfn.TEXTSPLIT(R917,"/")</f>
        <v>film &amp; video</v>
      </c>
      <c r="T917" t="str">
        <v>television</v>
      </c>
      <c r="U917" s="8" t="str">
        <f t="shared" si="88"/>
        <v>Aug</v>
      </c>
      <c r="V917">
        <f t="shared" si="89"/>
        <v>2017</v>
      </c>
    </row>
    <row r="918" spans="1:22" ht="31.5" x14ac:dyDescent="0.25">
      <c r="A918">
        <v>916</v>
      </c>
      <c r="B918" t="s">
        <v>1864</v>
      </c>
      <c r="C918" s="3" t="s">
        <v>1865</v>
      </c>
      <c r="D918" s="19">
        <v>3700</v>
      </c>
      <c r="E918" s="19">
        <v>1343</v>
      </c>
      <c r="F918" s="5">
        <f t="shared" si="84"/>
        <v>36.297297297297298</v>
      </c>
      <c r="G918" s="20" t="s">
        <v>14</v>
      </c>
      <c r="H918" s="8">
        <v>52</v>
      </c>
      <c r="I918" s="9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5">
        <f t="shared" si="86"/>
        <v>41991.25</v>
      </c>
      <c r="O918" s="15">
        <f t="shared" si="87"/>
        <v>42000.25</v>
      </c>
      <c r="P918" t="b">
        <v>0</v>
      </c>
      <c r="Q918" t="b">
        <v>0</v>
      </c>
      <c r="R918" s="10" t="s">
        <v>122</v>
      </c>
      <c r="S918" t="str" cm="1">
        <f t="array" ref="S918:T918">_xlfn.TEXTSPLIT(R918,"/")</f>
        <v>photography</v>
      </c>
      <c r="T918" t="str">
        <v>photography books</v>
      </c>
      <c r="U918" s="8" t="str">
        <f t="shared" si="88"/>
        <v>Dec</v>
      </c>
      <c r="V918">
        <f t="shared" si="89"/>
        <v>2014</v>
      </c>
    </row>
    <row r="919" spans="1:22" x14ac:dyDescent="0.25">
      <c r="A919">
        <v>917</v>
      </c>
      <c r="B919" t="s">
        <v>1866</v>
      </c>
      <c r="C919" s="3" t="s">
        <v>1867</v>
      </c>
      <c r="D919" s="19">
        <v>3600</v>
      </c>
      <c r="E919" s="19">
        <v>2097</v>
      </c>
      <c r="F919" s="5">
        <f t="shared" si="84"/>
        <v>58.25</v>
      </c>
      <c r="G919" s="20" t="s">
        <v>47</v>
      </c>
      <c r="H919" s="8">
        <v>27</v>
      </c>
      <c r="I919" s="9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5">
        <f t="shared" si="86"/>
        <v>40722.208333333336</v>
      </c>
      <c r="O919" s="15">
        <f t="shared" si="87"/>
        <v>40746.208333333336</v>
      </c>
      <c r="P919" t="b">
        <v>0</v>
      </c>
      <c r="Q919" t="b">
        <v>1</v>
      </c>
      <c r="R919" s="10" t="s">
        <v>100</v>
      </c>
      <c r="S919" t="str" cm="1">
        <f t="array" ref="S919:T919">_xlfn.TEXTSPLIT(R919,"/")</f>
        <v>film &amp; video</v>
      </c>
      <c r="T919" t="str">
        <v>shorts</v>
      </c>
      <c r="U919" s="8" t="str">
        <f t="shared" si="88"/>
        <v>Jun</v>
      </c>
      <c r="V919">
        <f t="shared" si="89"/>
        <v>2011</v>
      </c>
    </row>
    <row r="920" spans="1:22" x14ac:dyDescent="0.25">
      <c r="A920">
        <v>918</v>
      </c>
      <c r="B920" t="s">
        <v>1868</v>
      </c>
      <c r="C920" s="3" t="s">
        <v>1869</v>
      </c>
      <c r="D920" s="19">
        <v>3800</v>
      </c>
      <c r="E920" s="19">
        <v>9021</v>
      </c>
      <c r="F920" s="5">
        <f t="shared" si="84"/>
        <v>237.39473684210526</v>
      </c>
      <c r="G920" s="20" t="s">
        <v>20</v>
      </c>
      <c r="H920" s="8">
        <v>156</v>
      </c>
      <c r="I920" s="9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5">
        <f t="shared" si="86"/>
        <v>41117.208333333336</v>
      </c>
      <c r="O920" s="15">
        <f t="shared" si="87"/>
        <v>41128.208333333336</v>
      </c>
      <c r="P920" t="b">
        <v>0</v>
      </c>
      <c r="Q920" t="b">
        <v>0</v>
      </c>
      <c r="R920" s="10" t="s">
        <v>133</v>
      </c>
      <c r="S920" t="str" cm="1">
        <f t="array" ref="S920:T920">_xlfn.TEXTSPLIT(R920,"/")</f>
        <v>publishing</v>
      </c>
      <c r="T920" t="str">
        <v>radio &amp; podcasts</v>
      </c>
      <c r="U920" s="8" t="str">
        <f t="shared" si="88"/>
        <v>Jul</v>
      </c>
      <c r="V920">
        <f t="shared" si="89"/>
        <v>2012</v>
      </c>
    </row>
    <row r="921" spans="1:22" x14ac:dyDescent="0.25">
      <c r="A921">
        <v>919</v>
      </c>
      <c r="B921" t="s">
        <v>1870</v>
      </c>
      <c r="C921" s="3" t="s">
        <v>1871</v>
      </c>
      <c r="D921" s="19">
        <v>35600</v>
      </c>
      <c r="E921" s="19">
        <v>20915</v>
      </c>
      <c r="F921" s="5">
        <f t="shared" si="84"/>
        <v>58.75</v>
      </c>
      <c r="G921" s="20" t="s">
        <v>14</v>
      </c>
      <c r="H921" s="8">
        <v>225</v>
      </c>
      <c r="I921" s="9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5">
        <f t="shared" si="86"/>
        <v>43022.208333333328</v>
      </c>
      <c r="O921" s="15">
        <f t="shared" si="87"/>
        <v>43054.25</v>
      </c>
      <c r="P921" t="b">
        <v>0</v>
      </c>
      <c r="Q921" t="b">
        <v>1</v>
      </c>
      <c r="R921" s="10" t="s">
        <v>33</v>
      </c>
      <c r="S921" t="str" cm="1">
        <f t="array" ref="S921:T921">_xlfn.TEXTSPLIT(R921,"/")</f>
        <v>theater</v>
      </c>
      <c r="T921" t="str">
        <v>plays</v>
      </c>
      <c r="U921" s="8" t="str">
        <f t="shared" si="88"/>
        <v>Oct</v>
      </c>
      <c r="V921">
        <f t="shared" si="89"/>
        <v>2017</v>
      </c>
    </row>
    <row r="922" spans="1:22" x14ac:dyDescent="0.25">
      <c r="A922">
        <v>920</v>
      </c>
      <c r="B922" t="s">
        <v>1872</v>
      </c>
      <c r="C922" s="3" t="s">
        <v>1873</v>
      </c>
      <c r="D922" s="19">
        <v>5300</v>
      </c>
      <c r="E922" s="19">
        <v>9676</v>
      </c>
      <c r="F922" s="5">
        <f t="shared" si="84"/>
        <v>182.56603773584905</v>
      </c>
      <c r="G922" s="20" t="s">
        <v>20</v>
      </c>
      <c r="H922" s="8">
        <v>255</v>
      </c>
      <c r="I922" s="9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5">
        <f t="shared" si="86"/>
        <v>43503.25</v>
      </c>
      <c r="O922" s="15">
        <f t="shared" si="87"/>
        <v>43523.25</v>
      </c>
      <c r="P922" t="b">
        <v>1</v>
      </c>
      <c r="Q922" t="b">
        <v>0</v>
      </c>
      <c r="R922" s="10" t="s">
        <v>71</v>
      </c>
      <c r="S922" t="str" cm="1">
        <f t="array" ref="S922:T922">_xlfn.TEXTSPLIT(R922,"/")</f>
        <v>film &amp; video</v>
      </c>
      <c r="T922" t="str">
        <v>animation</v>
      </c>
      <c r="U922" s="8" t="str">
        <f t="shared" si="88"/>
        <v>Feb</v>
      </c>
      <c r="V922">
        <f t="shared" si="89"/>
        <v>2019</v>
      </c>
    </row>
    <row r="923" spans="1:22" x14ac:dyDescent="0.25">
      <c r="A923">
        <v>921</v>
      </c>
      <c r="B923" t="s">
        <v>1874</v>
      </c>
      <c r="C923" s="3" t="s">
        <v>1875</v>
      </c>
      <c r="D923" s="19">
        <v>160400</v>
      </c>
      <c r="E923" s="19">
        <v>1210</v>
      </c>
      <c r="F923" s="5">
        <f t="shared" si="84"/>
        <v>0.75436408977556113</v>
      </c>
      <c r="G923" s="20" t="s">
        <v>14</v>
      </c>
      <c r="H923" s="8">
        <v>38</v>
      </c>
      <c r="I923" s="9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5">
        <f t="shared" si="86"/>
        <v>40951.25</v>
      </c>
      <c r="O923" s="15">
        <f t="shared" si="87"/>
        <v>40965.25</v>
      </c>
      <c r="P923" t="b">
        <v>0</v>
      </c>
      <c r="Q923" t="b">
        <v>0</v>
      </c>
      <c r="R923" s="10" t="s">
        <v>28</v>
      </c>
      <c r="S923" t="str" cm="1">
        <f t="array" ref="S923:T923">_xlfn.TEXTSPLIT(R923,"/")</f>
        <v>technology</v>
      </c>
      <c r="T923" t="str">
        <v>web</v>
      </c>
      <c r="U923" s="8" t="str">
        <f t="shared" si="88"/>
        <v>Feb</v>
      </c>
      <c r="V923">
        <f t="shared" si="89"/>
        <v>2012</v>
      </c>
    </row>
    <row r="924" spans="1:22" x14ac:dyDescent="0.25">
      <c r="A924">
        <v>922</v>
      </c>
      <c r="B924" t="s">
        <v>1876</v>
      </c>
      <c r="C924" s="3" t="s">
        <v>1877</v>
      </c>
      <c r="D924" s="19">
        <v>51400</v>
      </c>
      <c r="E924" s="19">
        <v>90440</v>
      </c>
      <c r="F924" s="5">
        <f t="shared" si="84"/>
        <v>175.95330739299609</v>
      </c>
      <c r="G924" s="20" t="s">
        <v>20</v>
      </c>
      <c r="H924" s="8">
        <v>2261</v>
      </c>
      <c r="I924" s="9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5">
        <f t="shared" si="86"/>
        <v>43443.25</v>
      </c>
      <c r="O924" s="15">
        <f t="shared" si="87"/>
        <v>43452.25</v>
      </c>
      <c r="P924" t="b">
        <v>0</v>
      </c>
      <c r="Q924" t="b">
        <v>1</v>
      </c>
      <c r="R924" s="10" t="s">
        <v>319</v>
      </c>
      <c r="S924" t="str" cm="1">
        <f t="array" ref="S924:T924">_xlfn.TEXTSPLIT(R924,"/")</f>
        <v>music</v>
      </c>
      <c r="T924" t="str">
        <v>world music</v>
      </c>
      <c r="U924" s="8" t="str">
        <f t="shared" si="88"/>
        <v>Dec</v>
      </c>
      <c r="V924">
        <f t="shared" si="89"/>
        <v>2018</v>
      </c>
    </row>
    <row r="925" spans="1:22" x14ac:dyDescent="0.25">
      <c r="A925">
        <v>923</v>
      </c>
      <c r="B925" t="s">
        <v>1878</v>
      </c>
      <c r="C925" s="3" t="s">
        <v>1879</v>
      </c>
      <c r="D925" s="19">
        <v>1700</v>
      </c>
      <c r="E925" s="19">
        <v>4044</v>
      </c>
      <c r="F925" s="5">
        <f t="shared" si="84"/>
        <v>237.88235294117646</v>
      </c>
      <c r="G925" s="20" t="s">
        <v>20</v>
      </c>
      <c r="H925" s="8">
        <v>40</v>
      </c>
      <c r="I925" s="9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5">
        <f t="shared" si="86"/>
        <v>40373.208333333336</v>
      </c>
      <c r="O925" s="15">
        <f t="shared" si="87"/>
        <v>40374.208333333336</v>
      </c>
      <c r="P925" t="b">
        <v>0</v>
      </c>
      <c r="Q925" t="b">
        <v>0</v>
      </c>
      <c r="R925" s="10" t="s">
        <v>33</v>
      </c>
      <c r="S925" t="str" cm="1">
        <f t="array" ref="S925:T925">_xlfn.TEXTSPLIT(R925,"/")</f>
        <v>theater</v>
      </c>
      <c r="T925" t="str">
        <v>plays</v>
      </c>
      <c r="U925" s="8" t="str">
        <f t="shared" si="88"/>
        <v>Jul</v>
      </c>
      <c r="V925">
        <f t="shared" si="89"/>
        <v>2010</v>
      </c>
    </row>
    <row r="926" spans="1:22" x14ac:dyDescent="0.25">
      <c r="A926">
        <v>924</v>
      </c>
      <c r="B926" t="s">
        <v>1880</v>
      </c>
      <c r="C926" s="3" t="s">
        <v>1881</v>
      </c>
      <c r="D926" s="19">
        <v>39400</v>
      </c>
      <c r="E926" s="19">
        <v>192292</v>
      </c>
      <c r="F926" s="5">
        <f t="shared" si="84"/>
        <v>488.05076142131981</v>
      </c>
      <c r="G926" s="20" t="s">
        <v>20</v>
      </c>
      <c r="H926" s="8">
        <v>2289</v>
      </c>
      <c r="I926" s="9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5">
        <f t="shared" si="86"/>
        <v>43769.208333333328</v>
      </c>
      <c r="O926" s="15">
        <f t="shared" si="87"/>
        <v>43780.25</v>
      </c>
      <c r="P926" t="b">
        <v>0</v>
      </c>
      <c r="Q926" t="b">
        <v>0</v>
      </c>
      <c r="R926" s="10" t="s">
        <v>33</v>
      </c>
      <c r="S926" t="str" cm="1">
        <f t="array" ref="S926:T926">_xlfn.TEXTSPLIT(R926,"/")</f>
        <v>theater</v>
      </c>
      <c r="T926" t="str">
        <v>plays</v>
      </c>
      <c r="U926" s="8" t="str">
        <f t="shared" si="88"/>
        <v>Oct</v>
      </c>
      <c r="V926">
        <f t="shared" si="89"/>
        <v>2019</v>
      </c>
    </row>
    <row r="927" spans="1:22" ht="31.5" x14ac:dyDescent="0.25">
      <c r="A927">
        <v>925</v>
      </c>
      <c r="B927" t="s">
        <v>1882</v>
      </c>
      <c r="C927" s="3" t="s">
        <v>1883</v>
      </c>
      <c r="D927" s="19">
        <v>3000</v>
      </c>
      <c r="E927" s="19">
        <v>6722</v>
      </c>
      <c r="F927" s="5">
        <f t="shared" si="84"/>
        <v>224.06666666666669</v>
      </c>
      <c r="G927" s="20" t="s">
        <v>20</v>
      </c>
      <c r="H927" s="8">
        <v>65</v>
      </c>
      <c r="I927" s="9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5">
        <f t="shared" si="86"/>
        <v>43000.208333333328</v>
      </c>
      <c r="O927" s="15">
        <f t="shared" si="87"/>
        <v>43012.208333333328</v>
      </c>
      <c r="P927" t="b">
        <v>0</v>
      </c>
      <c r="Q927" t="b">
        <v>0</v>
      </c>
      <c r="R927" s="10" t="s">
        <v>33</v>
      </c>
      <c r="S927" t="str" cm="1">
        <f t="array" ref="S927:T927">_xlfn.TEXTSPLIT(R927,"/")</f>
        <v>theater</v>
      </c>
      <c r="T927" t="str">
        <v>plays</v>
      </c>
      <c r="U927" s="8" t="str">
        <f t="shared" si="88"/>
        <v>Sep</v>
      </c>
      <c r="V927">
        <f t="shared" si="89"/>
        <v>2017</v>
      </c>
    </row>
    <row r="928" spans="1:22" x14ac:dyDescent="0.25">
      <c r="A928">
        <v>926</v>
      </c>
      <c r="B928" t="s">
        <v>1884</v>
      </c>
      <c r="C928" s="3" t="s">
        <v>1885</v>
      </c>
      <c r="D928" s="19">
        <v>8700</v>
      </c>
      <c r="E928" s="19">
        <v>1577</v>
      </c>
      <c r="F928" s="5">
        <f t="shared" si="84"/>
        <v>18.126436781609197</v>
      </c>
      <c r="G928" s="20" t="s">
        <v>14</v>
      </c>
      <c r="H928" s="8">
        <v>15</v>
      </c>
      <c r="I928" s="9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5">
        <f t="shared" si="86"/>
        <v>42502.208333333328</v>
      </c>
      <c r="O928" s="15">
        <f t="shared" si="87"/>
        <v>42506.208333333328</v>
      </c>
      <c r="P928" t="b">
        <v>0</v>
      </c>
      <c r="Q928" t="b">
        <v>0</v>
      </c>
      <c r="R928" s="10" t="s">
        <v>17</v>
      </c>
      <c r="S928" t="str" cm="1">
        <f t="array" ref="S928:T928">_xlfn.TEXTSPLIT(R928,"/")</f>
        <v>food</v>
      </c>
      <c r="T928" t="str">
        <v>food trucks</v>
      </c>
      <c r="U928" s="8" t="str">
        <f t="shared" si="88"/>
        <v>May</v>
      </c>
      <c r="V928">
        <f t="shared" si="89"/>
        <v>2016</v>
      </c>
    </row>
    <row r="929" spans="1:22" x14ac:dyDescent="0.25">
      <c r="A929">
        <v>927</v>
      </c>
      <c r="B929" t="s">
        <v>1886</v>
      </c>
      <c r="C929" s="3" t="s">
        <v>1887</v>
      </c>
      <c r="D929" s="19">
        <v>7200</v>
      </c>
      <c r="E929" s="19">
        <v>3301</v>
      </c>
      <c r="F929" s="5">
        <f t="shared" si="84"/>
        <v>45.847222222222221</v>
      </c>
      <c r="G929" s="20" t="s">
        <v>14</v>
      </c>
      <c r="H929" s="8">
        <v>37</v>
      </c>
      <c r="I929" s="9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5">
        <f t="shared" si="86"/>
        <v>41102.208333333336</v>
      </c>
      <c r="O929" s="15">
        <f t="shared" si="87"/>
        <v>41131.208333333336</v>
      </c>
      <c r="P929" t="b">
        <v>0</v>
      </c>
      <c r="Q929" t="b">
        <v>0</v>
      </c>
      <c r="R929" s="10" t="s">
        <v>33</v>
      </c>
      <c r="S929" t="str" cm="1">
        <f t="array" ref="S929:T929">_xlfn.TEXTSPLIT(R929,"/")</f>
        <v>theater</v>
      </c>
      <c r="T929" t="str">
        <v>plays</v>
      </c>
      <c r="U929" s="8" t="str">
        <f t="shared" si="88"/>
        <v>Jul</v>
      </c>
      <c r="V929">
        <f t="shared" si="89"/>
        <v>2012</v>
      </c>
    </row>
    <row r="930" spans="1:22" x14ac:dyDescent="0.25">
      <c r="A930">
        <v>928</v>
      </c>
      <c r="B930" t="s">
        <v>1888</v>
      </c>
      <c r="C930" s="3" t="s">
        <v>1889</v>
      </c>
      <c r="D930" s="19">
        <v>167400</v>
      </c>
      <c r="E930" s="19">
        <v>196386</v>
      </c>
      <c r="F930" s="5">
        <f t="shared" si="84"/>
        <v>117.31541218637993</v>
      </c>
      <c r="G930" s="20" t="s">
        <v>20</v>
      </c>
      <c r="H930" s="8">
        <v>3777</v>
      </c>
      <c r="I930" s="9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5">
        <f t="shared" si="86"/>
        <v>41637.25</v>
      </c>
      <c r="O930" s="15">
        <f t="shared" si="87"/>
        <v>41646.25</v>
      </c>
      <c r="P930" t="b">
        <v>0</v>
      </c>
      <c r="Q930" t="b">
        <v>0</v>
      </c>
      <c r="R930" s="10" t="s">
        <v>28</v>
      </c>
      <c r="S930" t="str" cm="1">
        <f t="array" ref="S930:T930">_xlfn.TEXTSPLIT(R930,"/")</f>
        <v>technology</v>
      </c>
      <c r="T930" t="str">
        <v>web</v>
      </c>
      <c r="U930" s="8" t="str">
        <f t="shared" si="88"/>
        <v>Dec</v>
      </c>
      <c r="V930">
        <f t="shared" si="89"/>
        <v>2013</v>
      </c>
    </row>
    <row r="931" spans="1:22" x14ac:dyDescent="0.25">
      <c r="A931">
        <v>929</v>
      </c>
      <c r="B931" t="s">
        <v>1890</v>
      </c>
      <c r="C931" s="3" t="s">
        <v>1891</v>
      </c>
      <c r="D931" s="19">
        <v>5500</v>
      </c>
      <c r="E931" s="19">
        <v>11952</v>
      </c>
      <c r="F931" s="5">
        <f t="shared" si="84"/>
        <v>217.30909090909088</v>
      </c>
      <c r="G931" s="20" t="s">
        <v>20</v>
      </c>
      <c r="H931" s="8">
        <v>184</v>
      </c>
      <c r="I931" s="9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5">
        <f t="shared" si="86"/>
        <v>42858.208333333328</v>
      </c>
      <c r="O931" s="15">
        <f t="shared" si="87"/>
        <v>42872.208333333328</v>
      </c>
      <c r="P931" t="b">
        <v>0</v>
      </c>
      <c r="Q931" t="b">
        <v>0</v>
      </c>
      <c r="R931" s="10" t="s">
        <v>33</v>
      </c>
      <c r="S931" t="str" cm="1">
        <f t="array" ref="S931:T931">_xlfn.TEXTSPLIT(R931,"/")</f>
        <v>theater</v>
      </c>
      <c r="T931" t="str">
        <v>plays</v>
      </c>
      <c r="U931" s="8" t="str">
        <f t="shared" si="88"/>
        <v>May</v>
      </c>
      <c r="V931">
        <f t="shared" si="89"/>
        <v>2017</v>
      </c>
    </row>
    <row r="932" spans="1:22" x14ac:dyDescent="0.25">
      <c r="A932">
        <v>930</v>
      </c>
      <c r="B932" t="s">
        <v>1892</v>
      </c>
      <c r="C932" s="3" t="s">
        <v>1893</v>
      </c>
      <c r="D932" s="19">
        <v>3500</v>
      </c>
      <c r="E932" s="19">
        <v>3930</v>
      </c>
      <c r="F932" s="5">
        <f t="shared" si="84"/>
        <v>112.28571428571428</v>
      </c>
      <c r="G932" s="20" t="s">
        <v>20</v>
      </c>
      <c r="H932" s="8">
        <v>85</v>
      </c>
      <c r="I932" s="9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5">
        <f t="shared" si="86"/>
        <v>42060.25</v>
      </c>
      <c r="O932" s="15">
        <f t="shared" si="87"/>
        <v>42067.25</v>
      </c>
      <c r="P932" t="b">
        <v>0</v>
      </c>
      <c r="Q932" t="b">
        <v>1</v>
      </c>
      <c r="R932" s="10" t="s">
        <v>33</v>
      </c>
      <c r="S932" t="str" cm="1">
        <f t="array" ref="S932:T932">_xlfn.TEXTSPLIT(R932,"/")</f>
        <v>theater</v>
      </c>
      <c r="T932" t="str">
        <v>plays</v>
      </c>
      <c r="U932" s="8" t="str">
        <f t="shared" si="88"/>
        <v>Feb</v>
      </c>
      <c r="V932">
        <f t="shared" si="89"/>
        <v>2015</v>
      </c>
    </row>
    <row r="933" spans="1:22" x14ac:dyDescent="0.25">
      <c r="A933">
        <v>931</v>
      </c>
      <c r="B933" t="s">
        <v>1894</v>
      </c>
      <c r="C933" s="3" t="s">
        <v>1895</v>
      </c>
      <c r="D933" s="19">
        <v>7900</v>
      </c>
      <c r="E933" s="19">
        <v>5729</v>
      </c>
      <c r="F933" s="5">
        <f t="shared" si="84"/>
        <v>72.51898734177216</v>
      </c>
      <c r="G933" s="20" t="s">
        <v>14</v>
      </c>
      <c r="H933" s="8">
        <v>112</v>
      </c>
      <c r="I933" s="9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5">
        <f t="shared" si="86"/>
        <v>41818.208333333336</v>
      </c>
      <c r="O933" s="15">
        <f t="shared" si="87"/>
        <v>41820.208333333336</v>
      </c>
      <c r="P933" t="b">
        <v>0</v>
      </c>
      <c r="Q933" t="b">
        <v>1</v>
      </c>
      <c r="R933" s="10" t="s">
        <v>33</v>
      </c>
      <c r="S933" t="str" cm="1">
        <f t="array" ref="S933:T933">_xlfn.TEXTSPLIT(R933,"/")</f>
        <v>theater</v>
      </c>
      <c r="T933" t="str">
        <v>plays</v>
      </c>
      <c r="U933" s="8" t="str">
        <f t="shared" si="88"/>
        <v>Jun</v>
      </c>
      <c r="V933">
        <f t="shared" si="89"/>
        <v>2014</v>
      </c>
    </row>
    <row r="934" spans="1:22" x14ac:dyDescent="0.25">
      <c r="A934">
        <v>932</v>
      </c>
      <c r="B934" t="s">
        <v>1896</v>
      </c>
      <c r="C934" s="3" t="s">
        <v>1897</v>
      </c>
      <c r="D934" s="19">
        <v>2300</v>
      </c>
      <c r="E934" s="19">
        <v>4883</v>
      </c>
      <c r="F934" s="5">
        <f t="shared" si="84"/>
        <v>212.30434782608697</v>
      </c>
      <c r="G934" s="20" t="s">
        <v>20</v>
      </c>
      <c r="H934" s="8">
        <v>144</v>
      </c>
      <c r="I934" s="9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5">
        <f t="shared" si="86"/>
        <v>41709.208333333336</v>
      </c>
      <c r="O934" s="15">
        <f t="shared" si="87"/>
        <v>41712.208333333336</v>
      </c>
      <c r="P934" t="b">
        <v>0</v>
      </c>
      <c r="Q934" t="b">
        <v>0</v>
      </c>
      <c r="R934" s="10" t="s">
        <v>23</v>
      </c>
      <c r="S934" t="str" cm="1">
        <f t="array" ref="S934:T934">_xlfn.TEXTSPLIT(R934,"/")</f>
        <v>music</v>
      </c>
      <c r="T934" t="str">
        <v>rock</v>
      </c>
      <c r="U934" s="8" t="str">
        <f t="shared" si="88"/>
        <v>Mar</v>
      </c>
      <c r="V934">
        <f t="shared" si="89"/>
        <v>2014</v>
      </c>
    </row>
    <row r="935" spans="1:22" x14ac:dyDescent="0.25">
      <c r="A935">
        <v>933</v>
      </c>
      <c r="B935" t="s">
        <v>1898</v>
      </c>
      <c r="C935" s="3" t="s">
        <v>1899</v>
      </c>
      <c r="D935" s="19">
        <v>73000</v>
      </c>
      <c r="E935" s="19">
        <v>175015</v>
      </c>
      <c r="F935" s="5">
        <f t="shared" si="84"/>
        <v>239.74657534246577</v>
      </c>
      <c r="G935" s="20" t="s">
        <v>20</v>
      </c>
      <c r="H935" s="8">
        <v>1902</v>
      </c>
      <c r="I935" s="9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5">
        <f t="shared" si="86"/>
        <v>41372.208333333336</v>
      </c>
      <c r="O935" s="15">
        <f t="shared" si="87"/>
        <v>41385.208333333336</v>
      </c>
      <c r="P935" t="b">
        <v>0</v>
      </c>
      <c r="Q935" t="b">
        <v>0</v>
      </c>
      <c r="R935" s="10" t="s">
        <v>33</v>
      </c>
      <c r="S935" t="str" cm="1">
        <f t="array" ref="S935:T935">_xlfn.TEXTSPLIT(R935,"/")</f>
        <v>theater</v>
      </c>
      <c r="T935" t="str">
        <v>plays</v>
      </c>
      <c r="U935" s="8" t="str">
        <f t="shared" si="88"/>
        <v>Apr</v>
      </c>
      <c r="V935">
        <f t="shared" si="89"/>
        <v>2013</v>
      </c>
    </row>
    <row r="936" spans="1:22" x14ac:dyDescent="0.25">
      <c r="A936">
        <v>934</v>
      </c>
      <c r="B936" t="s">
        <v>1900</v>
      </c>
      <c r="C936" s="3" t="s">
        <v>1901</v>
      </c>
      <c r="D936" s="19">
        <v>6200</v>
      </c>
      <c r="E936" s="19">
        <v>11280</v>
      </c>
      <c r="F936" s="5">
        <f t="shared" si="84"/>
        <v>181.93548387096774</v>
      </c>
      <c r="G936" s="20" t="s">
        <v>20</v>
      </c>
      <c r="H936" s="8">
        <v>105</v>
      </c>
      <c r="I936" s="9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5">
        <f t="shared" si="86"/>
        <v>42422.25</v>
      </c>
      <c r="O936" s="15">
        <f t="shared" si="87"/>
        <v>42428.25</v>
      </c>
      <c r="P936" t="b">
        <v>0</v>
      </c>
      <c r="Q936" t="b">
        <v>0</v>
      </c>
      <c r="R936" s="10" t="s">
        <v>33</v>
      </c>
      <c r="S936" t="str" cm="1">
        <f t="array" ref="S936:T936">_xlfn.TEXTSPLIT(R936,"/")</f>
        <v>theater</v>
      </c>
      <c r="T936" t="str">
        <v>plays</v>
      </c>
      <c r="U936" s="8" t="str">
        <f t="shared" si="88"/>
        <v>Feb</v>
      </c>
      <c r="V936">
        <f t="shared" si="89"/>
        <v>2016</v>
      </c>
    </row>
    <row r="937" spans="1:22" ht="31.5" x14ac:dyDescent="0.25">
      <c r="A937">
        <v>935</v>
      </c>
      <c r="B937" t="s">
        <v>1902</v>
      </c>
      <c r="C937" s="3" t="s">
        <v>1903</v>
      </c>
      <c r="D937" s="19">
        <v>6100</v>
      </c>
      <c r="E937" s="19">
        <v>10012</v>
      </c>
      <c r="F937" s="5">
        <f t="shared" si="84"/>
        <v>164.13114754098362</v>
      </c>
      <c r="G937" s="20" t="s">
        <v>20</v>
      </c>
      <c r="H937" s="8">
        <v>132</v>
      </c>
      <c r="I937" s="9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5">
        <f t="shared" si="86"/>
        <v>42209.208333333328</v>
      </c>
      <c r="O937" s="15">
        <f t="shared" si="87"/>
        <v>42216.208333333328</v>
      </c>
      <c r="P937" t="b">
        <v>0</v>
      </c>
      <c r="Q937" t="b">
        <v>0</v>
      </c>
      <c r="R937" s="10" t="s">
        <v>33</v>
      </c>
      <c r="S937" t="str" cm="1">
        <f t="array" ref="S937:T937">_xlfn.TEXTSPLIT(R937,"/")</f>
        <v>theater</v>
      </c>
      <c r="T937" t="str">
        <v>plays</v>
      </c>
      <c r="U937" s="8" t="str">
        <f t="shared" si="88"/>
        <v>Jul</v>
      </c>
      <c r="V937">
        <f t="shared" si="89"/>
        <v>2015</v>
      </c>
    </row>
    <row r="938" spans="1:22" x14ac:dyDescent="0.25">
      <c r="A938">
        <v>936</v>
      </c>
      <c r="B938" t="s">
        <v>1246</v>
      </c>
      <c r="C938" s="3" t="s">
        <v>1904</v>
      </c>
      <c r="D938" s="19">
        <v>103200</v>
      </c>
      <c r="E938" s="19">
        <v>1690</v>
      </c>
      <c r="F938" s="5">
        <f t="shared" si="84"/>
        <v>1.6375968992248062</v>
      </c>
      <c r="G938" s="20" t="s">
        <v>14</v>
      </c>
      <c r="H938" s="8">
        <v>21</v>
      </c>
      <c r="I938" s="9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5">
        <f t="shared" si="86"/>
        <v>43668.208333333328</v>
      </c>
      <c r="O938" s="15">
        <f t="shared" si="87"/>
        <v>43671.208333333328</v>
      </c>
      <c r="P938" t="b">
        <v>1</v>
      </c>
      <c r="Q938" t="b">
        <v>0</v>
      </c>
      <c r="R938" s="10" t="s">
        <v>33</v>
      </c>
      <c r="S938" t="str" cm="1">
        <f t="array" ref="S938:T938">_xlfn.TEXTSPLIT(R938,"/")</f>
        <v>theater</v>
      </c>
      <c r="T938" t="str">
        <v>plays</v>
      </c>
      <c r="U938" s="8" t="str">
        <f t="shared" si="88"/>
        <v>Jul</v>
      </c>
      <c r="V938">
        <f t="shared" si="89"/>
        <v>2019</v>
      </c>
    </row>
    <row r="939" spans="1:22" x14ac:dyDescent="0.25">
      <c r="A939">
        <v>937</v>
      </c>
      <c r="B939" t="s">
        <v>1905</v>
      </c>
      <c r="C939" s="3" t="s">
        <v>1906</v>
      </c>
      <c r="D939" s="19">
        <v>171000</v>
      </c>
      <c r="E939" s="19">
        <v>84891</v>
      </c>
      <c r="F939" s="5">
        <f t="shared" si="84"/>
        <v>49.64385964912281</v>
      </c>
      <c r="G939" s="20" t="s">
        <v>74</v>
      </c>
      <c r="H939" s="8">
        <v>976</v>
      </c>
      <c r="I939" s="9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5">
        <f t="shared" si="86"/>
        <v>42334.25</v>
      </c>
      <c r="O939" s="15">
        <f t="shared" si="87"/>
        <v>42343.25</v>
      </c>
      <c r="P939" t="b">
        <v>0</v>
      </c>
      <c r="Q939" t="b">
        <v>0</v>
      </c>
      <c r="R939" s="10" t="s">
        <v>42</v>
      </c>
      <c r="S939" t="str" cm="1">
        <f t="array" ref="S939:T939">_xlfn.TEXTSPLIT(R939,"/")</f>
        <v>film &amp; video</v>
      </c>
      <c r="T939" t="str">
        <v>documentary</v>
      </c>
      <c r="U939" s="8" t="str">
        <f t="shared" si="88"/>
        <v>Nov</v>
      </c>
      <c r="V939">
        <f t="shared" si="89"/>
        <v>2015</v>
      </c>
    </row>
    <row r="940" spans="1:22" x14ac:dyDescent="0.25">
      <c r="A940">
        <v>938</v>
      </c>
      <c r="B940" t="s">
        <v>1907</v>
      </c>
      <c r="C940" s="3" t="s">
        <v>1908</v>
      </c>
      <c r="D940" s="19">
        <v>9200</v>
      </c>
      <c r="E940" s="19">
        <v>10093</v>
      </c>
      <c r="F940" s="5">
        <f t="shared" si="84"/>
        <v>109.70652173913042</v>
      </c>
      <c r="G940" s="20" t="s">
        <v>20</v>
      </c>
      <c r="H940" s="8">
        <v>96</v>
      </c>
      <c r="I940" s="9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5">
        <f t="shared" si="86"/>
        <v>43263.208333333328</v>
      </c>
      <c r="O940" s="15">
        <f t="shared" si="87"/>
        <v>43299.208333333328</v>
      </c>
      <c r="P940" t="b">
        <v>0</v>
      </c>
      <c r="Q940" t="b">
        <v>1</v>
      </c>
      <c r="R940" s="10" t="s">
        <v>119</v>
      </c>
      <c r="S940" t="str" cm="1">
        <f t="array" ref="S940:T940">_xlfn.TEXTSPLIT(R940,"/")</f>
        <v>publishing</v>
      </c>
      <c r="T940" t="str">
        <v>fiction</v>
      </c>
      <c r="U940" s="8" t="str">
        <f t="shared" si="88"/>
        <v>Jun</v>
      </c>
      <c r="V940">
        <f t="shared" si="89"/>
        <v>2018</v>
      </c>
    </row>
    <row r="941" spans="1:22" ht="31.5" x14ac:dyDescent="0.25">
      <c r="A941">
        <v>939</v>
      </c>
      <c r="B941" t="s">
        <v>1909</v>
      </c>
      <c r="C941" s="3" t="s">
        <v>1910</v>
      </c>
      <c r="D941" s="19">
        <v>7800</v>
      </c>
      <c r="E941" s="19">
        <v>3839</v>
      </c>
      <c r="F941" s="5">
        <f t="shared" si="84"/>
        <v>49.217948717948715</v>
      </c>
      <c r="G941" s="20" t="s">
        <v>14</v>
      </c>
      <c r="H941" s="8">
        <v>67</v>
      </c>
      <c r="I941" s="9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5">
        <f t="shared" si="86"/>
        <v>40670.208333333336</v>
      </c>
      <c r="O941" s="15">
        <f t="shared" si="87"/>
        <v>40687.208333333336</v>
      </c>
      <c r="P941" t="b">
        <v>0</v>
      </c>
      <c r="Q941" t="b">
        <v>1</v>
      </c>
      <c r="R941" s="10" t="s">
        <v>89</v>
      </c>
      <c r="S941" t="str" cm="1">
        <f t="array" ref="S941:T941">_xlfn.TEXTSPLIT(R941,"/")</f>
        <v>games</v>
      </c>
      <c r="T941" t="str">
        <v>video games</v>
      </c>
      <c r="U941" s="8" t="str">
        <f t="shared" si="88"/>
        <v>May</v>
      </c>
      <c r="V941">
        <f t="shared" si="89"/>
        <v>2011</v>
      </c>
    </row>
    <row r="942" spans="1:22" x14ac:dyDescent="0.25">
      <c r="A942">
        <v>940</v>
      </c>
      <c r="B942" t="s">
        <v>1911</v>
      </c>
      <c r="C942" s="3" t="s">
        <v>1912</v>
      </c>
      <c r="D942" s="19">
        <v>9900</v>
      </c>
      <c r="E942" s="19">
        <v>6161</v>
      </c>
      <c r="F942" s="5">
        <f t="shared" si="84"/>
        <v>62.232323232323225</v>
      </c>
      <c r="G942" s="20" t="s">
        <v>47</v>
      </c>
      <c r="H942" s="8">
        <v>66</v>
      </c>
      <c r="I942" s="9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5">
        <f t="shared" si="86"/>
        <v>41244.25</v>
      </c>
      <c r="O942" s="15">
        <f t="shared" si="87"/>
        <v>41266.25</v>
      </c>
      <c r="P942" t="b">
        <v>0</v>
      </c>
      <c r="Q942" t="b">
        <v>0</v>
      </c>
      <c r="R942" s="10" t="s">
        <v>28</v>
      </c>
      <c r="S942" t="str" cm="1">
        <f t="array" ref="S942:T942">_xlfn.TEXTSPLIT(R942,"/")</f>
        <v>technology</v>
      </c>
      <c r="T942" t="str">
        <v>web</v>
      </c>
      <c r="U942" s="8" t="str">
        <f t="shared" si="88"/>
        <v>Dec</v>
      </c>
      <c r="V942">
        <f t="shared" si="89"/>
        <v>2012</v>
      </c>
    </row>
    <row r="943" spans="1:22" x14ac:dyDescent="0.25">
      <c r="A943">
        <v>941</v>
      </c>
      <c r="B943" t="s">
        <v>1913</v>
      </c>
      <c r="C943" s="3" t="s">
        <v>1914</v>
      </c>
      <c r="D943" s="19">
        <v>43000</v>
      </c>
      <c r="E943" s="19">
        <v>5615</v>
      </c>
      <c r="F943" s="5">
        <f t="shared" si="84"/>
        <v>13.05813953488372</v>
      </c>
      <c r="G943" s="20" t="s">
        <v>14</v>
      </c>
      <c r="H943" s="8">
        <v>78</v>
      </c>
      <c r="I943" s="9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5">
        <f t="shared" si="86"/>
        <v>40552.25</v>
      </c>
      <c r="O943" s="15">
        <f t="shared" si="87"/>
        <v>40587.25</v>
      </c>
      <c r="P943" t="b">
        <v>1</v>
      </c>
      <c r="Q943" t="b">
        <v>0</v>
      </c>
      <c r="R943" s="10" t="s">
        <v>33</v>
      </c>
      <c r="S943" t="str" cm="1">
        <f t="array" ref="S943:T943">_xlfn.TEXTSPLIT(R943,"/")</f>
        <v>theater</v>
      </c>
      <c r="T943" t="str">
        <v>plays</v>
      </c>
      <c r="U943" s="8" t="str">
        <f t="shared" si="88"/>
        <v>Jan</v>
      </c>
      <c r="V943">
        <f t="shared" si="89"/>
        <v>2011</v>
      </c>
    </row>
    <row r="944" spans="1:22" x14ac:dyDescent="0.25">
      <c r="A944">
        <v>942</v>
      </c>
      <c r="B944" t="s">
        <v>1907</v>
      </c>
      <c r="C944" s="3" t="s">
        <v>1915</v>
      </c>
      <c r="D944" s="19">
        <v>9600</v>
      </c>
      <c r="E944" s="19">
        <v>6205</v>
      </c>
      <c r="F944" s="5">
        <f t="shared" si="84"/>
        <v>64.635416666666671</v>
      </c>
      <c r="G944" s="20" t="s">
        <v>14</v>
      </c>
      <c r="H944" s="8">
        <v>67</v>
      </c>
      <c r="I944" s="9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5">
        <f t="shared" si="86"/>
        <v>40568.25</v>
      </c>
      <c r="O944" s="15">
        <f t="shared" si="87"/>
        <v>40571.25</v>
      </c>
      <c r="P944" t="b">
        <v>0</v>
      </c>
      <c r="Q944" t="b">
        <v>0</v>
      </c>
      <c r="R944" s="10" t="s">
        <v>33</v>
      </c>
      <c r="S944" t="str" cm="1">
        <f t="array" ref="S944:T944">_xlfn.TEXTSPLIT(R944,"/")</f>
        <v>theater</v>
      </c>
      <c r="T944" t="str">
        <v>plays</v>
      </c>
      <c r="U944" s="8" t="str">
        <f t="shared" si="88"/>
        <v>Jan</v>
      </c>
      <c r="V944">
        <f t="shared" si="89"/>
        <v>2011</v>
      </c>
    </row>
    <row r="945" spans="1:22" x14ac:dyDescent="0.25">
      <c r="A945">
        <v>943</v>
      </c>
      <c r="B945" t="s">
        <v>1916</v>
      </c>
      <c r="C945" s="3" t="s">
        <v>1917</v>
      </c>
      <c r="D945" s="19">
        <v>7500</v>
      </c>
      <c r="E945" s="19">
        <v>11969</v>
      </c>
      <c r="F945" s="5">
        <f t="shared" si="84"/>
        <v>159.58666666666667</v>
      </c>
      <c r="G945" s="20" t="s">
        <v>20</v>
      </c>
      <c r="H945" s="8">
        <v>114</v>
      </c>
      <c r="I945" s="9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5">
        <f t="shared" si="86"/>
        <v>41906.208333333336</v>
      </c>
      <c r="O945" s="15">
        <f t="shared" si="87"/>
        <v>41941.208333333336</v>
      </c>
      <c r="P945" t="b">
        <v>0</v>
      </c>
      <c r="Q945" t="b">
        <v>0</v>
      </c>
      <c r="R945" s="10" t="s">
        <v>17</v>
      </c>
      <c r="S945" t="str" cm="1">
        <f t="array" ref="S945:T945">_xlfn.TEXTSPLIT(R945,"/")</f>
        <v>food</v>
      </c>
      <c r="T945" t="str">
        <v>food trucks</v>
      </c>
      <c r="U945" s="8" t="str">
        <f t="shared" si="88"/>
        <v>Sep</v>
      </c>
      <c r="V945">
        <f t="shared" si="89"/>
        <v>2014</v>
      </c>
    </row>
    <row r="946" spans="1:22" x14ac:dyDescent="0.25">
      <c r="A946">
        <v>944</v>
      </c>
      <c r="B946" t="s">
        <v>1918</v>
      </c>
      <c r="C946" s="3" t="s">
        <v>1919</v>
      </c>
      <c r="D946" s="19">
        <v>10000</v>
      </c>
      <c r="E946" s="19">
        <v>8142</v>
      </c>
      <c r="F946" s="5">
        <f t="shared" si="84"/>
        <v>81.42</v>
      </c>
      <c r="G946" s="20" t="s">
        <v>14</v>
      </c>
      <c r="H946" s="8">
        <v>263</v>
      </c>
      <c r="I946" s="9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5">
        <f t="shared" si="86"/>
        <v>42776.25</v>
      </c>
      <c r="O946" s="15">
        <f t="shared" si="87"/>
        <v>42795.25</v>
      </c>
      <c r="P946" t="b">
        <v>0</v>
      </c>
      <c r="Q946" t="b">
        <v>0</v>
      </c>
      <c r="R946" s="10" t="s">
        <v>122</v>
      </c>
      <c r="S946" t="str" cm="1">
        <f t="array" ref="S946:T946">_xlfn.TEXTSPLIT(R946,"/")</f>
        <v>photography</v>
      </c>
      <c r="T946" t="str">
        <v>photography books</v>
      </c>
      <c r="U946" s="8" t="str">
        <f t="shared" si="88"/>
        <v>Feb</v>
      </c>
      <c r="V946">
        <f t="shared" si="89"/>
        <v>2017</v>
      </c>
    </row>
    <row r="947" spans="1:22" x14ac:dyDescent="0.25">
      <c r="A947">
        <v>945</v>
      </c>
      <c r="B947" t="s">
        <v>1920</v>
      </c>
      <c r="C947" s="3" t="s">
        <v>1921</v>
      </c>
      <c r="D947" s="19">
        <v>172000</v>
      </c>
      <c r="E947" s="19">
        <v>55805</v>
      </c>
      <c r="F947" s="5">
        <f t="shared" si="84"/>
        <v>32.444767441860463</v>
      </c>
      <c r="G947" s="20" t="s">
        <v>14</v>
      </c>
      <c r="H947" s="8">
        <v>1691</v>
      </c>
      <c r="I947" s="9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5">
        <f t="shared" si="86"/>
        <v>41004.208333333336</v>
      </c>
      <c r="O947" s="15">
        <f t="shared" si="87"/>
        <v>41019.208333333336</v>
      </c>
      <c r="P947" t="b">
        <v>1</v>
      </c>
      <c r="Q947" t="b">
        <v>0</v>
      </c>
      <c r="R947" s="10" t="s">
        <v>122</v>
      </c>
      <c r="S947" t="str" cm="1">
        <f t="array" ref="S947:T947">_xlfn.TEXTSPLIT(R947,"/")</f>
        <v>photography</v>
      </c>
      <c r="T947" t="str">
        <v>photography books</v>
      </c>
      <c r="U947" s="8" t="str">
        <f t="shared" si="88"/>
        <v>Apr</v>
      </c>
      <c r="V947">
        <f t="shared" si="89"/>
        <v>2012</v>
      </c>
    </row>
    <row r="948" spans="1:22" ht="31.5" x14ac:dyDescent="0.25">
      <c r="A948">
        <v>946</v>
      </c>
      <c r="B948" t="s">
        <v>1922</v>
      </c>
      <c r="C948" s="3" t="s">
        <v>1923</v>
      </c>
      <c r="D948" s="19">
        <v>153700</v>
      </c>
      <c r="E948" s="19">
        <v>15238</v>
      </c>
      <c r="F948" s="5">
        <f t="shared" si="84"/>
        <v>9.9141184124918666</v>
      </c>
      <c r="G948" s="20" t="s">
        <v>14</v>
      </c>
      <c r="H948" s="8">
        <v>181</v>
      </c>
      <c r="I948" s="9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5">
        <f t="shared" si="86"/>
        <v>40710.208333333336</v>
      </c>
      <c r="O948" s="15">
        <f t="shared" si="87"/>
        <v>40712.208333333336</v>
      </c>
      <c r="P948" t="b">
        <v>0</v>
      </c>
      <c r="Q948" t="b">
        <v>0</v>
      </c>
      <c r="R948" s="10" t="s">
        <v>33</v>
      </c>
      <c r="S948" t="str" cm="1">
        <f t="array" ref="S948:T948">_xlfn.TEXTSPLIT(R948,"/")</f>
        <v>theater</v>
      </c>
      <c r="T948" t="str">
        <v>plays</v>
      </c>
      <c r="U948" s="8" t="str">
        <f t="shared" si="88"/>
        <v>Jun</v>
      </c>
      <c r="V948">
        <f t="shared" si="89"/>
        <v>2011</v>
      </c>
    </row>
    <row r="949" spans="1:22" x14ac:dyDescent="0.25">
      <c r="A949">
        <v>947</v>
      </c>
      <c r="B949" t="s">
        <v>1924</v>
      </c>
      <c r="C949" s="3" t="s">
        <v>1925</v>
      </c>
      <c r="D949" s="19">
        <v>3600</v>
      </c>
      <c r="E949" s="19">
        <v>961</v>
      </c>
      <c r="F949" s="5">
        <f t="shared" si="84"/>
        <v>26.694444444444443</v>
      </c>
      <c r="G949" s="20" t="s">
        <v>14</v>
      </c>
      <c r="H949" s="8">
        <v>13</v>
      </c>
      <c r="I949" s="9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5">
        <f t="shared" si="86"/>
        <v>41908.208333333336</v>
      </c>
      <c r="O949" s="15">
        <f t="shared" si="87"/>
        <v>41915.208333333336</v>
      </c>
      <c r="P949" t="b">
        <v>0</v>
      </c>
      <c r="Q949" t="b">
        <v>0</v>
      </c>
      <c r="R949" s="10" t="s">
        <v>33</v>
      </c>
      <c r="S949" t="str" cm="1">
        <f t="array" ref="S949:T949">_xlfn.TEXTSPLIT(R949,"/")</f>
        <v>theater</v>
      </c>
      <c r="T949" t="str">
        <v>plays</v>
      </c>
      <c r="U949" s="8" t="str">
        <f t="shared" si="88"/>
        <v>Sep</v>
      </c>
      <c r="V949">
        <f t="shared" si="89"/>
        <v>2014</v>
      </c>
    </row>
    <row r="950" spans="1:22" x14ac:dyDescent="0.25">
      <c r="A950">
        <v>948</v>
      </c>
      <c r="B950" t="s">
        <v>1926</v>
      </c>
      <c r="C950" s="3" t="s">
        <v>1927</v>
      </c>
      <c r="D950" s="19">
        <v>9400</v>
      </c>
      <c r="E950" s="19">
        <v>5918</v>
      </c>
      <c r="F950" s="5">
        <f t="shared" si="84"/>
        <v>62.957446808510639</v>
      </c>
      <c r="G950" s="20" t="s">
        <v>74</v>
      </c>
      <c r="H950" s="8">
        <v>160</v>
      </c>
      <c r="I950" s="9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5">
        <f t="shared" si="86"/>
        <v>41985.25</v>
      </c>
      <c r="O950" s="15">
        <f t="shared" si="87"/>
        <v>41995.25</v>
      </c>
      <c r="P950" t="b">
        <v>1</v>
      </c>
      <c r="Q950" t="b">
        <v>1</v>
      </c>
      <c r="R950" s="10" t="s">
        <v>42</v>
      </c>
      <c r="S950" t="str" cm="1">
        <f t="array" ref="S950:T950">_xlfn.TEXTSPLIT(R950,"/")</f>
        <v>film &amp; video</v>
      </c>
      <c r="T950" t="str">
        <v>documentary</v>
      </c>
      <c r="U950" s="8" t="str">
        <f t="shared" si="88"/>
        <v>Dec</v>
      </c>
      <c r="V950">
        <f t="shared" si="89"/>
        <v>2014</v>
      </c>
    </row>
    <row r="951" spans="1:22" ht="31.5" x14ac:dyDescent="0.25">
      <c r="A951">
        <v>949</v>
      </c>
      <c r="B951" t="s">
        <v>1928</v>
      </c>
      <c r="C951" s="3" t="s">
        <v>1929</v>
      </c>
      <c r="D951" s="19">
        <v>5900</v>
      </c>
      <c r="E951" s="19">
        <v>9520</v>
      </c>
      <c r="F951" s="5">
        <f t="shared" si="84"/>
        <v>161.35593220338984</v>
      </c>
      <c r="G951" s="20" t="s">
        <v>20</v>
      </c>
      <c r="H951" s="8">
        <v>203</v>
      </c>
      <c r="I951" s="9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5">
        <f t="shared" si="86"/>
        <v>42112.208333333328</v>
      </c>
      <c r="O951" s="15">
        <f t="shared" si="87"/>
        <v>42131.208333333328</v>
      </c>
      <c r="P951" t="b">
        <v>0</v>
      </c>
      <c r="Q951" t="b">
        <v>0</v>
      </c>
      <c r="R951" s="10" t="s">
        <v>28</v>
      </c>
      <c r="S951" t="str" cm="1">
        <f t="array" ref="S951:T951">_xlfn.TEXTSPLIT(R951,"/")</f>
        <v>technology</v>
      </c>
      <c r="T951" t="str">
        <v>web</v>
      </c>
      <c r="U951" s="8" t="str">
        <f t="shared" si="88"/>
        <v>Apr</v>
      </c>
      <c r="V951">
        <f t="shared" si="89"/>
        <v>2015</v>
      </c>
    </row>
    <row r="952" spans="1:22" x14ac:dyDescent="0.25">
      <c r="A952">
        <v>950</v>
      </c>
      <c r="B952" t="s">
        <v>1930</v>
      </c>
      <c r="C952" s="3" t="s">
        <v>1931</v>
      </c>
      <c r="D952" s="19">
        <v>100</v>
      </c>
      <c r="E952" s="19">
        <v>5</v>
      </c>
      <c r="F952" s="5">
        <f t="shared" si="84"/>
        <v>5</v>
      </c>
      <c r="G952" s="20" t="s">
        <v>14</v>
      </c>
      <c r="H952" s="8">
        <v>1</v>
      </c>
      <c r="I952" s="9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5">
        <f t="shared" si="86"/>
        <v>43571.208333333328</v>
      </c>
      <c r="O952" s="15">
        <f t="shared" si="87"/>
        <v>43576.208333333328</v>
      </c>
      <c r="P952" t="b">
        <v>0</v>
      </c>
      <c r="Q952" t="b">
        <v>1</v>
      </c>
      <c r="R952" s="10" t="s">
        <v>33</v>
      </c>
      <c r="S952" t="str" cm="1">
        <f t="array" ref="S952:T952">_xlfn.TEXTSPLIT(R952,"/")</f>
        <v>theater</v>
      </c>
      <c r="T952" t="str">
        <v>plays</v>
      </c>
      <c r="U952" s="8" t="str">
        <f t="shared" si="88"/>
        <v>Apr</v>
      </c>
      <c r="V952">
        <f t="shared" si="89"/>
        <v>2019</v>
      </c>
    </row>
    <row r="953" spans="1:22" x14ac:dyDescent="0.25">
      <c r="A953">
        <v>951</v>
      </c>
      <c r="B953" t="s">
        <v>1932</v>
      </c>
      <c r="C953" s="3" t="s">
        <v>1933</v>
      </c>
      <c r="D953" s="19">
        <v>14500</v>
      </c>
      <c r="E953" s="19">
        <v>159056</v>
      </c>
      <c r="F953" s="5">
        <f t="shared" si="84"/>
        <v>1096.9379310344827</v>
      </c>
      <c r="G953" s="20" t="s">
        <v>20</v>
      </c>
      <c r="H953" s="8">
        <v>1559</v>
      </c>
      <c r="I953" s="9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5">
        <f t="shared" si="86"/>
        <v>42730.25</v>
      </c>
      <c r="O953" s="15">
        <f t="shared" si="87"/>
        <v>42731.25</v>
      </c>
      <c r="P953" t="b">
        <v>0</v>
      </c>
      <c r="Q953" t="b">
        <v>1</v>
      </c>
      <c r="R953" s="10" t="s">
        <v>23</v>
      </c>
      <c r="S953" t="str" cm="1">
        <f t="array" ref="S953:T953">_xlfn.TEXTSPLIT(R953,"/")</f>
        <v>music</v>
      </c>
      <c r="T953" t="str">
        <v>rock</v>
      </c>
      <c r="U953" s="8" t="str">
        <f t="shared" si="88"/>
        <v>Dec</v>
      </c>
      <c r="V953">
        <f t="shared" si="89"/>
        <v>2016</v>
      </c>
    </row>
    <row r="954" spans="1:22" x14ac:dyDescent="0.25">
      <c r="A954">
        <v>952</v>
      </c>
      <c r="B954" t="s">
        <v>1934</v>
      </c>
      <c r="C954" s="3" t="s">
        <v>1935</v>
      </c>
      <c r="D954" s="19">
        <v>145500</v>
      </c>
      <c r="E954" s="19">
        <v>101987</v>
      </c>
      <c r="F954" s="5">
        <f t="shared" si="84"/>
        <v>70.094158075601371</v>
      </c>
      <c r="G954" s="20" t="s">
        <v>74</v>
      </c>
      <c r="H954" s="8">
        <v>2266</v>
      </c>
      <c r="I954" s="9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5">
        <f t="shared" si="86"/>
        <v>42591.208333333328</v>
      </c>
      <c r="O954" s="15">
        <f t="shared" si="87"/>
        <v>42605.208333333328</v>
      </c>
      <c r="P954" t="b">
        <v>0</v>
      </c>
      <c r="Q954" t="b">
        <v>0</v>
      </c>
      <c r="R954" s="10" t="s">
        <v>42</v>
      </c>
      <c r="S954" t="str" cm="1">
        <f t="array" ref="S954:T954">_xlfn.TEXTSPLIT(R954,"/")</f>
        <v>film &amp; video</v>
      </c>
      <c r="T954" t="str">
        <v>documentary</v>
      </c>
      <c r="U954" s="8" t="str">
        <f t="shared" si="88"/>
        <v>Aug</v>
      </c>
      <c r="V954">
        <f t="shared" si="89"/>
        <v>2016</v>
      </c>
    </row>
    <row r="955" spans="1:22" ht="31.5" x14ac:dyDescent="0.25">
      <c r="A955">
        <v>953</v>
      </c>
      <c r="B955" t="s">
        <v>1936</v>
      </c>
      <c r="C955" s="3" t="s">
        <v>1937</v>
      </c>
      <c r="D955" s="19">
        <v>3300</v>
      </c>
      <c r="E955" s="19">
        <v>1980</v>
      </c>
      <c r="F955" s="5">
        <f t="shared" si="84"/>
        <v>60</v>
      </c>
      <c r="G955" s="20" t="s">
        <v>14</v>
      </c>
      <c r="H955" s="8">
        <v>21</v>
      </c>
      <c r="I955" s="9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5">
        <f t="shared" si="86"/>
        <v>42358.25</v>
      </c>
      <c r="O955" s="15">
        <f t="shared" si="87"/>
        <v>42394.25</v>
      </c>
      <c r="P955" t="b">
        <v>0</v>
      </c>
      <c r="Q955" t="b">
        <v>1</v>
      </c>
      <c r="R955" s="10" t="s">
        <v>474</v>
      </c>
      <c r="S955" t="str" cm="1">
        <f t="array" ref="S955:T955">_xlfn.TEXTSPLIT(R955,"/")</f>
        <v>film &amp; video</v>
      </c>
      <c r="T955" t="str">
        <v>science fiction</v>
      </c>
      <c r="U955" s="8" t="str">
        <f t="shared" si="88"/>
        <v>Dec</v>
      </c>
      <c r="V955">
        <f t="shared" si="89"/>
        <v>2015</v>
      </c>
    </row>
    <row r="956" spans="1:22" x14ac:dyDescent="0.25">
      <c r="A956">
        <v>954</v>
      </c>
      <c r="B956" t="s">
        <v>1938</v>
      </c>
      <c r="C956" s="3" t="s">
        <v>1939</v>
      </c>
      <c r="D956" s="19">
        <v>42600</v>
      </c>
      <c r="E956" s="19">
        <v>156384</v>
      </c>
      <c r="F956" s="5">
        <f t="shared" si="84"/>
        <v>367.0985915492958</v>
      </c>
      <c r="G956" s="20" t="s">
        <v>20</v>
      </c>
      <c r="H956" s="8">
        <v>1548</v>
      </c>
      <c r="I956" s="9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5">
        <f t="shared" si="86"/>
        <v>41174.208333333336</v>
      </c>
      <c r="O956" s="15">
        <f t="shared" si="87"/>
        <v>41198.208333333336</v>
      </c>
      <c r="P956" t="b">
        <v>0</v>
      </c>
      <c r="Q956" t="b">
        <v>0</v>
      </c>
      <c r="R956" s="10" t="s">
        <v>28</v>
      </c>
      <c r="S956" t="str" cm="1">
        <f t="array" ref="S956:T956">_xlfn.TEXTSPLIT(R956,"/")</f>
        <v>technology</v>
      </c>
      <c r="T956" t="str">
        <v>web</v>
      </c>
      <c r="U956" s="8" t="str">
        <f t="shared" si="88"/>
        <v>Sep</v>
      </c>
      <c r="V956">
        <f t="shared" si="89"/>
        <v>2012</v>
      </c>
    </row>
    <row r="957" spans="1:22" ht="31.5" x14ac:dyDescent="0.25">
      <c r="A957">
        <v>955</v>
      </c>
      <c r="B957" t="s">
        <v>1940</v>
      </c>
      <c r="C957" s="3" t="s">
        <v>1941</v>
      </c>
      <c r="D957" s="19">
        <v>700</v>
      </c>
      <c r="E957" s="19">
        <v>7763</v>
      </c>
      <c r="F957" s="5">
        <f t="shared" si="84"/>
        <v>1109</v>
      </c>
      <c r="G957" s="20" t="s">
        <v>20</v>
      </c>
      <c r="H957" s="8">
        <v>80</v>
      </c>
      <c r="I957" s="9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5">
        <f t="shared" si="86"/>
        <v>41238.25</v>
      </c>
      <c r="O957" s="15">
        <f t="shared" si="87"/>
        <v>41240.25</v>
      </c>
      <c r="P957" t="b">
        <v>0</v>
      </c>
      <c r="Q957" t="b">
        <v>0</v>
      </c>
      <c r="R957" s="10" t="s">
        <v>33</v>
      </c>
      <c r="S957" t="str" cm="1">
        <f t="array" ref="S957:T957">_xlfn.TEXTSPLIT(R957,"/")</f>
        <v>theater</v>
      </c>
      <c r="T957" t="str">
        <v>plays</v>
      </c>
      <c r="U957" s="8" t="str">
        <f t="shared" si="88"/>
        <v>Nov</v>
      </c>
      <c r="V957">
        <f t="shared" si="89"/>
        <v>2012</v>
      </c>
    </row>
    <row r="958" spans="1:22" x14ac:dyDescent="0.25">
      <c r="A958">
        <v>956</v>
      </c>
      <c r="B958" t="s">
        <v>1942</v>
      </c>
      <c r="C958" s="3" t="s">
        <v>1943</v>
      </c>
      <c r="D958" s="19">
        <v>187600</v>
      </c>
      <c r="E958" s="19">
        <v>35698</v>
      </c>
      <c r="F958" s="5">
        <f t="shared" si="84"/>
        <v>19.028784648187631</v>
      </c>
      <c r="G958" s="20" t="s">
        <v>14</v>
      </c>
      <c r="H958" s="8">
        <v>830</v>
      </c>
      <c r="I958" s="9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5">
        <f t="shared" si="86"/>
        <v>42360.25</v>
      </c>
      <c r="O958" s="15">
        <f t="shared" si="87"/>
        <v>42364.25</v>
      </c>
      <c r="P958" t="b">
        <v>0</v>
      </c>
      <c r="Q958" t="b">
        <v>0</v>
      </c>
      <c r="R958" s="10" t="s">
        <v>474</v>
      </c>
      <c r="S958" t="str" cm="1">
        <f t="array" ref="S958:T958">_xlfn.TEXTSPLIT(R958,"/")</f>
        <v>film &amp; video</v>
      </c>
      <c r="T958" t="str">
        <v>science fiction</v>
      </c>
      <c r="U958" s="8" t="str">
        <f t="shared" si="88"/>
        <v>Dec</v>
      </c>
      <c r="V958">
        <f t="shared" si="89"/>
        <v>2015</v>
      </c>
    </row>
    <row r="959" spans="1:22" x14ac:dyDescent="0.25">
      <c r="A959">
        <v>957</v>
      </c>
      <c r="B959" t="s">
        <v>1944</v>
      </c>
      <c r="C959" s="3" t="s">
        <v>1945</v>
      </c>
      <c r="D959" s="19">
        <v>9800</v>
      </c>
      <c r="E959" s="19">
        <v>12434</v>
      </c>
      <c r="F959" s="5">
        <f t="shared" si="84"/>
        <v>126.87755102040816</v>
      </c>
      <c r="G959" s="20" t="s">
        <v>20</v>
      </c>
      <c r="H959" s="8">
        <v>131</v>
      </c>
      <c r="I959" s="9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5">
        <f t="shared" si="86"/>
        <v>40955.25</v>
      </c>
      <c r="O959" s="15">
        <f t="shared" si="87"/>
        <v>40958.25</v>
      </c>
      <c r="P959" t="b">
        <v>0</v>
      </c>
      <c r="Q959" t="b">
        <v>0</v>
      </c>
      <c r="R959" s="10" t="s">
        <v>33</v>
      </c>
      <c r="S959" t="str" cm="1">
        <f t="array" ref="S959:T959">_xlfn.TEXTSPLIT(R959,"/")</f>
        <v>theater</v>
      </c>
      <c r="T959" t="str">
        <v>plays</v>
      </c>
      <c r="U959" s="8" t="str">
        <f t="shared" si="88"/>
        <v>Feb</v>
      </c>
      <c r="V959">
        <f t="shared" si="89"/>
        <v>2012</v>
      </c>
    </row>
    <row r="960" spans="1:22" ht="31.5" x14ac:dyDescent="0.25">
      <c r="A960">
        <v>958</v>
      </c>
      <c r="B960" t="s">
        <v>1946</v>
      </c>
      <c r="C960" s="3" t="s">
        <v>1947</v>
      </c>
      <c r="D960" s="19">
        <v>1100</v>
      </c>
      <c r="E960" s="19">
        <v>8081</v>
      </c>
      <c r="F960" s="5">
        <f t="shared" si="84"/>
        <v>734.63636363636363</v>
      </c>
      <c r="G960" s="20" t="s">
        <v>20</v>
      </c>
      <c r="H960" s="8">
        <v>112</v>
      </c>
      <c r="I960" s="9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5">
        <f t="shared" si="86"/>
        <v>40350.208333333336</v>
      </c>
      <c r="O960" s="15">
        <f t="shared" si="87"/>
        <v>40372.208333333336</v>
      </c>
      <c r="P960" t="b">
        <v>0</v>
      </c>
      <c r="Q960" t="b">
        <v>0</v>
      </c>
      <c r="R960" s="10" t="s">
        <v>71</v>
      </c>
      <c r="S960" t="str" cm="1">
        <f t="array" ref="S960:T960">_xlfn.TEXTSPLIT(R960,"/")</f>
        <v>film &amp; video</v>
      </c>
      <c r="T960" t="str">
        <v>animation</v>
      </c>
      <c r="U960" s="8" t="str">
        <f t="shared" si="88"/>
        <v>Jun</v>
      </c>
      <c r="V960">
        <f t="shared" si="89"/>
        <v>2010</v>
      </c>
    </row>
    <row r="961" spans="1:22" x14ac:dyDescent="0.25">
      <c r="A961">
        <v>959</v>
      </c>
      <c r="B961" t="s">
        <v>1948</v>
      </c>
      <c r="C961" s="3" t="s">
        <v>1949</v>
      </c>
      <c r="D961" s="19">
        <v>145000</v>
      </c>
      <c r="E961" s="19">
        <v>6631</v>
      </c>
      <c r="F961" s="5">
        <f t="shared" si="84"/>
        <v>4.5731034482758623</v>
      </c>
      <c r="G961" s="20" t="s">
        <v>14</v>
      </c>
      <c r="H961" s="8">
        <v>130</v>
      </c>
      <c r="I961" s="9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5">
        <f t="shared" si="86"/>
        <v>40357.208333333336</v>
      </c>
      <c r="O961" s="15">
        <f t="shared" si="87"/>
        <v>40385.208333333336</v>
      </c>
      <c r="P961" t="b">
        <v>0</v>
      </c>
      <c r="Q961" t="b">
        <v>0</v>
      </c>
      <c r="R961" s="10" t="s">
        <v>206</v>
      </c>
      <c r="S961" t="str" cm="1">
        <f t="array" ref="S961:T961">_xlfn.TEXTSPLIT(R961,"/")</f>
        <v>publishing</v>
      </c>
      <c r="T961" t="str">
        <v>translations</v>
      </c>
      <c r="U961" s="8" t="str">
        <f t="shared" si="88"/>
        <v>Jun</v>
      </c>
      <c r="V961">
        <f t="shared" si="89"/>
        <v>2010</v>
      </c>
    </row>
    <row r="962" spans="1:22" x14ac:dyDescent="0.25">
      <c r="A962">
        <v>960</v>
      </c>
      <c r="B962" t="s">
        <v>1950</v>
      </c>
      <c r="C962" s="3" t="s">
        <v>1951</v>
      </c>
      <c r="D962" s="19">
        <v>5500</v>
      </c>
      <c r="E962" s="19">
        <v>4678</v>
      </c>
      <c r="F962" s="5">
        <f t="shared" si="84"/>
        <v>85.054545454545448</v>
      </c>
      <c r="G962" s="20" t="s">
        <v>14</v>
      </c>
      <c r="H962" s="8">
        <v>55</v>
      </c>
      <c r="I962" s="9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5">
        <f t="shared" si="86"/>
        <v>42408.25</v>
      </c>
      <c r="O962" s="15">
        <f t="shared" si="87"/>
        <v>42445.208333333328</v>
      </c>
      <c r="P962" t="b">
        <v>0</v>
      </c>
      <c r="Q962" t="b">
        <v>0</v>
      </c>
      <c r="R962" s="10" t="s">
        <v>28</v>
      </c>
      <c r="S962" t="str" cm="1">
        <f t="array" ref="S962:T962">_xlfn.TEXTSPLIT(R962,"/")</f>
        <v>technology</v>
      </c>
      <c r="T962" t="str">
        <v>web</v>
      </c>
      <c r="U962" s="8" t="str">
        <f t="shared" si="88"/>
        <v>Feb</v>
      </c>
      <c r="V962">
        <f t="shared" si="89"/>
        <v>2016</v>
      </c>
    </row>
    <row r="963" spans="1:22" x14ac:dyDescent="0.25">
      <c r="A963">
        <v>961</v>
      </c>
      <c r="B963" t="s">
        <v>1952</v>
      </c>
      <c r="C963" s="3" t="s">
        <v>1953</v>
      </c>
      <c r="D963" s="19">
        <v>5700</v>
      </c>
      <c r="E963" s="19">
        <v>6800</v>
      </c>
      <c r="F963" s="5">
        <f t="shared" ref="F963:F1001" si="90">E963/D963*100</f>
        <v>119.29824561403508</v>
      </c>
      <c r="G963" s="20" t="s">
        <v>20</v>
      </c>
      <c r="H963" s="8">
        <v>155</v>
      </c>
      <c r="I963" s="9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5">
        <f t="shared" ref="N963:N1001" si="92">(((L963/60)/60)/24)+DATE(1970,1,1)</f>
        <v>40591.25</v>
      </c>
      <c r="O963" s="15">
        <f t="shared" ref="O963:O1001" si="93">(((M963/60)/60)/24)+DATE(1970,1,1)</f>
        <v>40595.25</v>
      </c>
      <c r="P963" t="b">
        <v>0</v>
      </c>
      <c r="Q963" t="b">
        <v>0</v>
      </c>
      <c r="R963" s="10" t="s">
        <v>206</v>
      </c>
      <c r="S963" t="str" cm="1">
        <f t="array" ref="S963:T963">_xlfn.TEXTSPLIT(R963,"/")</f>
        <v>publishing</v>
      </c>
      <c r="T963" t="str">
        <v>translations</v>
      </c>
      <c r="U963" s="8" t="str">
        <f t="shared" ref="U963:U1001" si="94">TEXT(N963,"mmm")</f>
        <v>Feb</v>
      </c>
      <c r="V963">
        <f t="shared" ref="V963:V1001" si="95">YEAR(N963)</f>
        <v>2011</v>
      </c>
    </row>
    <row r="964" spans="1:22" x14ac:dyDescent="0.25">
      <c r="A964">
        <v>962</v>
      </c>
      <c r="B964" t="s">
        <v>1954</v>
      </c>
      <c r="C964" s="3" t="s">
        <v>1955</v>
      </c>
      <c r="D964" s="19">
        <v>3600</v>
      </c>
      <c r="E964" s="19">
        <v>10657</v>
      </c>
      <c r="F964" s="5">
        <f t="shared" si="90"/>
        <v>296.02777777777777</v>
      </c>
      <c r="G964" s="20" t="s">
        <v>20</v>
      </c>
      <c r="H964" s="8">
        <v>266</v>
      </c>
      <c r="I964" s="9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5">
        <f t="shared" si="92"/>
        <v>41592.25</v>
      </c>
      <c r="O964" s="15">
        <f t="shared" si="93"/>
        <v>41613.25</v>
      </c>
      <c r="P964" t="b">
        <v>0</v>
      </c>
      <c r="Q964" t="b">
        <v>0</v>
      </c>
      <c r="R964" s="10" t="s">
        <v>17</v>
      </c>
      <c r="S964" t="str" cm="1">
        <f t="array" ref="S964:T964">_xlfn.TEXTSPLIT(R964,"/")</f>
        <v>food</v>
      </c>
      <c r="T964" t="str">
        <v>food trucks</v>
      </c>
      <c r="U964" s="8" t="str">
        <f t="shared" si="94"/>
        <v>Nov</v>
      </c>
      <c r="V964">
        <f t="shared" si="95"/>
        <v>2013</v>
      </c>
    </row>
    <row r="965" spans="1:22" x14ac:dyDescent="0.25">
      <c r="A965">
        <v>963</v>
      </c>
      <c r="B965" t="s">
        <v>1956</v>
      </c>
      <c r="C965" s="3" t="s">
        <v>1957</v>
      </c>
      <c r="D965" s="19">
        <v>5900</v>
      </c>
      <c r="E965" s="19">
        <v>4997</v>
      </c>
      <c r="F965" s="5">
        <f t="shared" si="90"/>
        <v>84.694915254237287</v>
      </c>
      <c r="G965" s="20" t="s">
        <v>14</v>
      </c>
      <c r="H965" s="8">
        <v>114</v>
      </c>
      <c r="I965" s="9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5">
        <f t="shared" si="92"/>
        <v>40607.25</v>
      </c>
      <c r="O965" s="15">
        <f t="shared" si="93"/>
        <v>40613.25</v>
      </c>
      <c r="P965" t="b">
        <v>0</v>
      </c>
      <c r="Q965" t="b">
        <v>1</v>
      </c>
      <c r="R965" s="10" t="s">
        <v>122</v>
      </c>
      <c r="S965" t="str" cm="1">
        <f t="array" ref="S965:T965">_xlfn.TEXTSPLIT(R965,"/")</f>
        <v>photography</v>
      </c>
      <c r="T965" t="str">
        <v>photography books</v>
      </c>
      <c r="U965" s="8" t="str">
        <f t="shared" si="94"/>
        <v>Mar</v>
      </c>
      <c r="V965">
        <f t="shared" si="95"/>
        <v>2011</v>
      </c>
    </row>
    <row r="966" spans="1:22" x14ac:dyDescent="0.25">
      <c r="A966">
        <v>964</v>
      </c>
      <c r="B966" t="s">
        <v>1958</v>
      </c>
      <c r="C966" s="3" t="s">
        <v>1959</v>
      </c>
      <c r="D966" s="19">
        <v>3700</v>
      </c>
      <c r="E966" s="19">
        <v>13164</v>
      </c>
      <c r="F966" s="5">
        <f t="shared" si="90"/>
        <v>355.7837837837838</v>
      </c>
      <c r="G966" s="20" t="s">
        <v>20</v>
      </c>
      <c r="H966" s="8">
        <v>155</v>
      </c>
      <c r="I966" s="9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5">
        <f t="shared" si="92"/>
        <v>42135.208333333328</v>
      </c>
      <c r="O966" s="15">
        <f t="shared" si="93"/>
        <v>42140.208333333328</v>
      </c>
      <c r="P966" t="b">
        <v>0</v>
      </c>
      <c r="Q966" t="b">
        <v>0</v>
      </c>
      <c r="R966" s="10" t="s">
        <v>33</v>
      </c>
      <c r="S966" t="str" cm="1">
        <f t="array" ref="S966:T966">_xlfn.TEXTSPLIT(R966,"/")</f>
        <v>theater</v>
      </c>
      <c r="T966" t="str">
        <v>plays</v>
      </c>
      <c r="U966" s="8" t="str">
        <f t="shared" si="94"/>
        <v>May</v>
      </c>
      <c r="V966">
        <f t="shared" si="95"/>
        <v>2015</v>
      </c>
    </row>
    <row r="967" spans="1:22" x14ac:dyDescent="0.25">
      <c r="A967">
        <v>965</v>
      </c>
      <c r="B967" t="s">
        <v>1960</v>
      </c>
      <c r="C967" s="3" t="s">
        <v>1961</v>
      </c>
      <c r="D967" s="19">
        <v>2200</v>
      </c>
      <c r="E967" s="19">
        <v>8501</v>
      </c>
      <c r="F967" s="5">
        <f t="shared" si="90"/>
        <v>386.40909090909093</v>
      </c>
      <c r="G967" s="20" t="s">
        <v>20</v>
      </c>
      <c r="H967" s="8">
        <v>207</v>
      </c>
      <c r="I967" s="9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5">
        <f t="shared" si="92"/>
        <v>40203.25</v>
      </c>
      <c r="O967" s="15">
        <f t="shared" si="93"/>
        <v>40243.25</v>
      </c>
      <c r="P967" t="b">
        <v>0</v>
      </c>
      <c r="Q967" t="b">
        <v>0</v>
      </c>
      <c r="R967" s="10" t="s">
        <v>23</v>
      </c>
      <c r="S967" t="str" cm="1">
        <f t="array" ref="S967:T967">_xlfn.TEXTSPLIT(R967,"/")</f>
        <v>music</v>
      </c>
      <c r="T967" t="str">
        <v>rock</v>
      </c>
      <c r="U967" s="8" t="str">
        <f t="shared" si="94"/>
        <v>Jan</v>
      </c>
      <c r="V967">
        <f t="shared" si="95"/>
        <v>2010</v>
      </c>
    </row>
    <row r="968" spans="1:22" x14ac:dyDescent="0.25">
      <c r="A968">
        <v>966</v>
      </c>
      <c r="B968" t="s">
        <v>878</v>
      </c>
      <c r="C968" s="3" t="s">
        <v>1962</v>
      </c>
      <c r="D968" s="19">
        <v>1700</v>
      </c>
      <c r="E968" s="19">
        <v>13468</v>
      </c>
      <c r="F968" s="5">
        <f t="shared" si="90"/>
        <v>792.23529411764707</v>
      </c>
      <c r="G968" s="20" t="s">
        <v>20</v>
      </c>
      <c r="H968" s="8">
        <v>245</v>
      </c>
      <c r="I968" s="9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5">
        <f t="shared" si="92"/>
        <v>42901.208333333328</v>
      </c>
      <c r="O968" s="15">
        <f t="shared" si="93"/>
        <v>42903.208333333328</v>
      </c>
      <c r="P968" t="b">
        <v>0</v>
      </c>
      <c r="Q968" t="b">
        <v>0</v>
      </c>
      <c r="R968" s="10" t="s">
        <v>33</v>
      </c>
      <c r="S968" t="str" cm="1">
        <f t="array" ref="S968:T968">_xlfn.TEXTSPLIT(R968,"/")</f>
        <v>theater</v>
      </c>
      <c r="T968" t="str">
        <v>plays</v>
      </c>
      <c r="U968" s="8" t="str">
        <f t="shared" si="94"/>
        <v>Jun</v>
      </c>
      <c r="V968">
        <f t="shared" si="95"/>
        <v>2017</v>
      </c>
    </row>
    <row r="969" spans="1:22" x14ac:dyDescent="0.25">
      <c r="A969">
        <v>967</v>
      </c>
      <c r="B969" t="s">
        <v>1963</v>
      </c>
      <c r="C969" s="3" t="s">
        <v>1964</v>
      </c>
      <c r="D969" s="19">
        <v>88400</v>
      </c>
      <c r="E969" s="19">
        <v>121138</v>
      </c>
      <c r="F969" s="5">
        <f t="shared" si="90"/>
        <v>137.03393665158373</v>
      </c>
      <c r="G969" s="20" t="s">
        <v>20</v>
      </c>
      <c r="H969" s="8">
        <v>1573</v>
      </c>
      <c r="I969" s="9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5">
        <f t="shared" si="92"/>
        <v>41005.208333333336</v>
      </c>
      <c r="O969" s="15">
        <f t="shared" si="93"/>
        <v>41042.208333333336</v>
      </c>
      <c r="P969" t="b">
        <v>0</v>
      </c>
      <c r="Q969" t="b">
        <v>0</v>
      </c>
      <c r="R969" s="10" t="s">
        <v>319</v>
      </c>
      <c r="S969" t="str" cm="1">
        <f t="array" ref="S969:T969">_xlfn.TEXTSPLIT(R969,"/")</f>
        <v>music</v>
      </c>
      <c r="T969" t="str">
        <v>world music</v>
      </c>
      <c r="U969" s="8" t="str">
        <f t="shared" si="94"/>
        <v>Apr</v>
      </c>
      <c r="V969">
        <f t="shared" si="95"/>
        <v>2012</v>
      </c>
    </row>
    <row r="970" spans="1:22" ht="31.5" x14ac:dyDescent="0.25">
      <c r="A970">
        <v>968</v>
      </c>
      <c r="B970" t="s">
        <v>1965</v>
      </c>
      <c r="C970" s="3" t="s">
        <v>1966</v>
      </c>
      <c r="D970" s="19">
        <v>2400</v>
      </c>
      <c r="E970" s="19">
        <v>8117</v>
      </c>
      <c r="F970" s="5">
        <f t="shared" si="90"/>
        <v>338.20833333333337</v>
      </c>
      <c r="G970" s="20" t="s">
        <v>20</v>
      </c>
      <c r="H970" s="8">
        <v>114</v>
      </c>
      <c r="I970" s="9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5">
        <f t="shared" si="92"/>
        <v>40544.25</v>
      </c>
      <c r="O970" s="15">
        <f t="shared" si="93"/>
        <v>40559.25</v>
      </c>
      <c r="P970" t="b">
        <v>0</v>
      </c>
      <c r="Q970" t="b">
        <v>0</v>
      </c>
      <c r="R970" s="10" t="s">
        <v>17</v>
      </c>
      <c r="S970" t="str" cm="1">
        <f t="array" ref="S970:T970">_xlfn.TEXTSPLIT(R970,"/")</f>
        <v>food</v>
      </c>
      <c r="T970" t="str">
        <v>food trucks</v>
      </c>
      <c r="U970" s="8" t="str">
        <f t="shared" si="94"/>
        <v>Jan</v>
      </c>
      <c r="V970">
        <f t="shared" si="95"/>
        <v>2011</v>
      </c>
    </row>
    <row r="971" spans="1:22" x14ac:dyDescent="0.25">
      <c r="A971">
        <v>969</v>
      </c>
      <c r="B971" t="s">
        <v>1967</v>
      </c>
      <c r="C971" s="3" t="s">
        <v>1968</v>
      </c>
      <c r="D971" s="19">
        <v>7900</v>
      </c>
      <c r="E971" s="19">
        <v>8550</v>
      </c>
      <c r="F971" s="5">
        <f t="shared" si="90"/>
        <v>108.22784810126582</v>
      </c>
      <c r="G971" s="20" t="s">
        <v>20</v>
      </c>
      <c r="H971" s="8">
        <v>93</v>
      </c>
      <c r="I971" s="9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5">
        <f t="shared" si="92"/>
        <v>43821.25</v>
      </c>
      <c r="O971" s="15">
        <f t="shared" si="93"/>
        <v>43828.25</v>
      </c>
      <c r="P971" t="b">
        <v>0</v>
      </c>
      <c r="Q971" t="b">
        <v>0</v>
      </c>
      <c r="R971" s="10" t="s">
        <v>33</v>
      </c>
      <c r="S971" t="str" cm="1">
        <f t="array" ref="S971:T971">_xlfn.TEXTSPLIT(R971,"/")</f>
        <v>theater</v>
      </c>
      <c r="T971" t="str">
        <v>plays</v>
      </c>
      <c r="U971" s="8" t="str">
        <f t="shared" si="94"/>
        <v>Dec</v>
      </c>
      <c r="V971">
        <f t="shared" si="95"/>
        <v>2019</v>
      </c>
    </row>
    <row r="972" spans="1:22" ht="31.5" x14ac:dyDescent="0.25">
      <c r="A972">
        <v>970</v>
      </c>
      <c r="B972" t="s">
        <v>1969</v>
      </c>
      <c r="C972" s="3" t="s">
        <v>1970</v>
      </c>
      <c r="D972" s="19">
        <v>94900</v>
      </c>
      <c r="E972" s="19">
        <v>57659</v>
      </c>
      <c r="F972" s="5">
        <f t="shared" si="90"/>
        <v>60.757639620653315</v>
      </c>
      <c r="G972" s="20" t="s">
        <v>14</v>
      </c>
      <c r="H972" s="8">
        <v>594</v>
      </c>
      <c r="I972" s="9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5">
        <f t="shared" si="92"/>
        <v>40672.208333333336</v>
      </c>
      <c r="O972" s="15">
        <f t="shared" si="93"/>
        <v>40673.208333333336</v>
      </c>
      <c r="P972" t="b">
        <v>0</v>
      </c>
      <c r="Q972" t="b">
        <v>0</v>
      </c>
      <c r="R972" s="10" t="s">
        <v>33</v>
      </c>
      <c r="S972" t="str" cm="1">
        <f t="array" ref="S972:T972">_xlfn.TEXTSPLIT(R972,"/")</f>
        <v>theater</v>
      </c>
      <c r="T972" t="str">
        <v>plays</v>
      </c>
      <c r="U972" s="8" t="str">
        <f t="shared" si="94"/>
        <v>May</v>
      </c>
      <c r="V972">
        <f t="shared" si="95"/>
        <v>2011</v>
      </c>
    </row>
    <row r="973" spans="1:22" x14ac:dyDescent="0.25">
      <c r="A973">
        <v>971</v>
      </c>
      <c r="B973" t="s">
        <v>1971</v>
      </c>
      <c r="C973" s="3" t="s">
        <v>1972</v>
      </c>
      <c r="D973" s="19">
        <v>5100</v>
      </c>
      <c r="E973" s="19">
        <v>1414</v>
      </c>
      <c r="F973" s="5">
        <f t="shared" si="90"/>
        <v>27.725490196078432</v>
      </c>
      <c r="G973" s="20" t="s">
        <v>14</v>
      </c>
      <c r="H973" s="8">
        <v>24</v>
      </c>
      <c r="I973" s="9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5">
        <f t="shared" si="92"/>
        <v>41555.208333333336</v>
      </c>
      <c r="O973" s="15">
        <f t="shared" si="93"/>
        <v>41561.208333333336</v>
      </c>
      <c r="P973" t="b">
        <v>0</v>
      </c>
      <c r="Q973" t="b">
        <v>0</v>
      </c>
      <c r="R973" s="10" t="s">
        <v>269</v>
      </c>
      <c r="S973" t="str" cm="1">
        <f t="array" ref="S973:T973">_xlfn.TEXTSPLIT(R973,"/")</f>
        <v>film &amp; video</v>
      </c>
      <c r="T973" t="str">
        <v>television</v>
      </c>
      <c r="U973" s="8" t="str">
        <f t="shared" si="94"/>
        <v>Oct</v>
      </c>
      <c r="V973">
        <f t="shared" si="95"/>
        <v>2013</v>
      </c>
    </row>
    <row r="974" spans="1:22" ht="31.5" x14ac:dyDescent="0.25">
      <c r="A974">
        <v>972</v>
      </c>
      <c r="B974" t="s">
        <v>1973</v>
      </c>
      <c r="C974" s="3" t="s">
        <v>1974</v>
      </c>
      <c r="D974" s="19">
        <v>42700</v>
      </c>
      <c r="E974" s="19">
        <v>97524</v>
      </c>
      <c r="F974" s="5">
        <f t="shared" si="90"/>
        <v>228.3934426229508</v>
      </c>
      <c r="G974" s="20" t="s">
        <v>20</v>
      </c>
      <c r="H974" s="8">
        <v>1681</v>
      </c>
      <c r="I974" s="9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5">
        <f t="shared" si="92"/>
        <v>41792.208333333336</v>
      </c>
      <c r="O974" s="15">
        <f t="shared" si="93"/>
        <v>41801.208333333336</v>
      </c>
      <c r="P974" t="b">
        <v>0</v>
      </c>
      <c r="Q974" t="b">
        <v>1</v>
      </c>
      <c r="R974" s="10" t="s">
        <v>28</v>
      </c>
      <c r="S974" t="str" cm="1">
        <f t="array" ref="S974:T974">_xlfn.TEXTSPLIT(R974,"/")</f>
        <v>technology</v>
      </c>
      <c r="T974" t="str">
        <v>web</v>
      </c>
      <c r="U974" s="8" t="str">
        <f t="shared" si="94"/>
        <v>Jun</v>
      </c>
      <c r="V974">
        <f t="shared" si="95"/>
        <v>2014</v>
      </c>
    </row>
    <row r="975" spans="1:22" x14ac:dyDescent="0.25">
      <c r="A975">
        <v>973</v>
      </c>
      <c r="B975" t="s">
        <v>1975</v>
      </c>
      <c r="C975" s="3" t="s">
        <v>1976</v>
      </c>
      <c r="D975" s="19">
        <v>121100</v>
      </c>
      <c r="E975" s="19">
        <v>26176</v>
      </c>
      <c r="F975" s="5">
        <f t="shared" si="90"/>
        <v>21.615194054500414</v>
      </c>
      <c r="G975" s="20" t="s">
        <v>14</v>
      </c>
      <c r="H975" s="8">
        <v>252</v>
      </c>
      <c r="I975" s="9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5">
        <f t="shared" si="92"/>
        <v>40522.25</v>
      </c>
      <c r="O975" s="15">
        <f t="shared" si="93"/>
        <v>40524.25</v>
      </c>
      <c r="P975" t="b">
        <v>0</v>
      </c>
      <c r="Q975" t="b">
        <v>1</v>
      </c>
      <c r="R975" s="10" t="s">
        <v>33</v>
      </c>
      <c r="S975" t="str" cm="1">
        <f t="array" ref="S975:T975">_xlfn.TEXTSPLIT(R975,"/")</f>
        <v>theater</v>
      </c>
      <c r="T975" t="str">
        <v>plays</v>
      </c>
      <c r="U975" s="8" t="str">
        <f t="shared" si="94"/>
        <v>Dec</v>
      </c>
      <c r="V975">
        <f t="shared" si="95"/>
        <v>2010</v>
      </c>
    </row>
    <row r="976" spans="1:22" x14ac:dyDescent="0.25">
      <c r="A976">
        <v>974</v>
      </c>
      <c r="B976" t="s">
        <v>1977</v>
      </c>
      <c r="C976" s="3" t="s">
        <v>1978</v>
      </c>
      <c r="D976" s="19">
        <v>800</v>
      </c>
      <c r="E976" s="19">
        <v>2991</v>
      </c>
      <c r="F976" s="5">
        <f t="shared" si="90"/>
        <v>373.875</v>
      </c>
      <c r="G976" s="20" t="s">
        <v>20</v>
      </c>
      <c r="H976" s="8">
        <v>32</v>
      </c>
      <c r="I976" s="9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5">
        <f t="shared" si="92"/>
        <v>41412.208333333336</v>
      </c>
      <c r="O976" s="15">
        <f t="shared" si="93"/>
        <v>41413.208333333336</v>
      </c>
      <c r="P976" t="b">
        <v>0</v>
      </c>
      <c r="Q976" t="b">
        <v>0</v>
      </c>
      <c r="R976" s="10" t="s">
        <v>60</v>
      </c>
      <c r="S976" t="str" cm="1">
        <f t="array" ref="S976:T976">_xlfn.TEXTSPLIT(R976,"/")</f>
        <v>music</v>
      </c>
      <c r="T976" t="str">
        <v>indie rock</v>
      </c>
      <c r="U976" s="8" t="str">
        <f t="shared" si="94"/>
        <v>May</v>
      </c>
      <c r="V976">
        <f t="shared" si="95"/>
        <v>2013</v>
      </c>
    </row>
    <row r="977" spans="1:22" x14ac:dyDescent="0.25">
      <c r="A977">
        <v>975</v>
      </c>
      <c r="B977" t="s">
        <v>1979</v>
      </c>
      <c r="C977" s="3" t="s">
        <v>1980</v>
      </c>
      <c r="D977" s="19">
        <v>5400</v>
      </c>
      <c r="E977" s="19">
        <v>8366</v>
      </c>
      <c r="F977" s="5">
        <f t="shared" si="90"/>
        <v>154.92592592592592</v>
      </c>
      <c r="G977" s="20" t="s">
        <v>20</v>
      </c>
      <c r="H977" s="8">
        <v>135</v>
      </c>
      <c r="I977" s="9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5">
        <f t="shared" si="92"/>
        <v>42337.25</v>
      </c>
      <c r="O977" s="15">
        <f t="shared" si="93"/>
        <v>42376.25</v>
      </c>
      <c r="P977" t="b">
        <v>0</v>
      </c>
      <c r="Q977" t="b">
        <v>1</v>
      </c>
      <c r="R977" s="10" t="s">
        <v>33</v>
      </c>
      <c r="S977" t="str" cm="1">
        <f t="array" ref="S977:T977">_xlfn.TEXTSPLIT(R977,"/")</f>
        <v>theater</v>
      </c>
      <c r="T977" t="str">
        <v>plays</v>
      </c>
      <c r="U977" s="8" t="str">
        <f t="shared" si="94"/>
        <v>Nov</v>
      </c>
      <c r="V977">
        <f t="shared" si="95"/>
        <v>2015</v>
      </c>
    </row>
    <row r="978" spans="1:22" ht="31.5" x14ac:dyDescent="0.25">
      <c r="A978">
        <v>976</v>
      </c>
      <c r="B978" t="s">
        <v>1981</v>
      </c>
      <c r="C978" s="3" t="s">
        <v>1982</v>
      </c>
      <c r="D978" s="19">
        <v>4000</v>
      </c>
      <c r="E978" s="19">
        <v>12886</v>
      </c>
      <c r="F978" s="5">
        <f t="shared" si="90"/>
        <v>322.14999999999998</v>
      </c>
      <c r="G978" s="20" t="s">
        <v>20</v>
      </c>
      <c r="H978" s="8">
        <v>140</v>
      </c>
      <c r="I978" s="9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5">
        <f t="shared" si="92"/>
        <v>40571.25</v>
      </c>
      <c r="O978" s="15">
        <f t="shared" si="93"/>
        <v>40577.25</v>
      </c>
      <c r="P978" t="b">
        <v>0</v>
      </c>
      <c r="Q978" t="b">
        <v>1</v>
      </c>
      <c r="R978" s="10" t="s">
        <v>33</v>
      </c>
      <c r="S978" t="str" cm="1">
        <f t="array" ref="S978:T978">_xlfn.TEXTSPLIT(R978,"/")</f>
        <v>theater</v>
      </c>
      <c r="T978" t="str">
        <v>plays</v>
      </c>
      <c r="U978" s="8" t="str">
        <f t="shared" si="94"/>
        <v>Jan</v>
      </c>
      <c r="V978">
        <f t="shared" si="95"/>
        <v>2011</v>
      </c>
    </row>
    <row r="979" spans="1:22" x14ac:dyDescent="0.25">
      <c r="A979">
        <v>977</v>
      </c>
      <c r="B979" t="s">
        <v>1258</v>
      </c>
      <c r="C979" s="3" t="s">
        <v>1983</v>
      </c>
      <c r="D979" s="19">
        <v>7000</v>
      </c>
      <c r="E979" s="19">
        <v>5177</v>
      </c>
      <c r="F979" s="5">
        <f t="shared" si="90"/>
        <v>73.957142857142856</v>
      </c>
      <c r="G979" s="20" t="s">
        <v>14</v>
      </c>
      <c r="H979" s="8">
        <v>67</v>
      </c>
      <c r="I979" s="9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5">
        <f t="shared" si="92"/>
        <v>43138.25</v>
      </c>
      <c r="O979" s="15">
        <f t="shared" si="93"/>
        <v>43170.25</v>
      </c>
      <c r="P979" t="b">
        <v>0</v>
      </c>
      <c r="Q979" t="b">
        <v>0</v>
      </c>
      <c r="R979" s="10" t="s">
        <v>17</v>
      </c>
      <c r="S979" t="str" cm="1">
        <f t="array" ref="S979:T979">_xlfn.TEXTSPLIT(R979,"/")</f>
        <v>food</v>
      </c>
      <c r="T979" t="str">
        <v>food trucks</v>
      </c>
      <c r="U979" s="8" t="str">
        <f t="shared" si="94"/>
        <v>Feb</v>
      </c>
      <c r="V979">
        <f t="shared" si="95"/>
        <v>2018</v>
      </c>
    </row>
    <row r="980" spans="1:22" x14ac:dyDescent="0.25">
      <c r="A980">
        <v>978</v>
      </c>
      <c r="B980" t="s">
        <v>1984</v>
      </c>
      <c r="C980" s="3" t="s">
        <v>1985</v>
      </c>
      <c r="D980" s="19">
        <v>1000</v>
      </c>
      <c r="E980" s="19">
        <v>8641</v>
      </c>
      <c r="F980" s="5">
        <f t="shared" si="90"/>
        <v>864.1</v>
      </c>
      <c r="G980" s="20" t="s">
        <v>20</v>
      </c>
      <c r="H980" s="8">
        <v>92</v>
      </c>
      <c r="I980" s="9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5">
        <f t="shared" si="92"/>
        <v>42686.25</v>
      </c>
      <c r="O980" s="15">
        <f t="shared" si="93"/>
        <v>42708.25</v>
      </c>
      <c r="P980" t="b">
        <v>0</v>
      </c>
      <c r="Q980" t="b">
        <v>0</v>
      </c>
      <c r="R980" s="10" t="s">
        <v>89</v>
      </c>
      <c r="S980" t="str" cm="1">
        <f t="array" ref="S980:T980">_xlfn.TEXTSPLIT(R980,"/")</f>
        <v>games</v>
      </c>
      <c r="T980" t="str">
        <v>video games</v>
      </c>
      <c r="U980" s="8" t="str">
        <f t="shared" si="94"/>
        <v>Nov</v>
      </c>
      <c r="V980">
        <f t="shared" si="95"/>
        <v>2016</v>
      </c>
    </row>
    <row r="981" spans="1:22" x14ac:dyDescent="0.25">
      <c r="A981">
        <v>979</v>
      </c>
      <c r="B981" t="s">
        <v>1986</v>
      </c>
      <c r="C981" s="3" t="s">
        <v>1987</v>
      </c>
      <c r="D981" s="19">
        <v>60200</v>
      </c>
      <c r="E981" s="19">
        <v>86244</v>
      </c>
      <c r="F981" s="5">
        <f t="shared" si="90"/>
        <v>143.26245847176079</v>
      </c>
      <c r="G981" s="20" t="s">
        <v>20</v>
      </c>
      <c r="H981" s="8">
        <v>1015</v>
      </c>
      <c r="I981" s="9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5">
        <f t="shared" si="92"/>
        <v>42078.208333333328</v>
      </c>
      <c r="O981" s="15">
        <f t="shared" si="93"/>
        <v>42084.208333333328</v>
      </c>
      <c r="P981" t="b">
        <v>0</v>
      </c>
      <c r="Q981" t="b">
        <v>0</v>
      </c>
      <c r="R981" s="10" t="s">
        <v>33</v>
      </c>
      <c r="S981" t="str" cm="1">
        <f t="array" ref="S981:T981">_xlfn.TEXTSPLIT(R981,"/")</f>
        <v>theater</v>
      </c>
      <c r="T981" t="str">
        <v>plays</v>
      </c>
      <c r="U981" s="8" t="str">
        <f t="shared" si="94"/>
        <v>Mar</v>
      </c>
      <c r="V981">
        <f t="shared" si="95"/>
        <v>2015</v>
      </c>
    </row>
    <row r="982" spans="1:22" x14ac:dyDescent="0.25">
      <c r="A982">
        <v>980</v>
      </c>
      <c r="B982" t="s">
        <v>1988</v>
      </c>
      <c r="C982" s="3" t="s">
        <v>1989</v>
      </c>
      <c r="D982" s="19">
        <v>195200</v>
      </c>
      <c r="E982" s="19">
        <v>78630</v>
      </c>
      <c r="F982" s="5">
        <f t="shared" si="90"/>
        <v>40.281762295081968</v>
      </c>
      <c r="G982" s="20" t="s">
        <v>14</v>
      </c>
      <c r="H982" s="8">
        <v>742</v>
      </c>
      <c r="I982" s="9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5">
        <f t="shared" si="92"/>
        <v>42307.208333333328</v>
      </c>
      <c r="O982" s="15">
        <f t="shared" si="93"/>
        <v>42312.25</v>
      </c>
      <c r="P982" t="b">
        <v>1</v>
      </c>
      <c r="Q982" t="b">
        <v>0</v>
      </c>
      <c r="R982" s="10" t="s">
        <v>68</v>
      </c>
      <c r="S982" t="str" cm="1">
        <f t="array" ref="S982:T982">_xlfn.TEXTSPLIT(R982,"/")</f>
        <v>publishing</v>
      </c>
      <c r="T982" t="str">
        <v>nonfiction</v>
      </c>
      <c r="U982" s="8" t="str">
        <f t="shared" si="94"/>
        <v>Oct</v>
      </c>
      <c r="V982">
        <f t="shared" si="95"/>
        <v>2015</v>
      </c>
    </row>
    <row r="983" spans="1:22" x14ac:dyDescent="0.25">
      <c r="A983">
        <v>981</v>
      </c>
      <c r="B983" t="s">
        <v>1990</v>
      </c>
      <c r="C983" s="3" t="s">
        <v>1991</v>
      </c>
      <c r="D983" s="19">
        <v>6700</v>
      </c>
      <c r="E983" s="19">
        <v>11941</v>
      </c>
      <c r="F983" s="5">
        <f t="shared" si="90"/>
        <v>178.22388059701493</v>
      </c>
      <c r="G983" s="20" t="s">
        <v>20</v>
      </c>
      <c r="H983" s="8">
        <v>323</v>
      </c>
      <c r="I983" s="9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5">
        <f t="shared" si="92"/>
        <v>43094.25</v>
      </c>
      <c r="O983" s="15">
        <f t="shared" si="93"/>
        <v>43127.25</v>
      </c>
      <c r="P983" t="b">
        <v>0</v>
      </c>
      <c r="Q983" t="b">
        <v>0</v>
      </c>
      <c r="R983" s="10" t="s">
        <v>28</v>
      </c>
      <c r="S983" t="str" cm="1">
        <f t="array" ref="S983:T983">_xlfn.TEXTSPLIT(R983,"/")</f>
        <v>technology</v>
      </c>
      <c r="T983" t="str">
        <v>web</v>
      </c>
      <c r="U983" s="8" t="str">
        <f t="shared" si="94"/>
        <v>Dec</v>
      </c>
      <c r="V983">
        <f t="shared" si="95"/>
        <v>2017</v>
      </c>
    </row>
    <row r="984" spans="1:22" x14ac:dyDescent="0.25">
      <c r="A984">
        <v>982</v>
      </c>
      <c r="B984" t="s">
        <v>1992</v>
      </c>
      <c r="C984" s="3" t="s">
        <v>1993</v>
      </c>
      <c r="D984" s="19">
        <v>7200</v>
      </c>
      <c r="E984" s="19">
        <v>6115</v>
      </c>
      <c r="F984" s="5">
        <f t="shared" si="90"/>
        <v>84.930555555555557</v>
      </c>
      <c r="G984" s="20" t="s">
        <v>14</v>
      </c>
      <c r="H984" s="8">
        <v>75</v>
      </c>
      <c r="I984" s="9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5">
        <f t="shared" si="92"/>
        <v>40743.208333333336</v>
      </c>
      <c r="O984" s="15">
        <f t="shared" si="93"/>
        <v>40745.208333333336</v>
      </c>
      <c r="P984" t="b">
        <v>0</v>
      </c>
      <c r="Q984" t="b">
        <v>1</v>
      </c>
      <c r="R984" s="10" t="s">
        <v>42</v>
      </c>
      <c r="S984" t="str" cm="1">
        <f t="array" ref="S984:T984">_xlfn.TEXTSPLIT(R984,"/")</f>
        <v>film &amp; video</v>
      </c>
      <c r="T984" t="str">
        <v>documentary</v>
      </c>
      <c r="U984" s="8" t="str">
        <f t="shared" si="94"/>
        <v>Jul</v>
      </c>
      <c r="V984">
        <f t="shared" si="95"/>
        <v>2011</v>
      </c>
    </row>
    <row r="985" spans="1:22" x14ac:dyDescent="0.25">
      <c r="A985">
        <v>983</v>
      </c>
      <c r="B985" t="s">
        <v>1994</v>
      </c>
      <c r="C985" s="3" t="s">
        <v>1995</v>
      </c>
      <c r="D985" s="19">
        <v>129100</v>
      </c>
      <c r="E985" s="19">
        <v>188404</v>
      </c>
      <c r="F985" s="5">
        <f t="shared" si="90"/>
        <v>145.93648334624322</v>
      </c>
      <c r="G985" s="20" t="s">
        <v>20</v>
      </c>
      <c r="H985" s="8">
        <v>2326</v>
      </c>
      <c r="I985" s="9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5">
        <f t="shared" si="92"/>
        <v>43681.208333333328</v>
      </c>
      <c r="O985" s="15">
        <f t="shared" si="93"/>
        <v>43696.208333333328</v>
      </c>
      <c r="P985" t="b">
        <v>0</v>
      </c>
      <c r="Q985" t="b">
        <v>0</v>
      </c>
      <c r="R985" s="10" t="s">
        <v>42</v>
      </c>
      <c r="S985" t="str" cm="1">
        <f t="array" ref="S985:T985">_xlfn.TEXTSPLIT(R985,"/")</f>
        <v>film &amp; video</v>
      </c>
      <c r="T985" t="str">
        <v>documentary</v>
      </c>
      <c r="U985" s="8" t="str">
        <f t="shared" si="94"/>
        <v>Aug</v>
      </c>
      <c r="V985">
        <f t="shared" si="95"/>
        <v>2019</v>
      </c>
    </row>
    <row r="986" spans="1:22" ht="31.5" x14ac:dyDescent="0.25">
      <c r="A986">
        <v>984</v>
      </c>
      <c r="B986" t="s">
        <v>1996</v>
      </c>
      <c r="C986" s="3" t="s">
        <v>1997</v>
      </c>
      <c r="D986" s="19">
        <v>6500</v>
      </c>
      <c r="E986" s="19">
        <v>9910</v>
      </c>
      <c r="F986" s="5">
        <f t="shared" si="90"/>
        <v>152.46153846153848</v>
      </c>
      <c r="G986" s="20" t="s">
        <v>20</v>
      </c>
      <c r="H986" s="8">
        <v>381</v>
      </c>
      <c r="I986" s="9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5">
        <f t="shared" si="92"/>
        <v>43716.208333333328</v>
      </c>
      <c r="O986" s="15">
        <f t="shared" si="93"/>
        <v>43742.208333333328</v>
      </c>
      <c r="P986" t="b">
        <v>0</v>
      </c>
      <c r="Q986" t="b">
        <v>0</v>
      </c>
      <c r="R986" s="10" t="s">
        <v>33</v>
      </c>
      <c r="S986" t="str" cm="1">
        <f t="array" ref="S986:T986">_xlfn.TEXTSPLIT(R986,"/")</f>
        <v>theater</v>
      </c>
      <c r="T986" t="str">
        <v>plays</v>
      </c>
      <c r="U986" s="8" t="str">
        <f t="shared" si="94"/>
        <v>Sep</v>
      </c>
      <c r="V986">
        <f t="shared" si="95"/>
        <v>2019</v>
      </c>
    </row>
    <row r="987" spans="1:22" x14ac:dyDescent="0.25">
      <c r="A987">
        <v>985</v>
      </c>
      <c r="B987" t="s">
        <v>1998</v>
      </c>
      <c r="C987" s="3" t="s">
        <v>1999</v>
      </c>
      <c r="D987" s="19">
        <v>170600</v>
      </c>
      <c r="E987" s="19">
        <v>114523</v>
      </c>
      <c r="F987" s="5">
        <f t="shared" si="90"/>
        <v>67.129542790152414</v>
      </c>
      <c r="G987" s="20" t="s">
        <v>14</v>
      </c>
      <c r="H987" s="8">
        <v>4405</v>
      </c>
      <c r="I987" s="9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5">
        <f t="shared" si="92"/>
        <v>41614.25</v>
      </c>
      <c r="O987" s="15">
        <f t="shared" si="93"/>
        <v>41640.25</v>
      </c>
      <c r="P987" t="b">
        <v>0</v>
      </c>
      <c r="Q987" t="b">
        <v>1</v>
      </c>
      <c r="R987" s="10" t="s">
        <v>23</v>
      </c>
      <c r="S987" t="str" cm="1">
        <f t="array" ref="S987:T987">_xlfn.TEXTSPLIT(R987,"/")</f>
        <v>music</v>
      </c>
      <c r="T987" t="str">
        <v>rock</v>
      </c>
      <c r="U987" s="8" t="str">
        <f t="shared" si="94"/>
        <v>Dec</v>
      </c>
      <c r="V987">
        <f t="shared" si="95"/>
        <v>2013</v>
      </c>
    </row>
    <row r="988" spans="1:22" x14ac:dyDescent="0.25">
      <c r="A988">
        <v>986</v>
      </c>
      <c r="B988" t="s">
        <v>2000</v>
      </c>
      <c r="C988" s="3" t="s">
        <v>2001</v>
      </c>
      <c r="D988" s="19">
        <v>7800</v>
      </c>
      <c r="E988" s="19">
        <v>3144</v>
      </c>
      <c r="F988" s="5">
        <f t="shared" si="90"/>
        <v>40.307692307692307</v>
      </c>
      <c r="G988" s="20" t="s">
        <v>14</v>
      </c>
      <c r="H988" s="8">
        <v>92</v>
      </c>
      <c r="I988" s="9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5">
        <f t="shared" si="92"/>
        <v>40638.208333333336</v>
      </c>
      <c r="O988" s="15">
        <f t="shared" si="93"/>
        <v>40652.208333333336</v>
      </c>
      <c r="P988" t="b">
        <v>0</v>
      </c>
      <c r="Q988" t="b">
        <v>0</v>
      </c>
      <c r="R988" s="10" t="s">
        <v>23</v>
      </c>
      <c r="S988" t="str" cm="1">
        <f t="array" ref="S988:T988">_xlfn.TEXTSPLIT(R988,"/")</f>
        <v>music</v>
      </c>
      <c r="T988" t="str">
        <v>rock</v>
      </c>
      <c r="U988" s="8" t="str">
        <f t="shared" si="94"/>
        <v>Apr</v>
      </c>
      <c r="V988">
        <f t="shared" si="95"/>
        <v>2011</v>
      </c>
    </row>
    <row r="989" spans="1:22" x14ac:dyDescent="0.25">
      <c r="A989">
        <v>987</v>
      </c>
      <c r="B989" t="s">
        <v>2002</v>
      </c>
      <c r="C989" s="3" t="s">
        <v>2003</v>
      </c>
      <c r="D989" s="19">
        <v>6200</v>
      </c>
      <c r="E989" s="19">
        <v>13441</v>
      </c>
      <c r="F989" s="5">
        <f t="shared" si="90"/>
        <v>216.79032258064518</v>
      </c>
      <c r="G989" s="20" t="s">
        <v>20</v>
      </c>
      <c r="H989" s="8">
        <v>480</v>
      </c>
      <c r="I989" s="9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5">
        <f t="shared" si="92"/>
        <v>42852.208333333328</v>
      </c>
      <c r="O989" s="15">
        <f t="shared" si="93"/>
        <v>42866.208333333328</v>
      </c>
      <c r="P989" t="b">
        <v>0</v>
      </c>
      <c r="Q989" t="b">
        <v>0</v>
      </c>
      <c r="R989" s="10" t="s">
        <v>42</v>
      </c>
      <c r="S989" t="str" cm="1">
        <f t="array" ref="S989:T989">_xlfn.TEXTSPLIT(R989,"/")</f>
        <v>film &amp; video</v>
      </c>
      <c r="T989" t="str">
        <v>documentary</v>
      </c>
      <c r="U989" s="8" t="str">
        <f t="shared" si="94"/>
        <v>Apr</v>
      </c>
      <c r="V989">
        <f t="shared" si="95"/>
        <v>2017</v>
      </c>
    </row>
    <row r="990" spans="1:22" x14ac:dyDescent="0.25">
      <c r="A990">
        <v>988</v>
      </c>
      <c r="B990" t="s">
        <v>2004</v>
      </c>
      <c r="C990" s="3" t="s">
        <v>2005</v>
      </c>
      <c r="D990" s="19">
        <v>9400</v>
      </c>
      <c r="E990" s="19">
        <v>4899</v>
      </c>
      <c r="F990" s="5">
        <f t="shared" si="90"/>
        <v>52.117021276595743</v>
      </c>
      <c r="G990" s="20" t="s">
        <v>14</v>
      </c>
      <c r="H990" s="8">
        <v>64</v>
      </c>
      <c r="I990" s="9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5">
        <f t="shared" si="92"/>
        <v>42686.25</v>
      </c>
      <c r="O990" s="15">
        <f t="shared" si="93"/>
        <v>42707.25</v>
      </c>
      <c r="P990" t="b">
        <v>0</v>
      </c>
      <c r="Q990" t="b">
        <v>0</v>
      </c>
      <c r="R990" s="10" t="s">
        <v>133</v>
      </c>
      <c r="S990" t="str" cm="1">
        <f t="array" ref="S990:T990">_xlfn.TEXTSPLIT(R990,"/")</f>
        <v>publishing</v>
      </c>
      <c r="T990" t="str">
        <v>radio &amp; podcasts</v>
      </c>
      <c r="U990" s="8" t="str">
        <f t="shared" si="94"/>
        <v>Nov</v>
      </c>
      <c r="V990">
        <f t="shared" si="95"/>
        <v>2016</v>
      </c>
    </row>
    <row r="991" spans="1:22" x14ac:dyDescent="0.25">
      <c r="A991">
        <v>989</v>
      </c>
      <c r="B991" t="s">
        <v>2006</v>
      </c>
      <c r="C991" s="3" t="s">
        <v>2007</v>
      </c>
      <c r="D991" s="19">
        <v>2400</v>
      </c>
      <c r="E991" s="19">
        <v>11990</v>
      </c>
      <c r="F991" s="5">
        <f t="shared" si="90"/>
        <v>499.58333333333337</v>
      </c>
      <c r="G991" s="20" t="s">
        <v>20</v>
      </c>
      <c r="H991" s="8">
        <v>226</v>
      </c>
      <c r="I991" s="9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5">
        <f t="shared" si="92"/>
        <v>43571.208333333328</v>
      </c>
      <c r="O991" s="15">
        <f t="shared" si="93"/>
        <v>43576.208333333328</v>
      </c>
      <c r="P991" t="b">
        <v>0</v>
      </c>
      <c r="Q991" t="b">
        <v>0</v>
      </c>
      <c r="R991" s="10" t="s">
        <v>206</v>
      </c>
      <c r="S991" t="str" cm="1">
        <f t="array" ref="S991:T991">_xlfn.TEXTSPLIT(R991,"/")</f>
        <v>publishing</v>
      </c>
      <c r="T991" t="str">
        <v>translations</v>
      </c>
      <c r="U991" s="8" t="str">
        <f t="shared" si="94"/>
        <v>Apr</v>
      </c>
      <c r="V991">
        <f t="shared" si="95"/>
        <v>2019</v>
      </c>
    </row>
    <row r="992" spans="1:22" x14ac:dyDescent="0.25">
      <c r="A992">
        <v>990</v>
      </c>
      <c r="B992" t="s">
        <v>2008</v>
      </c>
      <c r="C992" s="3" t="s">
        <v>2009</v>
      </c>
      <c r="D992" s="19">
        <v>7800</v>
      </c>
      <c r="E992" s="19">
        <v>6839</v>
      </c>
      <c r="F992" s="5">
        <f t="shared" si="90"/>
        <v>87.679487179487182</v>
      </c>
      <c r="G992" s="20" t="s">
        <v>14</v>
      </c>
      <c r="H992" s="8">
        <v>64</v>
      </c>
      <c r="I992" s="9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5">
        <f t="shared" si="92"/>
        <v>42432.25</v>
      </c>
      <c r="O992" s="15">
        <f t="shared" si="93"/>
        <v>42454.208333333328</v>
      </c>
      <c r="P992" t="b">
        <v>0</v>
      </c>
      <c r="Q992" t="b">
        <v>1</v>
      </c>
      <c r="R992" s="10" t="s">
        <v>53</v>
      </c>
      <c r="S992" t="str" cm="1">
        <f t="array" ref="S992:T992">_xlfn.TEXTSPLIT(R992,"/")</f>
        <v>film &amp; video</v>
      </c>
      <c r="T992" t="str">
        <v>drama</v>
      </c>
      <c r="U992" s="8" t="str">
        <f t="shared" si="94"/>
        <v>Mar</v>
      </c>
      <c r="V992">
        <f t="shared" si="95"/>
        <v>2016</v>
      </c>
    </row>
    <row r="993" spans="1:22" x14ac:dyDescent="0.25">
      <c r="A993">
        <v>991</v>
      </c>
      <c r="B993" t="s">
        <v>1080</v>
      </c>
      <c r="C993" s="3" t="s">
        <v>2010</v>
      </c>
      <c r="D993" s="19">
        <v>9800</v>
      </c>
      <c r="E993" s="19">
        <v>11091</v>
      </c>
      <c r="F993" s="5">
        <f t="shared" si="90"/>
        <v>113.17346938775511</v>
      </c>
      <c r="G993" s="20" t="s">
        <v>20</v>
      </c>
      <c r="H993" s="8">
        <v>241</v>
      </c>
      <c r="I993" s="9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5">
        <f t="shared" si="92"/>
        <v>41907.208333333336</v>
      </c>
      <c r="O993" s="15">
        <f t="shared" si="93"/>
        <v>41911.208333333336</v>
      </c>
      <c r="P993" t="b">
        <v>0</v>
      </c>
      <c r="Q993" t="b">
        <v>1</v>
      </c>
      <c r="R993" s="10" t="s">
        <v>23</v>
      </c>
      <c r="S993" t="str" cm="1">
        <f t="array" ref="S993:T993">_xlfn.TEXTSPLIT(R993,"/")</f>
        <v>music</v>
      </c>
      <c r="T993" t="str">
        <v>rock</v>
      </c>
      <c r="U993" s="8" t="str">
        <f t="shared" si="94"/>
        <v>Sep</v>
      </c>
      <c r="V993">
        <f t="shared" si="95"/>
        <v>2014</v>
      </c>
    </row>
    <row r="994" spans="1:22" x14ac:dyDescent="0.25">
      <c r="A994">
        <v>992</v>
      </c>
      <c r="B994" t="s">
        <v>2011</v>
      </c>
      <c r="C994" s="3" t="s">
        <v>2012</v>
      </c>
      <c r="D994" s="19">
        <v>3100</v>
      </c>
      <c r="E994" s="19">
        <v>13223</v>
      </c>
      <c r="F994" s="5">
        <f t="shared" si="90"/>
        <v>426.54838709677421</v>
      </c>
      <c r="G994" s="20" t="s">
        <v>20</v>
      </c>
      <c r="H994" s="8">
        <v>132</v>
      </c>
      <c r="I994" s="9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5">
        <f t="shared" si="92"/>
        <v>43227.208333333328</v>
      </c>
      <c r="O994" s="15">
        <f t="shared" si="93"/>
        <v>43241.208333333328</v>
      </c>
      <c r="P994" t="b">
        <v>0</v>
      </c>
      <c r="Q994" t="b">
        <v>1</v>
      </c>
      <c r="R994" s="10" t="s">
        <v>53</v>
      </c>
      <c r="S994" t="str" cm="1">
        <f t="array" ref="S994:T994">_xlfn.TEXTSPLIT(R994,"/")</f>
        <v>film &amp; video</v>
      </c>
      <c r="T994" t="str">
        <v>drama</v>
      </c>
      <c r="U994" s="8" t="str">
        <f t="shared" si="94"/>
        <v>May</v>
      </c>
      <c r="V994">
        <f t="shared" si="95"/>
        <v>2018</v>
      </c>
    </row>
    <row r="995" spans="1:22" x14ac:dyDescent="0.25">
      <c r="A995">
        <v>993</v>
      </c>
      <c r="B995" t="s">
        <v>2013</v>
      </c>
      <c r="C995" s="3" t="s">
        <v>2014</v>
      </c>
      <c r="D995" s="19">
        <v>9800</v>
      </c>
      <c r="E995" s="19">
        <v>7608</v>
      </c>
      <c r="F995" s="5">
        <f t="shared" si="90"/>
        <v>77.632653061224488</v>
      </c>
      <c r="G995" s="20" t="s">
        <v>74</v>
      </c>
      <c r="H995" s="8">
        <v>75</v>
      </c>
      <c r="I995" s="9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5">
        <f t="shared" si="92"/>
        <v>42362.25</v>
      </c>
      <c r="O995" s="15">
        <f t="shared" si="93"/>
        <v>42379.25</v>
      </c>
      <c r="P995" t="b">
        <v>0</v>
      </c>
      <c r="Q995" t="b">
        <v>1</v>
      </c>
      <c r="R995" s="10" t="s">
        <v>122</v>
      </c>
      <c r="S995" t="str" cm="1">
        <f t="array" ref="S995:T995">_xlfn.TEXTSPLIT(R995,"/")</f>
        <v>photography</v>
      </c>
      <c r="T995" t="str">
        <v>photography books</v>
      </c>
      <c r="U995" s="8" t="str">
        <f t="shared" si="94"/>
        <v>Dec</v>
      </c>
      <c r="V995">
        <f t="shared" si="95"/>
        <v>2015</v>
      </c>
    </row>
    <row r="996" spans="1:22" x14ac:dyDescent="0.25">
      <c r="A996">
        <v>994</v>
      </c>
      <c r="B996" t="s">
        <v>2015</v>
      </c>
      <c r="C996" s="3" t="s">
        <v>2016</v>
      </c>
      <c r="D996" s="19">
        <v>141100</v>
      </c>
      <c r="E996" s="19">
        <v>74073</v>
      </c>
      <c r="F996" s="5">
        <f t="shared" si="90"/>
        <v>52.496810772501767</v>
      </c>
      <c r="G996" s="20" t="s">
        <v>14</v>
      </c>
      <c r="H996" s="8">
        <v>842</v>
      </c>
      <c r="I996" s="9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5">
        <f t="shared" si="92"/>
        <v>41929.208333333336</v>
      </c>
      <c r="O996" s="15">
        <f t="shared" si="93"/>
        <v>41935.208333333336</v>
      </c>
      <c r="P996" t="b">
        <v>0</v>
      </c>
      <c r="Q996" t="b">
        <v>1</v>
      </c>
      <c r="R996" s="10" t="s">
        <v>206</v>
      </c>
      <c r="S996" t="str" cm="1">
        <f t="array" ref="S996:T996">_xlfn.TEXTSPLIT(R996,"/")</f>
        <v>publishing</v>
      </c>
      <c r="T996" t="str">
        <v>translations</v>
      </c>
      <c r="U996" s="8" t="str">
        <f t="shared" si="94"/>
        <v>Oct</v>
      </c>
      <c r="V996">
        <f t="shared" si="95"/>
        <v>2014</v>
      </c>
    </row>
    <row r="997" spans="1:22" x14ac:dyDescent="0.25">
      <c r="A997">
        <v>995</v>
      </c>
      <c r="B997" t="s">
        <v>2017</v>
      </c>
      <c r="C997" s="3" t="s">
        <v>2018</v>
      </c>
      <c r="D997" s="19">
        <v>97300</v>
      </c>
      <c r="E997" s="19">
        <v>153216</v>
      </c>
      <c r="F997" s="5">
        <f t="shared" si="90"/>
        <v>157.46762589928059</v>
      </c>
      <c r="G997" s="20" t="s">
        <v>20</v>
      </c>
      <c r="H997" s="8">
        <v>2043</v>
      </c>
      <c r="I997" s="9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5">
        <f t="shared" si="92"/>
        <v>43408.208333333328</v>
      </c>
      <c r="O997" s="15">
        <f t="shared" si="93"/>
        <v>43437.25</v>
      </c>
      <c r="P997" t="b">
        <v>0</v>
      </c>
      <c r="Q997" t="b">
        <v>1</v>
      </c>
      <c r="R997" s="10" t="s">
        <v>17</v>
      </c>
      <c r="S997" t="str" cm="1">
        <f t="array" ref="S997:T997">_xlfn.TEXTSPLIT(R997,"/")</f>
        <v>food</v>
      </c>
      <c r="T997" t="str">
        <v>food trucks</v>
      </c>
      <c r="U997" s="8" t="str">
        <f t="shared" si="94"/>
        <v>Nov</v>
      </c>
      <c r="V997">
        <f t="shared" si="95"/>
        <v>2018</v>
      </c>
    </row>
    <row r="998" spans="1:22" ht="31.5" x14ac:dyDescent="0.25">
      <c r="A998">
        <v>996</v>
      </c>
      <c r="B998" t="s">
        <v>2019</v>
      </c>
      <c r="C998" s="3" t="s">
        <v>2020</v>
      </c>
      <c r="D998" s="19">
        <v>6600</v>
      </c>
      <c r="E998" s="19">
        <v>4814</v>
      </c>
      <c r="F998" s="5">
        <f t="shared" si="90"/>
        <v>72.939393939393938</v>
      </c>
      <c r="G998" s="20" t="s">
        <v>14</v>
      </c>
      <c r="H998" s="8">
        <v>112</v>
      </c>
      <c r="I998" s="9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5">
        <f t="shared" si="92"/>
        <v>41276.25</v>
      </c>
      <c r="O998" s="15">
        <f t="shared" si="93"/>
        <v>41306.25</v>
      </c>
      <c r="P998" t="b">
        <v>0</v>
      </c>
      <c r="Q998" t="b">
        <v>0</v>
      </c>
      <c r="R998" s="10" t="s">
        <v>33</v>
      </c>
      <c r="S998" t="str" cm="1">
        <f t="array" ref="S998:T998">_xlfn.TEXTSPLIT(R998,"/")</f>
        <v>theater</v>
      </c>
      <c r="T998" t="str">
        <v>plays</v>
      </c>
      <c r="U998" s="8" t="str">
        <f t="shared" si="94"/>
        <v>Jan</v>
      </c>
      <c r="V998">
        <f t="shared" si="95"/>
        <v>2013</v>
      </c>
    </row>
    <row r="999" spans="1:22" x14ac:dyDescent="0.25">
      <c r="A999">
        <v>997</v>
      </c>
      <c r="B999" t="s">
        <v>2021</v>
      </c>
      <c r="C999" s="3" t="s">
        <v>2022</v>
      </c>
      <c r="D999" s="19">
        <v>7600</v>
      </c>
      <c r="E999" s="19">
        <v>4603</v>
      </c>
      <c r="F999" s="5">
        <f t="shared" si="90"/>
        <v>60.565789473684205</v>
      </c>
      <c r="G999" s="20" t="s">
        <v>74</v>
      </c>
      <c r="H999" s="8">
        <v>139</v>
      </c>
      <c r="I999" s="9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5">
        <f t="shared" si="92"/>
        <v>41659.25</v>
      </c>
      <c r="O999" s="15">
        <f t="shared" si="93"/>
        <v>41664.25</v>
      </c>
      <c r="P999" t="b">
        <v>0</v>
      </c>
      <c r="Q999" t="b">
        <v>0</v>
      </c>
      <c r="R999" s="10" t="s">
        <v>33</v>
      </c>
      <c r="S999" t="str" cm="1">
        <f t="array" ref="S999:T999">_xlfn.TEXTSPLIT(R999,"/")</f>
        <v>theater</v>
      </c>
      <c r="T999" t="str">
        <v>plays</v>
      </c>
      <c r="U999" s="8" t="str">
        <f t="shared" si="94"/>
        <v>Jan</v>
      </c>
      <c r="V999">
        <f t="shared" si="95"/>
        <v>2014</v>
      </c>
    </row>
    <row r="1000" spans="1:22" x14ac:dyDescent="0.25">
      <c r="A1000">
        <v>998</v>
      </c>
      <c r="B1000" t="s">
        <v>2023</v>
      </c>
      <c r="C1000" s="3" t="s">
        <v>2024</v>
      </c>
      <c r="D1000" s="19">
        <v>66600</v>
      </c>
      <c r="E1000" s="19">
        <v>37823</v>
      </c>
      <c r="F1000" s="5">
        <f t="shared" si="90"/>
        <v>56.791291291291287</v>
      </c>
      <c r="G1000" s="20" t="s">
        <v>14</v>
      </c>
      <c r="H1000" s="8">
        <v>374</v>
      </c>
      <c r="I1000" s="9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5">
        <f t="shared" si="92"/>
        <v>40220.25</v>
      </c>
      <c r="O1000" s="15">
        <f t="shared" si="93"/>
        <v>40234.25</v>
      </c>
      <c r="P1000" t="b">
        <v>0</v>
      </c>
      <c r="Q1000" t="b">
        <v>1</v>
      </c>
      <c r="R1000" s="10" t="s">
        <v>60</v>
      </c>
      <c r="S1000" t="str" cm="1">
        <f t="array" ref="S1000:T1000">_xlfn.TEXTSPLIT(R1000,"/")</f>
        <v>music</v>
      </c>
      <c r="T1000" t="str">
        <v>indie rock</v>
      </c>
      <c r="U1000" s="8" t="str">
        <f t="shared" si="94"/>
        <v>Feb</v>
      </c>
      <c r="V1000">
        <f t="shared" si="95"/>
        <v>2010</v>
      </c>
    </row>
    <row r="1001" spans="1:22" x14ac:dyDescent="0.25">
      <c r="A1001">
        <v>999</v>
      </c>
      <c r="B1001" t="s">
        <v>2025</v>
      </c>
      <c r="C1001" s="3" t="s">
        <v>2026</v>
      </c>
      <c r="D1001" s="19">
        <v>111100</v>
      </c>
      <c r="E1001" s="19">
        <v>62819</v>
      </c>
      <c r="F1001" s="5">
        <f t="shared" si="90"/>
        <v>56.542754275427541</v>
      </c>
      <c r="G1001" s="20" t="s">
        <v>74</v>
      </c>
      <c r="H1001" s="8">
        <v>1122</v>
      </c>
      <c r="I1001" s="9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5">
        <f t="shared" si="92"/>
        <v>42550.208333333328</v>
      </c>
      <c r="O1001" s="15">
        <f t="shared" si="93"/>
        <v>42557.208333333328</v>
      </c>
      <c r="P1001" t="b">
        <v>0</v>
      </c>
      <c r="Q1001" t="b">
        <v>0</v>
      </c>
      <c r="R1001" s="10" t="s">
        <v>17</v>
      </c>
      <c r="S1001" t="str" cm="1">
        <f t="array" ref="S1001:T1001">_xlfn.TEXTSPLIT(R1001,"/")</f>
        <v>food</v>
      </c>
      <c r="T1001" t="str">
        <v>food trucks</v>
      </c>
      <c r="U1001" s="8" t="str">
        <f t="shared" si="94"/>
        <v>Jun</v>
      </c>
      <c r="V1001">
        <f t="shared" si="95"/>
        <v>2016</v>
      </c>
    </row>
  </sheetData>
  <autoFilter ref="A1:V1001" xr:uid="{00000000-0001-0000-0000-000000000000}"/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"failed"</formula>
    </cfRule>
    <cfRule type="cellIs" dxfId="8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E5E3-A7B0-41F2-B4A0-FBAF05809274}">
  <sheetPr>
    <tabColor theme="1"/>
  </sheetPr>
  <dimension ref="A1:F30"/>
  <sheetViews>
    <sheetView workbookViewId="0">
      <selection activeCell="A5" sqref="A5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2" t="s">
        <v>6</v>
      </c>
      <c r="B1" t="s">
        <v>2069</v>
      </c>
    </row>
    <row r="2" spans="1:6" x14ac:dyDescent="0.25">
      <c r="A2" s="12" t="s">
        <v>2031</v>
      </c>
      <c r="B2" t="s">
        <v>2071</v>
      </c>
    </row>
    <row r="4" spans="1:6" x14ac:dyDescent="0.25">
      <c r="A4" s="12" t="s">
        <v>2068</v>
      </c>
      <c r="B4" s="12" t="s">
        <v>2070</v>
      </c>
    </row>
    <row r="5" spans="1:6" x14ac:dyDescent="0.25">
      <c r="A5" s="12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3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13" t="s">
        <v>2065</v>
      </c>
      <c r="B7" s="14"/>
      <c r="C7" s="14"/>
      <c r="D7" s="14"/>
      <c r="E7" s="14">
        <v>4</v>
      </c>
      <c r="F7" s="14">
        <v>4</v>
      </c>
    </row>
    <row r="8" spans="1:6" x14ac:dyDescent="0.25">
      <c r="A8" s="13" t="s">
        <v>2042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13" t="s">
        <v>2044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13" t="s">
        <v>2043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13" t="s">
        <v>2053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13" t="s">
        <v>2034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13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13" t="s">
        <v>2058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13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13" t="s">
        <v>2061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13" t="s">
        <v>2048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13" t="s">
        <v>2055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13" t="s">
        <v>2040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13" t="s">
        <v>2056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13" t="s">
        <v>2036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13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13" t="s">
        <v>2052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13" t="s">
        <v>2060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13" t="s">
        <v>2059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13" t="s">
        <v>2051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13" t="s">
        <v>2046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13" t="s">
        <v>2038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13" t="s">
        <v>2062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13" t="s">
        <v>2067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5000-6472-4325-A664-942476170F6C}">
  <sheetPr>
    <tabColor theme="1"/>
  </sheetPr>
  <dimension ref="A1:F51"/>
  <sheetViews>
    <sheetView workbookViewId="0">
      <selection activeCell="D19" sqref="D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7.125" bestFit="1" customWidth="1"/>
    <col min="5" max="5" width="9.25" bestFit="1" customWidth="1"/>
    <col min="6" max="6" width="11" bestFit="1" customWidth="1"/>
  </cols>
  <sheetData>
    <row r="1" spans="1:6" x14ac:dyDescent="0.25">
      <c r="A1" s="12" t="s">
        <v>6</v>
      </c>
      <c r="B1" t="s">
        <v>2069</v>
      </c>
    </row>
    <row r="3" spans="1:6" x14ac:dyDescent="0.25">
      <c r="A3" s="12" t="s">
        <v>2068</v>
      </c>
      <c r="B3" s="12" t="s">
        <v>2070</v>
      </c>
    </row>
    <row r="4" spans="1:6" x14ac:dyDescent="0.25">
      <c r="A4" s="12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3" t="s">
        <v>2039</v>
      </c>
      <c r="B5" s="14">
        <v>23</v>
      </c>
      <c r="C5" s="14">
        <v>132</v>
      </c>
      <c r="D5" s="14">
        <v>2</v>
      </c>
      <c r="E5" s="14">
        <v>187</v>
      </c>
      <c r="F5" s="14">
        <v>344</v>
      </c>
    </row>
    <row r="6" spans="1:6" x14ac:dyDescent="0.25">
      <c r="A6" s="13" t="s">
        <v>2037</v>
      </c>
      <c r="B6" s="14">
        <v>2</v>
      </c>
      <c r="C6" s="14">
        <v>28</v>
      </c>
      <c r="D6" s="14">
        <v>2</v>
      </c>
      <c r="E6" s="14">
        <v>64</v>
      </c>
      <c r="F6" s="14">
        <v>96</v>
      </c>
    </row>
    <row r="7" spans="1:6" x14ac:dyDescent="0.25">
      <c r="A7" s="13" t="s">
        <v>2047</v>
      </c>
      <c r="B7" s="14">
        <v>2</v>
      </c>
      <c r="C7" s="14">
        <v>24</v>
      </c>
      <c r="D7" s="14">
        <v>1</v>
      </c>
      <c r="E7" s="14">
        <v>40</v>
      </c>
      <c r="F7" s="14">
        <v>67</v>
      </c>
    </row>
    <row r="8" spans="1:6" x14ac:dyDescent="0.25">
      <c r="A8" s="13" t="s">
        <v>2054</v>
      </c>
      <c r="B8" s="14">
        <v>4</v>
      </c>
      <c r="C8" s="14">
        <v>11</v>
      </c>
      <c r="D8" s="14">
        <v>1</v>
      </c>
      <c r="E8" s="14">
        <v>26</v>
      </c>
      <c r="F8" s="14">
        <v>42</v>
      </c>
    </row>
    <row r="9" spans="1:6" x14ac:dyDescent="0.25">
      <c r="A9" s="13" t="s">
        <v>2035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25">
      <c r="A10" s="13" t="s">
        <v>2064</v>
      </c>
      <c r="B10" s="14"/>
      <c r="C10" s="14"/>
      <c r="D10" s="14"/>
      <c r="E10" s="14">
        <v>4</v>
      </c>
      <c r="F10" s="14">
        <v>4</v>
      </c>
    </row>
    <row r="11" spans="1:6" x14ac:dyDescent="0.25">
      <c r="A11" s="13" t="s">
        <v>2050</v>
      </c>
      <c r="B11" s="14">
        <v>1</v>
      </c>
      <c r="C11" s="14">
        <v>23</v>
      </c>
      <c r="D11" s="14">
        <v>3</v>
      </c>
      <c r="E11" s="14">
        <v>21</v>
      </c>
      <c r="F11" s="14">
        <v>48</v>
      </c>
    </row>
    <row r="12" spans="1:6" x14ac:dyDescent="0.25">
      <c r="A12" s="13" t="s">
        <v>2033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13" t="s">
        <v>2041</v>
      </c>
      <c r="B13" s="14">
        <v>11</v>
      </c>
      <c r="C13" s="14">
        <v>60</v>
      </c>
      <c r="D13" s="14">
        <v>5</v>
      </c>
      <c r="E13" s="14">
        <v>102</v>
      </c>
      <c r="F13" s="14">
        <v>178</v>
      </c>
    </row>
    <row r="14" spans="1:6" x14ac:dyDescent="0.25">
      <c r="A14" s="13" t="s">
        <v>2067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  <row r="22" spans="1:4" x14ac:dyDescent="0.25">
      <c r="A22" t="str">
        <f>A5</f>
        <v>theater</v>
      </c>
      <c r="B22" s="4">
        <f>GETPIVOTDATA("outcome",$A$3,"outcome","canceled","Parent Category","theater")/GETPIVOTDATA("outcome",$A$3,"Parent Category","theater")</f>
        <v>6.6860465116279064E-2</v>
      </c>
      <c r="C22" s="4">
        <f>C42/$C$51</f>
        <v>0.36263736263736263</v>
      </c>
      <c r="D22" s="4">
        <f>E42/$E$51</f>
        <v>0.33097345132743361</v>
      </c>
    </row>
    <row r="23" spans="1:4" x14ac:dyDescent="0.25">
      <c r="A23" t="str">
        <f t="shared" ref="A23:A29" si="0">A6</f>
        <v>technology</v>
      </c>
      <c r="C23" s="4">
        <f t="shared" ref="C23:C29" si="1">C43/$C$51</f>
        <v>7.6923076923076927E-2</v>
      </c>
      <c r="D23" s="4">
        <f t="shared" ref="D23:D29" si="2">E43/$E$51</f>
        <v>0.11327433628318584</v>
      </c>
    </row>
    <row r="24" spans="1:4" x14ac:dyDescent="0.25">
      <c r="A24" t="str">
        <f t="shared" si="0"/>
        <v>publishing</v>
      </c>
      <c r="C24" s="4">
        <f t="shared" si="1"/>
        <v>6.5934065934065936E-2</v>
      </c>
      <c r="D24" s="4">
        <f t="shared" si="2"/>
        <v>7.0796460176991149E-2</v>
      </c>
    </row>
    <row r="25" spans="1:4" x14ac:dyDescent="0.25">
      <c r="A25" t="str">
        <f t="shared" si="0"/>
        <v>photography</v>
      </c>
      <c r="C25" s="4">
        <f t="shared" si="1"/>
        <v>3.021978021978022E-2</v>
      </c>
      <c r="D25" s="4">
        <f t="shared" si="2"/>
        <v>4.6017699115044247E-2</v>
      </c>
    </row>
    <row r="26" spans="1:4" x14ac:dyDescent="0.25">
      <c r="A26" t="str">
        <f t="shared" si="0"/>
        <v>music</v>
      </c>
      <c r="C26" s="4">
        <f t="shared" si="1"/>
        <v>0.18131868131868131</v>
      </c>
      <c r="D26" s="4">
        <f t="shared" si="2"/>
        <v>0.17522123893805311</v>
      </c>
    </row>
    <row r="27" spans="1:4" x14ac:dyDescent="0.25">
      <c r="A27" t="str">
        <f t="shared" si="0"/>
        <v>journalism</v>
      </c>
      <c r="C27" s="4">
        <f t="shared" si="1"/>
        <v>0</v>
      </c>
      <c r="D27" s="4">
        <f t="shared" si="2"/>
        <v>7.0796460176991149E-3</v>
      </c>
    </row>
    <row r="28" spans="1:4" x14ac:dyDescent="0.25">
      <c r="A28" t="str">
        <f t="shared" si="0"/>
        <v>games</v>
      </c>
      <c r="C28" s="4">
        <f t="shared" si="1"/>
        <v>6.3186813186813184E-2</v>
      </c>
      <c r="D28" s="4">
        <f t="shared" si="2"/>
        <v>3.7168141592920353E-2</v>
      </c>
    </row>
    <row r="29" spans="1:4" x14ac:dyDescent="0.25">
      <c r="A29" t="str">
        <f t="shared" si="0"/>
        <v>food</v>
      </c>
      <c r="C29" s="4">
        <f t="shared" si="1"/>
        <v>5.4945054945054944E-2</v>
      </c>
      <c r="D29" s="4">
        <f t="shared" si="2"/>
        <v>3.8938053097345132E-2</v>
      </c>
    </row>
    <row r="40" spans="1:6" x14ac:dyDescent="0.25">
      <c r="A40" t="s">
        <v>2068</v>
      </c>
      <c r="B40" t="s">
        <v>2070</v>
      </c>
    </row>
    <row r="41" spans="1:6" x14ac:dyDescent="0.25">
      <c r="A41" t="s">
        <v>2066</v>
      </c>
      <c r="B41" t="s">
        <v>74</v>
      </c>
      <c r="C41" t="s">
        <v>14</v>
      </c>
      <c r="D41" t="s">
        <v>47</v>
      </c>
      <c r="E41" t="s">
        <v>20</v>
      </c>
      <c r="F41" t="s">
        <v>2067</v>
      </c>
    </row>
    <row r="42" spans="1:6" x14ac:dyDescent="0.25">
      <c r="A42" t="s">
        <v>2039</v>
      </c>
      <c r="B42">
        <v>23</v>
      </c>
      <c r="C42">
        <v>132</v>
      </c>
      <c r="D42">
        <v>2</v>
      </c>
      <c r="E42">
        <v>187</v>
      </c>
      <c r="F42">
        <v>344</v>
      </c>
    </row>
    <row r="43" spans="1:6" x14ac:dyDescent="0.25">
      <c r="A43" t="s">
        <v>2037</v>
      </c>
      <c r="B43">
        <v>2</v>
      </c>
      <c r="C43">
        <v>28</v>
      </c>
      <c r="D43">
        <v>2</v>
      </c>
      <c r="E43">
        <v>64</v>
      </c>
      <c r="F43">
        <v>96</v>
      </c>
    </row>
    <row r="44" spans="1:6" x14ac:dyDescent="0.25">
      <c r="A44" t="s">
        <v>2047</v>
      </c>
      <c r="B44">
        <v>2</v>
      </c>
      <c r="C44">
        <v>24</v>
      </c>
      <c r="D44">
        <v>1</v>
      </c>
      <c r="E44">
        <v>40</v>
      </c>
      <c r="F44">
        <v>67</v>
      </c>
    </row>
    <row r="45" spans="1:6" x14ac:dyDescent="0.25">
      <c r="A45" t="s">
        <v>2054</v>
      </c>
      <c r="B45">
        <v>4</v>
      </c>
      <c r="C45">
        <v>11</v>
      </c>
      <c r="D45">
        <v>1</v>
      </c>
      <c r="E45">
        <v>26</v>
      </c>
      <c r="F45">
        <v>42</v>
      </c>
    </row>
    <row r="46" spans="1:6" x14ac:dyDescent="0.25">
      <c r="A46" t="s">
        <v>2035</v>
      </c>
      <c r="B46">
        <v>10</v>
      </c>
      <c r="C46">
        <v>66</v>
      </c>
      <c r="E46">
        <v>99</v>
      </c>
      <c r="F46">
        <v>175</v>
      </c>
    </row>
    <row r="47" spans="1:6" x14ac:dyDescent="0.25">
      <c r="A47" t="s">
        <v>2064</v>
      </c>
      <c r="E47">
        <v>4</v>
      </c>
      <c r="F47">
        <v>4</v>
      </c>
    </row>
    <row r="48" spans="1:6" x14ac:dyDescent="0.25">
      <c r="A48" t="s">
        <v>2050</v>
      </c>
      <c r="B48">
        <v>1</v>
      </c>
      <c r="C48">
        <v>23</v>
      </c>
      <c r="D48">
        <v>3</v>
      </c>
      <c r="E48">
        <v>21</v>
      </c>
      <c r="F48">
        <v>48</v>
      </c>
    </row>
    <row r="49" spans="1:6" x14ac:dyDescent="0.25">
      <c r="A49" t="s">
        <v>2033</v>
      </c>
      <c r="B49">
        <v>4</v>
      </c>
      <c r="C49">
        <v>20</v>
      </c>
      <c r="E49">
        <v>22</v>
      </c>
      <c r="F49">
        <v>46</v>
      </c>
    </row>
    <row r="50" spans="1:6" x14ac:dyDescent="0.25">
      <c r="A50" t="s">
        <v>2041</v>
      </c>
      <c r="B50">
        <v>11</v>
      </c>
      <c r="C50">
        <v>60</v>
      </c>
      <c r="D50">
        <v>5</v>
      </c>
      <c r="E50">
        <v>102</v>
      </c>
      <c r="F50">
        <v>178</v>
      </c>
    </row>
    <row r="51" spans="1:6" x14ac:dyDescent="0.25">
      <c r="A51" t="s">
        <v>2067</v>
      </c>
      <c r="B51">
        <v>57</v>
      </c>
      <c r="C51">
        <v>364</v>
      </c>
      <c r="D51">
        <v>14</v>
      </c>
      <c r="E51">
        <v>565</v>
      </c>
      <c r="F5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521-4264-4698-868D-4EDC027CC639}">
  <sheetPr>
    <tabColor theme="1"/>
  </sheetPr>
  <dimension ref="A1:E22"/>
  <sheetViews>
    <sheetView workbookViewId="0">
      <selection activeCell="D12" sqref="D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2" t="s">
        <v>2075</v>
      </c>
      <c r="B1" t="s">
        <v>2069</v>
      </c>
    </row>
    <row r="2" spans="1:5" x14ac:dyDescent="0.25">
      <c r="A2" s="12" t="s">
        <v>2031</v>
      </c>
      <c r="B2" t="s">
        <v>2069</v>
      </c>
    </row>
    <row r="4" spans="1:5" x14ac:dyDescent="0.25">
      <c r="A4" s="12" t="s">
        <v>2068</v>
      </c>
      <c r="B4" s="12" t="s">
        <v>2070</v>
      </c>
    </row>
    <row r="5" spans="1:5" x14ac:dyDescent="0.25">
      <c r="A5" s="12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3" t="s">
        <v>2076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25">
      <c r="A7" s="13" t="s">
        <v>2077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25">
      <c r="A8" s="13" t="s">
        <v>2078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25">
      <c r="A9" s="13" t="s">
        <v>2079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25">
      <c r="A10" s="13" t="s">
        <v>2080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25">
      <c r="A11" s="13" t="s">
        <v>2081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25">
      <c r="A12" s="13" t="s">
        <v>2082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25">
      <c r="A13" s="13" t="s">
        <v>2083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25">
      <c r="A14" s="13" t="s">
        <v>2084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25">
      <c r="A15" s="13" t="s">
        <v>2085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25">
      <c r="A16" s="13" t="s">
        <v>2086</v>
      </c>
      <c r="B16" s="14">
        <v>3</v>
      </c>
      <c r="C16" s="14">
        <v>27</v>
      </c>
      <c r="D16" s="14">
        <v>45</v>
      </c>
      <c r="E16" s="14">
        <v>75</v>
      </c>
    </row>
    <row r="17" spans="1:5" x14ac:dyDescent="0.25">
      <c r="A17" s="13" t="s">
        <v>2087</v>
      </c>
      <c r="B17" s="14">
        <v>7</v>
      </c>
      <c r="C17" s="14">
        <v>32</v>
      </c>
      <c r="D17" s="14">
        <v>42</v>
      </c>
      <c r="E17" s="14">
        <v>81</v>
      </c>
    </row>
    <row r="18" spans="1:5" x14ac:dyDescent="0.25">
      <c r="A18" s="13" t="s">
        <v>2067</v>
      </c>
      <c r="B18" s="14">
        <v>57</v>
      </c>
      <c r="C18" s="14">
        <v>364</v>
      </c>
      <c r="D18" s="14">
        <v>565</v>
      </c>
      <c r="E18" s="14">
        <v>986</v>
      </c>
    </row>
    <row r="22" spans="1:5" x14ac:dyDescent="0.25">
      <c r="E22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066-08A4-4168-82E9-6028A0CBE9BE}">
  <sheetPr>
    <tabColor theme="4" tint="0.39997558519241921"/>
  </sheetPr>
  <dimension ref="A1:J13"/>
  <sheetViews>
    <sheetView topLeftCell="A4" workbookViewId="0">
      <selection activeCell="F13" sqref="F13"/>
    </sheetView>
  </sheetViews>
  <sheetFormatPr defaultRowHeight="15.75" x14ac:dyDescent="0.25"/>
  <cols>
    <col min="3" max="3" width="26.375" bestFit="1" customWidth="1"/>
    <col min="4" max="4" width="16" bestFit="1" customWidth="1"/>
    <col min="5" max="5" width="15.5" customWidth="1"/>
    <col min="6" max="6" width="16.125" bestFit="1" customWidth="1"/>
    <col min="7" max="7" width="12.625" bestFit="1" customWidth="1"/>
    <col min="8" max="8" width="19.25" bestFit="1" customWidth="1"/>
    <col min="9" max="9" width="15.5" bestFit="1" customWidth="1"/>
    <col min="10" max="10" width="18.25" bestFit="1" customWidth="1"/>
  </cols>
  <sheetData>
    <row r="1" spans="1:10" x14ac:dyDescent="0.25">
      <c r="C1" s="17" t="s">
        <v>2088</v>
      </c>
      <c r="D1" s="17" t="s">
        <v>2089</v>
      </c>
      <c r="E1" s="17" t="s">
        <v>2107</v>
      </c>
      <c r="F1" s="17" t="s">
        <v>2090</v>
      </c>
      <c r="G1" s="17" t="s">
        <v>2091</v>
      </c>
      <c r="H1" s="17" t="s">
        <v>2092</v>
      </c>
      <c r="I1" s="17" t="s">
        <v>2093</v>
      </c>
      <c r="J1" s="17" t="s">
        <v>2094</v>
      </c>
    </row>
    <row r="2" spans="1:10" x14ac:dyDescent="0.25">
      <c r="B2">
        <v>1000</v>
      </c>
      <c r="C2" t="s">
        <v>2095</v>
      </c>
      <c r="D2">
        <f>COUNTIFS(Crowdfunding!D2:D1001,"&lt;1000",Crowdfunding!G2:G1001,"successful")</f>
        <v>30</v>
      </c>
      <c r="E2">
        <f>COUNTIFS(Crowdfunding!D2:D1001,"&lt;1000",Crowdfunding!G2:G1001,"failed")</f>
        <v>20</v>
      </c>
      <c r="F2">
        <f>COUNTIFS(Crowdfunding!D2:D1001,"&lt;1000",Crowdfunding!G2:G1001,"canceled")</f>
        <v>1</v>
      </c>
      <c r="G2">
        <f>SUM(D2:F2)</f>
        <v>51</v>
      </c>
      <c r="H2" s="4">
        <f>D2/$G2</f>
        <v>0.58823529411764708</v>
      </c>
      <c r="I2" s="4">
        <f t="shared" ref="I2:J2" si="0">E2/$G2</f>
        <v>0.39215686274509803</v>
      </c>
      <c r="J2" s="4">
        <f t="shared" si="0"/>
        <v>1.9607843137254902E-2</v>
      </c>
    </row>
    <row r="3" spans="1:10" x14ac:dyDescent="0.25">
      <c r="A3" s="16">
        <v>1000</v>
      </c>
      <c r="B3" s="16">
        <v>4999</v>
      </c>
      <c r="C3" t="s">
        <v>2096</v>
      </c>
      <c r="D3">
        <f>COUNTIFS(Crowdfunding!$D$2:$D$1000,"&gt;="&amp;A3,Crowdfunding!$D$2:$D$1000,"&lt;="&amp;B3,Crowdfunding!$G$2:$G$1000,"successful")</f>
        <v>191</v>
      </c>
      <c r="E3">
        <f>COUNTIFS(Crowdfunding!$D$2:$D$1000,"&gt;="&amp;A3,Crowdfunding!$D$2:$D$1000,"&lt;="&amp;B3,Crowdfunding!$G$2:$G$1000,"failed")</f>
        <v>38</v>
      </c>
      <c r="F3">
        <f>COUNTIFS(Crowdfunding!$D$2:$D$1000,"&gt;="&amp;A3,Crowdfunding!$D$2:$D$1000,"&lt;="&amp;B3,Crowdfunding!$G$2:$G$1000,"canceled")</f>
        <v>2</v>
      </c>
      <c r="G3">
        <f t="shared" ref="G3:G13" si="1">SUM(D3:F3)</f>
        <v>231</v>
      </c>
      <c r="H3" s="4">
        <f t="shared" ref="H3:H13" si="2">D3/$G3</f>
        <v>0.82683982683982682</v>
      </c>
      <c r="I3" s="4">
        <f t="shared" ref="I3:I13" si="3">E3/$G3</f>
        <v>0.16450216450216451</v>
      </c>
      <c r="J3" s="4">
        <f t="shared" ref="J3:J13" si="4">F3/$G3</f>
        <v>8.658008658008658E-3</v>
      </c>
    </row>
    <row r="4" spans="1:10" x14ac:dyDescent="0.25">
      <c r="A4" s="16">
        <v>5000</v>
      </c>
      <c r="B4" s="16">
        <v>9999</v>
      </c>
      <c r="C4" t="s">
        <v>2097</v>
      </c>
      <c r="D4">
        <f>COUNTIFS(Crowdfunding!$D$2:$D$1000,"&gt;="&amp;A4,Crowdfunding!$D$2:$D$1000,"&lt;="&amp;B4,Crowdfunding!$G$2:$G$1000,"successful")</f>
        <v>164</v>
      </c>
      <c r="E4">
        <f>COUNTIFS(Crowdfunding!$D$2:$D$1000,"&gt;="&amp;A4,Crowdfunding!$D$2:$D$1000,"&lt;="&amp;B4,Crowdfunding!$G$2:$G$1000,"failed")</f>
        <v>126</v>
      </c>
      <c r="F4">
        <f>COUNTIFS(Crowdfunding!$D$2:$D$1000,"&gt;="&amp;A4,Crowdfunding!$D$2:$D$1000,"&lt;="&amp;B4,Crowdfunding!$G$2:$G$1000,"canceled")</f>
        <v>25</v>
      </c>
      <c r="G4">
        <f t="shared" si="1"/>
        <v>315</v>
      </c>
      <c r="H4" s="4">
        <f t="shared" si="2"/>
        <v>0.52063492063492067</v>
      </c>
      <c r="I4" s="4">
        <f t="shared" si="3"/>
        <v>0.4</v>
      </c>
      <c r="J4" s="4">
        <f t="shared" si="4"/>
        <v>7.9365079365079361E-2</v>
      </c>
    </row>
    <row r="5" spans="1:10" x14ac:dyDescent="0.25">
      <c r="A5" s="16">
        <v>10000</v>
      </c>
      <c r="B5" s="16">
        <v>14999</v>
      </c>
      <c r="C5" t="s">
        <v>2098</v>
      </c>
      <c r="D5">
        <f>COUNTIFS(Crowdfunding!$D$2:$D$1000,"&gt;="&amp;A5,Crowdfunding!$D$2:$D$1000,"&lt;="&amp;B5,Crowdfunding!$G$2:$G$1000,"successful")</f>
        <v>4</v>
      </c>
      <c r="E5">
        <f>COUNTIFS(Crowdfunding!$D$2:$D$1000,"&gt;="&amp;A5,Crowdfunding!$D$2:$D$1000,"&lt;="&amp;B5,Crowdfunding!$G$2:$G$1000,"failed")</f>
        <v>5</v>
      </c>
      <c r="F5">
        <f>COUNTIFS(Crowdfunding!$D$2:$D$1000,"&gt;="&amp;A5,Crowdfunding!$D$2:$D$1000,"&lt;="&amp;B5,Crowdfunding!$G$2:$G$1000,"canceled")</f>
        <v>0</v>
      </c>
      <c r="G5">
        <f t="shared" si="1"/>
        <v>9</v>
      </c>
      <c r="H5" s="4">
        <f t="shared" si="2"/>
        <v>0.44444444444444442</v>
      </c>
      <c r="I5" s="4">
        <f t="shared" si="3"/>
        <v>0.55555555555555558</v>
      </c>
      <c r="J5" s="4">
        <f t="shared" si="4"/>
        <v>0</v>
      </c>
    </row>
    <row r="6" spans="1:10" x14ac:dyDescent="0.25">
      <c r="A6" s="16">
        <v>15000</v>
      </c>
      <c r="B6" s="16">
        <v>19999</v>
      </c>
      <c r="C6" t="s">
        <v>2099</v>
      </c>
      <c r="D6">
        <f>COUNTIFS(Crowdfunding!$D$2:$D$1000,"&gt;="&amp;A6,Crowdfunding!$D$2:$D$1000,"&lt;="&amp;B6,Crowdfunding!$G$2:$G$1000,"successful")</f>
        <v>10</v>
      </c>
      <c r="E6">
        <f>COUNTIFS(Crowdfunding!$D$2:$D$1000,"&gt;="&amp;A6,Crowdfunding!$D$2:$D$1000,"&lt;="&amp;B6,Crowdfunding!$G$2:$G$1000,"failed")</f>
        <v>0</v>
      </c>
      <c r="F6">
        <f>COUNTIFS(Crowdfunding!$D$2:$D$1000,"&gt;="&amp;A6,Crowdfunding!$D$2:$D$1000,"&lt;="&amp;B6,Crowdfunding!$G$2:$G$1000,"canceled")</f>
        <v>0</v>
      </c>
      <c r="G6">
        <f t="shared" si="1"/>
        <v>10</v>
      </c>
      <c r="H6" s="4">
        <f t="shared" si="2"/>
        <v>1</v>
      </c>
      <c r="I6" s="4">
        <f t="shared" si="3"/>
        <v>0</v>
      </c>
      <c r="J6" s="4">
        <f t="shared" si="4"/>
        <v>0</v>
      </c>
    </row>
    <row r="7" spans="1:10" x14ac:dyDescent="0.25">
      <c r="A7" s="16">
        <v>20000</v>
      </c>
      <c r="B7" s="16">
        <v>24999</v>
      </c>
      <c r="C7" t="s">
        <v>2100</v>
      </c>
      <c r="D7">
        <f>COUNTIFS(Crowdfunding!$D$2:$D$1000,"&gt;="&amp;A7,Crowdfunding!$D$2:$D$1000,"&lt;="&amp;B7,Crowdfunding!$G$2:$G$1000,"successful")</f>
        <v>7</v>
      </c>
      <c r="E7">
        <f>COUNTIFS(Crowdfunding!$D$2:$D$1000,"&gt;="&amp;A7,Crowdfunding!$D$2:$D$1000,"&lt;="&amp;B7,Crowdfunding!$G$2:$G$1000,"failed")</f>
        <v>0</v>
      </c>
      <c r="F7">
        <f>COUNTIFS(Crowdfunding!$D$2:$D$1000,"&gt;="&amp;A7,Crowdfunding!$D$2:$D$1000,"&lt;="&amp;B7,Crowdfunding!$G$2:$G$1000,"canceled")</f>
        <v>0</v>
      </c>
      <c r="G7">
        <f t="shared" si="1"/>
        <v>7</v>
      </c>
      <c r="H7" s="4">
        <f t="shared" si="2"/>
        <v>1</v>
      </c>
      <c r="I7" s="4">
        <f t="shared" si="3"/>
        <v>0</v>
      </c>
      <c r="J7" s="4">
        <f t="shared" si="4"/>
        <v>0</v>
      </c>
    </row>
    <row r="8" spans="1:10" x14ac:dyDescent="0.25">
      <c r="A8" s="16">
        <v>25000</v>
      </c>
      <c r="B8" s="16">
        <v>29999</v>
      </c>
      <c r="C8" t="s">
        <v>2101</v>
      </c>
      <c r="D8">
        <f>COUNTIFS(Crowdfunding!$D$2:$D$1000,"&gt;="&amp;A8,Crowdfunding!$D$2:$D$1000,"&lt;="&amp;B8,Crowdfunding!$G$2:$G$1000,"successful")</f>
        <v>11</v>
      </c>
      <c r="E8">
        <f>COUNTIFS(Crowdfunding!$D$2:$D$1000,"&gt;="&amp;A8,Crowdfunding!$D$2:$D$1000,"&lt;="&amp;B8,Crowdfunding!$G$2:$G$1000,"failed")</f>
        <v>3</v>
      </c>
      <c r="F8">
        <f>COUNTIFS(Crowdfunding!$D$2:$D$1000,"&gt;="&amp;A8,Crowdfunding!$D$2:$D$1000,"&lt;="&amp;B8,Crowdfunding!$G$2:$G$1000,"canceled")</f>
        <v>0</v>
      </c>
      <c r="G8">
        <f t="shared" si="1"/>
        <v>14</v>
      </c>
      <c r="H8" s="4">
        <f t="shared" si="2"/>
        <v>0.7857142857142857</v>
      </c>
      <c r="I8" s="4">
        <f t="shared" si="3"/>
        <v>0.21428571428571427</v>
      </c>
      <c r="J8" s="4">
        <f t="shared" si="4"/>
        <v>0</v>
      </c>
    </row>
    <row r="9" spans="1:10" x14ac:dyDescent="0.25">
      <c r="A9" s="16">
        <v>30000</v>
      </c>
      <c r="B9" s="16">
        <v>34999</v>
      </c>
      <c r="C9" t="s">
        <v>2102</v>
      </c>
      <c r="D9">
        <f>COUNTIFS(Crowdfunding!$D$2:$D$1000,"&gt;="&amp;A9,Crowdfunding!$D$2:$D$1000,"&lt;="&amp;B9,Crowdfunding!$G$2:$G$1000,"successful")</f>
        <v>7</v>
      </c>
      <c r="E9">
        <f>COUNTIFS(Crowdfunding!$D$2:$D$1000,"&gt;="&amp;A9,Crowdfunding!$D$2:$D$1000,"&lt;="&amp;B9,Crowdfunding!$G$2:$G$1000,"failed")</f>
        <v>0</v>
      </c>
      <c r="F9">
        <f>COUNTIFS(Crowdfunding!$D$2:$D$1000,"&gt;="&amp;A9,Crowdfunding!$D$2:$D$1000,"&lt;="&amp;B9,Crowdfunding!$G$2:$G$1000,"canceled")</f>
        <v>0</v>
      </c>
      <c r="G9">
        <f t="shared" si="1"/>
        <v>7</v>
      </c>
      <c r="H9" s="4">
        <f t="shared" si="2"/>
        <v>1</v>
      </c>
      <c r="I9" s="4">
        <f t="shared" si="3"/>
        <v>0</v>
      </c>
      <c r="J9" s="4">
        <f t="shared" si="4"/>
        <v>0</v>
      </c>
    </row>
    <row r="10" spans="1:10" x14ac:dyDescent="0.25">
      <c r="A10" s="16">
        <v>35000</v>
      </c>
      <c r="B10" s="16">
        <v>39999</v>
      </c>
      <c r="C10" t="s">
        <v>2103</v>
      </c>
      <c r="D10">
        <f>COUNTIFS(Crowdfunding!$D$2:$D$1000,"&gt;="&amp;A10,Crowdfunding!$D$2:$D$1000,"&lt;="&amp;B10,Crowdfunding!$G$2:$G$1000,"successful")</f>
        <v>8</v>
      </c>
      <c r="E10">
        <f>COUNTIFS(Crowdfunding!$D$2:$D$1000,"&gt;="&amp;A10,Crowdfunding!$D$2:$D$1000,"&lt;="&amp;B10,Crowdfunding!$G$2:$G$1000,"failed")</f>
        <v>3</v>
      </c>
      <c r="F10">
        <f>COUNTIFS(Crowdfunding!$D$2:$D$1000,"&gt;="&amp;A10,Crowdfunding!$D$2:$D$1000,"&lt;="&amp;B10,Crowdfunding!$G$2:$G$1000,"canceled")</f>
        <v>1</v>
      </c>
      <c r="G10">
        <f t="shared" si="1"/>
        <v>12</v>
      </c>
      <c r="H10" s="4">
        <f t="shared" si="2"/>
        <v>0.66666666666666663</v>
      </c>
      <c r="I10" s="4">
        <f t="shared" si="3"/>
        <v>0.25</v>
      </c>
      <c r="J10" s="4">
        <f t="shared" si="4"/>
        <v>8.3333333333333329E-2</v>
      </c>
    </row>
    <row r="11" spans="1:10" x14ac:dyDescent="0.25">
      <c r="A11" s="16">
        <v>40000</v>
      </c>
      <c r="B11" s="16">
        <v>44999</v>
      </c>
      <c r="C11" t="s">
        <v>2104</v>
      </c>
      <c r="D11">
        <f>COUNTIFS(Crowdfunding!$D$2:$D$1000,"&gt;="&amp;A11,Crowdfunding!$D$2:$D$1000,"&lt;="&amp;B11,Crowdfunding!$G$2:$G$1000,"successful")</f>
        <v>11</v>
      </c>
      <c r="E11">
        <f>COUNTIFS(Crowdfunding!$D$2:$D$1000,"&gt;="&amp;A11,Crowdfunding!$D$2:$D$1000,"&lt;="&amp;B11,Crowdfunding!$G$2:$G$1000,"failed")</f>
        <v>3</v>
      </c>
      <c r="F11">
        <f>COUNTIFS(Crowdfunding!$D$2:$D$1000,"&gt;="&amp;A11,Crowdfunding!$D$2:$D$1000,"&lt;="&amp;B11,Crowdfunding!$G$2:$G$1000,"canceled")</f>
        <v>0</v>
      </c>
      <c r="G11">
        <f t="shared" si="1"/>
        <v>14</v>
      </c>
      <c r="H11" s="4">
        <f t="shared" si="2"/>
        <v>0.7857142857142857</v>
      </c>
      <c r="I11" s="4">
        <f t="shared" si="3"/>
        <v>0.21428571428571427</v>
      </c>
      <c r="J11" s="4">
        <f t="shared" si="4"/>
        <v>0</v>
      </c>
    </row>
    <row r="12" spans="1:10" x14ac:dyDescent="0.25">
      <c r="A12" s="16">
        <v>45000</v>
      </c>
      <c r="B12" s="16">
        <v>49999</v>
      </c>
      <c r="C12" t="s">
        <v>2105</v>
      </c>
      <c r="D12">
        <f>COUNTIFS(Crowdfunding!$D$2:$D$1000,"&gt;="&amp;A12,Crowdfunding!$D$2:$D$1000,"&lt;="&amp;B12,Crowdfunding!$G$2:$G$1000,"successful")</f>
        <v>8</v>
      </c>
      <c r="E12">
        <f>COUNTIFS(Crowdfunding!$D$2:$D$1000,"&gt;="&amp;A12,Crowdfunding!$D$2:$D$1000,"&lt;="&amp;B12,Crowdfunding!$G$2:$G$1000,"failed")</f>
        <v>3</v>
      </c>
      <c r="F12">
        <f>COUNTIFS(Crowdfunding!$D$2:$D$1000,"&gt;="&amp;A12,Crowdfunding!$D$2:$D$1000,"&lt;="&amp;B12,Crowdfunding!$G$2:$G$1000,"canceled")</f>
        <v>0</v>
      </c>
      <c r="G12">
        <f t="shared" si="1"/>
        <v>11</v>
      </c>
      <c r="H12" s="4">
        <f t="shared" si="2"/>
        <v>0.72727272727272729</v>
      </c>
      <c r="I12" s="4">
        <f t="shared" si="3"/>
        <v>0.27272727272727271</v>
      </c>
      <c r="J12" s="4">
        <f t="shared" si="4"/>
        <v>0</v>
      </c>
    </row>
    <row r="13" spans="1:10" x14ac:dyDescent="0.25">
      <c r="A13" s="8"/>
      <c r="B13" s="16">
        <v>50000</v>
      </c>
      <c r="C13" t="s">
        <v>2106</v>
      </c>
      <c r="D13">
        <f>COUNTIFS(Crowdfunding!$D$2:$D$1000,"&gt;="&amp;B13,Crowdfunding!$G$2:$G$1000,"successful")</f>
        <v>114</v>
      </c>
      <c r="E13">
        <f>COUNTIFS(Crowdfunding!$D$2:$D$1000,"&gt;="&amp;B13,Crowdfunding!G$2:$G$1000,"failed")</f>
        <v>163</v>
      </c>
      <c r="F13">
        <f>COUNTIFS(Crowdfunding!$D$2:$D$1001,"&gt;="&amp;B13,Crowdfunding!G$2:$G$1001,"canceled")</f>
        <v>28</v>
      </c>
      <c r="G13">
        <f t="shared" si="1"/>
        <v>305</v>
      </c>
      <c r="H13" s="4">
        <f t="shared" si="2"/>
        <v>0.3737704918032787</v>
      </c>
      <c r="I13" s="4">
        <f t="shared" si="3"/>
        <v>0.53442622950819674</v>
      </c>
      <c r="J13" s="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D316-E2F4-4681-8DDB-62230AA118AB}">
  <dimension ref="E1:M566"/>
  <sheetViews>
    <sheetView tabSelected="1" workbookViewId="0">
      <selection activeCell="M16" sqref="L16:M21"/>
    </sheetView>
  </sheetViews>
  <sheetFormatPr defaultRowHeight="15.75" x14ac:dyDescent="0.25"/>
  <cols>
    <col min="5" max="5" width="9.375" bestFit="1" customWidth="1"/>
    <col min="6" max="6" width="12.625" bestFit="1" customWidth="1"/>
    <col min="9" max="9" width="12.625" bestFit="1" customWidth="1"/>
    <col min="12" max="12" width="21.5" bestFit="1" customWidth="1"/>
  </cols>
  <sheetData>
    <row r="1" spans="5:13" x14ac:dyDescent="0.25">
      <c r="E1" t="s">
        <v>2108</v>
      </c>
      <c r="F1" t="s">
        <v>5</v>
      </c>
      <c r="H1" t="s">
        <v>4</v>
      </c>
      <c r="I1" t="s">
        <v>5</v>
      </c>
    </row>
    <row r="2" spans="5:13" x14ac:dyDescent="0.25">
      <c r="E2" s="20" t="s">
        <v>20</v>
      </c>
      <c r="F2">
        <v>158</v>
      </c>
      <c r="H2" s="20" t="s">
        <v>14</v>
      </c>
      <c r="I2">
        <v>0</v>
      </c>
      <c r="L2" t="s">
        <v>2109</v>
      </c>
    </row>
    <row r="3" spans="5:13" x14ac:dyDescent="0.25">
      <c r="E3" s="20" t="s">
        <v>20</v>
      </c>
      <c r="F3">
        <v>1425</v>
      </c>
      <c r="H3" s="20" t="s">
        <v>14</v>
      </c>
      <c r="I3">
        <v>24</v>
      </c>
      <c r="L3" s="17" t="s">
        <v>2111</v>
      </c>
      <c r="M3">
        <f>AVERAGE(F2:F566)</f>
        <v>851.14690265486729</v>
      </c>
    </row>
    <row r="4" spans="5:13" x14ac:dyDescent="0.25">
      <c r="E4" s="20" t="s">
        <v>20</v>
      </c>
      <c r="F4">
        <v>174</v>
      </c>
      <c r="H4" s="20" t="s">
        <v>14</v>
      </c>
      <c r="I4">
        <v>53</v>
      </c>
      <c r="L4" s="17" t="s">
        <v>2112</v>
      </c>
      <c r="M4">
        <f>MEDIAN(F2:F566)</f>
        <v>201</v>
      </c>
    </row>
    <row r="5" spans="5:13" x14ac:dyDescent="0.25">
      <c r="E5" s="20" t="s">
        <v>20</v>
      </c>
      <c r="F5">
        <v>227</v>
      </c>
      <c r="H5" s="20" t="s">
        <v>14</v>
      </c>
      <c r="I5">
        <v>18</v>
      </c>
      <c r="L5" s="17" t="s">
        <v>2113</v>
      </c>
      <c r="M5">
        <f>MIN(F2:F566)</f>
        <v>16</v>
      </c>
    </row>
    <row r="6" spans="5:13" x14ac:dyDescent="0.25">
      <c r="E6" s="20" t="s">
        <v>20</v>
      </c>
      <c r="F6">
        <v>220</v>
      </c>
      <c r="H6" s="20" t="s">
        <v>14</v>
      </c>
      <c r="I6">
        <v>44</v>
      </c>
      <c r="L6" s="17" t="s">
        <v>2114</v>
      </c>
      <c r="M6">
        <f>MAX(F2:F566)</f>
        <v>7295</v>
      </c>
    </row>
    <row r="7" spans="5:13" x14ac:dyDescent="0.25">
      <c r="E7" s="20" t="s">
        <v>20</v>
      </c>
      <c r="F7">
        <v>98</v>
      </c>
      <c r="H7" s="20" t="s">
        <v>14</v>
      </c>
      <c r="I7">
        <v>27</v>
      </c>
      <c r="L7" s="17" t="s">
        <v>2115</v>
      </c>
      <c r="M7">
        <f>_xlfn.VAR.P(F2:F566)</f>
        <v>1603373.7324019109</v>
      </c>
    </row>
    <row r="8" spans="5:13" x14ac:dyDescent="0.25">
      <c r="E8" s="20" t="s">
        <v>20</v>
      </c>
      <c r="F8">
        <v>100</v>
      </c>
      <c r="H8" s="20" t="s">
        <v>14</v>
      </c>
      <c r="I8">
        <v>55</v>
      </c>
      <c r="L8" s="17" t="s">
        <v>2116</v>
      </c>
      <c r="M8">
        <f>_xlfn.STDEV.P(F2:F566)</f>
        <v>1266.2439466397898</v>
      </c>
    </row>
    <row r="9" spans="5:13" x14ac:dyDescent="0.25">
      <c r="E9" s="20" t="s">
        <v>20</v>
      </c>
      <c r="F9">
        <v>1249</v>
      </c>
      <c r="H9" s="20" t="s">
        <v>14</v>
      </c>
      <c r="I9">
        <v>200</v>
      </c>
    </row>
    <row r="10" spans="5:13" x14ac:dyDescent="0.25">
      <c r="E10" s="20" t="s">
        <v>20</v>
      </c>
      <c r="F10">
        <v>1396</v>
      </c>
      <c r="H10" s="20" t="s">
        <v>14</v>
      </c>
      <c r="I10">
        <v>452</v>
      </c>
    </row>
    <row r="11" spans="5:13" x14ac:dyDescent="0.25">
      <c r="E11" s="20" t="s">
        <v>20</v>
      </c>
      <c r="F11">
        <v>890</v>
      </c>
      <c r="H11" s="20" t="s">
        <v>14</v>
      </c>
      <c r="I11">
        <v>674</v>
      </c>
    </row>
    <row r="12" spans="5:13" x14ac:dyDescent="0.25">
      <c r="E12" s="20" t="s">
        <v>20</v>
      </c>
      <c r="F12">
        <v>142</v>
      </c>
      <c r="H12" s="20" t="s">
        <v>14</v>
      </c>
      <c r="I12">
        <v>558</v>
      </c>
    </row>
    <row r="13" spans="5:13" x14ac:dyDescent="0.25">
      <c r="E13" s="20" t="s">
        <v>20</v>
      </c>
      <c r="F13">
        <v>2673</v>
      </c>
      <c r="H13" s="20" t="s">
        <v>14</v>
      </c>
      <c r="I13">
        <v>15</v>
      </c>
    </row>
    <row r="14" spans="5:13" x14ac:dyDescent="0.25">
      <c r="E14" s="20" t="s">
        <v>20</v>
      </c>
      <c r="F14">
        <v>163</v>
      </c>
      <c r="H14" s="20" t="s">
        <v>14</v>
      </c>
      <c r="I14">
        <v>2307</v>
      </c>
    </row>
    <row r="15" spans="5:13" x14ac:dyDescent="0.25">
      <c r="E15" s="20" t="s">
        <v>20</v>
      </c>
      <c r="F15">
        <v>2220</v>
      </c>
      <c r="H15" s="20" t="s">
        <v>14</v>
      </c>
      <c r="I15">
        <v>88</v>
      </c>
      <c r="L15" t="s">
        <v>2110</v>
      </c>
    </row>
    <row r="16" spans="5:13" x14ac:dyDescent="0.25">
      <c r="E16" s="20" t="s">
        <v>20</v>
      </c>
      <c r="F16">
        <v>1606</v>
      </c>
      <c r="H16" s="20" t="s">
        <v>14</v>
      </c>
      <c r="I16">
        <v>48</v>
      </c>
      <c r="L16" s="17" t="s">
        <v>2111</v>
      </c>
      <c r="M16">
        <f>AVERAGE(I2:I365)</f>
        <v>585.61538461538464</v>
      </c>
    </row>
    <row r="17" spans="5:13" x14ac:dyDescent="0.25">
      <c r="E17" s="20" t="s">
        <v>20</v>
      </c>
      <c r="F17">
        <v>129</v>
      </c>
      <c r="H17" s="20" t="s">
        <v>14</v>
      </c>
      <c r="I17">
        <v>1</v>
      </c>
      <c r="L17" s="17" t="s">
        <v>2112</v>
      </c>
      <c r="M17">
        <f>MEDIAN(I2:I365)</f>
        <v>114.5</v>
      </c>
    </row>
    <row r="18" spans="5:13" x14ac:dyDescent="0.25">
      <c r="E18" s="20" t="s">
        <v>20</v>
      </c>
      <c r="F18">
        <v>226</v>
      </c>
      <c r="H18" s="20" t="s">
        <v>14</v>
      </c>
      <c r="I18">
        <v>1467</v>
      </c>
      <c r="L18" s="17" t="s">
        <v>2113</v>
      </c>
      <c r="M18">
        <f>MIN(I2:I365)</f>
        <v>0</v>
      </c>
    </row>
    <row r="19" spans="5:13" x14ac:dyDescent="0.25">
      <c r="E19" s="20" t="s">
        <v>20</v>
      </c>
      <c r="F19">
        <v>5419</v>
      </c>
      <c r="H19" s="20" t="s">
        <v>14</v>
      </c>
      <c r="I19">
        <v>75</v>
      </c>
      <c r="L19" s="17" t="s">
        <v>2114</v>
      </c>
      <c r="M19">
        <f>MAX(I2:I365)</f>
        <v>6080</v>
      </c>
    </row>
    <row r="20" spans="5:13" x14ac:dyDescent="0.25">
      <c r="E20" s="20" t="s">
        <v>20</v>
      </c>
      <c r="F20">
        <v>165</v>
      </c>
      <c r="H20" s="20" t="s">
        <v>14</v>
      </c>
      <c r="I20">
        <v>120</v>
      </c>
      <c r="L20" s="17" t="s">
        <v>2115</v>
      </c>
      <c r="M20">
        <f>_xlfn.VAR.P(I2:I365)</f>
        <v>921574.68174133555</v>
      </c>
    </row>
    <row r="21" spans="5:13" x14ac:dyDescent="0.25">
      <c r="E21" s="20" t="s">
        <v>20</v>
      </c>
      <c r="F21">
        <v>1965</v>
      </c>
      <c r="H21" s="20" t="s">
        <v>14</v>
      </c>
      <c r="I21">
        <v>2253</v>
      </c>
      <c r="L21" s="17" t="s">
        <v>2116</v>
      </c>
      <c r="M21">
        <f>_xlfn.STDEV.P(I2:I365)</f>
        <v>959.98681331637863</v>
      </c>
    </row>
    <row r="22" spans="5:13" x14ac:dyDescent="0.25">
      <c r="E22" s="20" t="s">
        <v>20</v>
      </c>
      <c r="F22">
        <v>16</v>
      </c>
      <c r="H22" s="20" t="s">
        <v>14</v>
      </c>
      <c r="I22">
        <v>5</v>
      </c>
    </row>
    <row r="23" spans="5:13" x14ac:dyDescent="0.25">
      <c r="E23" s="20" t="s">
        <v>20</v>
      </c>
      <c r="F23">
        <v>107</v>
      </c>
      <c r="H23" s="20" t="s">
        <v>14</v>
      </c>
      <c r="I23">
        <v>38</v>
      </c>
    </row>
    <row r="24" spans="5:13" x14ac:dyDescent="0.25">
      <c r="E24" s="20" t="s">
        <v>20</v>
      </c>
      <c r="F24">
        <v>134</v>
      </c>
      <c r="H24" s="20" t="s">
        <v>14</v>
      </c>
      <c r="I24">
        <v>12</v>
      </c>
    </row>
    <row r="25" spans="5:13" x14ac:dyDescent="0.25">
      <c r="E25" s="20" t="s">
        <v>20</v>
      </c>
      <c r="F25">
        <v>198</v>
      </c>
      <c r="H25" s="20" t="s">
        <v>14</v>
      </c>
      <c r="I25">
        <v>1684</v>
      </c>
    </row>
    <row r="26" spans="5:13" x14ac:dyDescent="0.25">
      <c r="E26" s="20" t="s">
        <v>20</v>
      </c>
      <c r="F26">
        <v>111</v>
      </c>
      <c r="H26" s="20" t="s">
        <v>14</v>
      </c>
      <c r="I26">
        <v>56</v>
      </c>
    </row>
    <row r="27" spans="5:13" x14ac:dyDescent="0.25">
      <c r="E27" s="20" t="s">
        <v>20</v>
      </c>
      <c r="F27">
        <v>222</v>
      </c>
      <c r="H27" s="20" t="s">
        <v>14</v>
      </c>
      <c r="I27">
        <v>838</v>
      </c>
    </row>
    <row r="28" spans="5:13" x14ac:dyDescent="0.25">
      <c r="E28" s="20" t="s">
        <v>20</v>
      </c>
      <c r="F28">
        <v>6212</v>
      </c>
      <c r="H28" s="20" t="s">
        <v>14</v>
      </c>
      <c r="I28">
        <v>1000</v>
      </c>
    </row>
    <row r="29" spans="5:13" x14ac:dyDescent="0.25">
      <c r="E29" s="20" t="s">
        <v>20</v>
      </c>
      <c r="F29">
        <v>98</v>
      </c>
      <c r="H29" s="20" t="s">
        <v>14</v>
      </c>
      <c r="I29">
        <v>1482</v>
      </c>
    </row>
    <row r="30" spans="5:13" x14ac:dyDescent="0.25">
      <c r="E30" s="20" t="s">
        <v>20</v>
      </c>
      <c r="F30">
        <v>92</v>
      </c>
      <c r="H30" s="20" t="s">
        <v>14</v>
      </c>
      <c r="I30">
        <v>106</v>
      </c>
    </row>
    <row r="31" spans="5:13" x14ac:dyDescent="0.25">
      <c r="E31" s="20" t="s">
        <v>20</v>
      </c>
      <c r="F31">
        <v>149</v>
      </c>
      <c r="H31" s="20" t="s">
        <v>14</v>
      </c>
      <c r="I31">
        <v>679</v>
      </c>
    </row>
    <row r="32" spans="5:13" x14ac:dyDescent="0.25">
      <c r="E32" s="20" t="s">
        <v>20</v>
      </c>
      <c r="F32">
        <v>2431</v>
      </c>
      <c r="H32" s="20" t="s">
        <v>14</v>
      </c>
      <c r="I32">
        <v>1220</v>
      </c>
    </row>
    <row r="33" spans="5:9" x14ac:dyDescent="0.25">
      <c r="E33" s="20" t="s">
        <v>20</v>
      </c>
      <c r="F33">
        <v>303</v>
      </c>
      <c r="H33" s="20" t="s">
        <v>14</v>
      </c>
      <c r="I33">
        <v>1</v>
      </c>
    </row>
    <row r="34" spans="5:9" x14ac:dyDescent="0.25">
      <c r="E34" s="20" t="s">
        <v>20</v>
      </c>
      <c r="F34">
        <v>209</v>
      </c>
      <c r="H34" s="20" t="s">
        <v>14</v>
      </c>
      <c r="I34">
        <v>37</v>
      </c>
    </row>
    <row r="35" spans="5:9" x14ac:dyDescent="0.25">
      <c r="E35" s="20" t="s">
        <v>20</v>
      </c>
      <c r="F35">
        <v>131</v>
      </c>
      <c r="H35" s="20" t="s">
        <v>14</v>
      </c>
      <c r="I35">
        <v>60</v>
      </c>
    </row>
    <row r="36" spans="5:9" x14ac:dyDescent="0.25">
      <c r="E36" s="20" t="s">
        <v>20</v>
      </c>
      <c r="F36">
        <v>164</v>
      </c>
      <c r="H36" s="20" t="s">
        <v>14</v>
      </c>
      <c r="I36">
        <v>296</v>
      </c>
    </row>
    <row r="37" spans="5:9" x14ac:dyDescent="0.25">
      <c r="E37" s="20" t="s">
        <v>20</v>
      </c>
      <c r="F37">
        <v>201</v>
      </c>
      <c r="H37" s="20" t="s">
        <v>14</v>
      </c>
      <c r="I37">
        <v>3304</v>
      </c>
    </row>
    <row r="38" spans="5:9" x14ac:dyDescent="0.25">
      <c r="E38" s="20" t="s">
        <v>20</v>
      </c>
      <c r="F38">
        <v>211</v>
      </c>
      <c r="H38" s="20" t="s">
        <v>14</v>
      </c>
      <c r="I38">
        <v>73</v>
      </c>
    </row>
    <row r="39" spans="5:9" x14ac:dyDescent="0.25">
      <c r="E39" s="20" t="s">
        <v>20</v>
      </c>
      <c r="F39">
        <v>128</v>
      </c>
      <c r="H39" s="20" t="s">
        <v>14</v>
      </c>
      <c r="I39">
        <v>3387</v>
      </c>
    </row>
    <row r="40" spans="5:9" x14ac:dyDescent="0.25">
      <c r="E40" s="20" t="s">
        <v>20</v>
      </c>
      <c r="F40">
        <v>1600</v>
      </c>
      <c r="H40" s="20" t="s">
        <v>14</v>
      </c>
      <c r="I40">
        <v>662</v>
      </c>
    </row>
    <row r="41" spans="5:9" x14ac:dyDescent="0.25">
      <c r="E41" s="20" t="s">
        <v>20</v>
      </c>
      <c r="F41">
        <v>249</v>
      </c>
      <c r="H41" s="20" t="s">
        <v>14</v>
      </c>
      <c r="I41">
        <v>774</v>
      </c>
    </row>
    <row r="42" spans="5:9" x14ac:dyDescent="0.25">
      <c r="E42" s="20" t="s">
        <v>20</v>
      </c>
      <c r="F42">
        <v>236</v>
      </c>
      <c r="H42" s="20" t="s">
        <v>14</v>
      </c>
      <c r="I42">
        <v>672</v>
      </c>
    </row>
    <row r="43" spans="5:9" x14ac:dyDescent="0.25">
      <c r="E43" s="20" t="s">
        <v>20</v>
      </c>
      <c r="F43">
        <v>4065</v>
      </c>
      <c r="H43" s="20" t="s">
        <v>14</v>
      </c>
      <c r="I43">
        <v>940</v>
      </c>
    </row>
    <row r="44" spans="5:9" x14ac:dyDescent="0.25">
      <c r="E44" s="20" t="s">
        <v>20</v>
      </c>
      <c r="F44">
        <v>246</v>
      </c>
      <c r="H44" s="20" t="s">
        <v>14</v>
      </c>
      <c r="I44">
        <v>117</v>
      </c>
    </row>
    <row r="45" spans="5:9" x14ac:dyDescent="0.25">
      <c r="E45" s="20" t="s">
        <v>20</v>
      </c>
      <c r="F45">
        <v>2475</v>
      </c>
      <c r="H45" s="20" t="s">
        <v>14</v>
      </c>
      <c r="I45">
        <v>115</v>
      </c>
    </row>
    <row r="46" spans="5:9" x14ac:dyDescent="0.25">
      <c r="E46" s="20" t="s">
        <v>20</v>
      </c>
      <c r="F46">
        <v>76</v>
      </c>
      <c r="H46" s="20" t="s">
        <v>14</v>
      </c>
      <c r="I46">
        <v>326</v>
      </c>
    </row>
    <row r="47" spans="5:9" x14ac:dyDescent="0.25">
      <c r="E47" s="20" t="s">
        <v>20</v>
      </c>
      <c r="F47">
        <v>54</v>
      </c>
      <c r="H47" s="20" t="s">
        <v>14</v>
      </c>
      <c r="I47">
        <v>1</v>
      </c>
    </row>
    <row r="48" spans="5:9" x14ac:dyDescent="0.25">
      <c r="E48" s="20" t="s">
        <v>20</v>
      </c>
      <c r="F48">
        <v>88</v>
      </c>
      <c r="H48" s="20" t="s">
        <v>14</v>
      </c>
      <c r="I48">
        <v>1467</v>
      </c>
    </row>
    <row r="49" spans="5:9" x14ac:dyDescent="0.25">
      <c r="E49" s="20" t="s">
        <v>20</v>
      </c>
      <c r="F49">
        <v>85</v>
      </c>
      <c r="H49" s="20" t="s">
        <v>14</v>
      </c>
      <c r="I49">
        <v>5681</v>
      </c>
    </row>
    <row r="50" spans="5:9" x14ac:dyDescent="0.25">
      <c r="E50" s="20" t="s">
        <v>20</v>
      </c>
      <c r="F50">
        <v>170</v>
      </c>
      <c r="H50" s="20" t="s">
        <v>14</v>
      </c>
      <c r="I50">
        <v>1059</v>
      </c>
    </row>
    <row r="51" spans="5:9" x14ac:dyDescent="0.25">
      <c r="E51" s="20" t="s">
        <v>20</v>
      </c>
      <c r="F51">
        <v>330</v>
      </c>
      <c r="H51" s="20" t="s">
        <v>14</v>
      </c>
      <c r="I51">
        <v>1194</v>
      </c>
    </row>
    <row r="52" spans="5:9" x14ac:dyDescent="0.25">
      <c r="E52" s="20" t="s">
        <v>20</v>
      </c>
      <c r="F52">
        <v>127</v>
      </c>
      <c r="H52" s="20" t="s">
        <v>14</v>
      </c>
      <c r="I52">
        <v>30</v>
      </c>
    </row>
    <row r="53" spans="5:9" x14ac:dyDescent="0.25">
      <c r="E53" s="20" t="s">
        <v>20</v>
      </c>
      <c r="F53">
        <v>411</v>
      </c>
      <c r="H53" s="20" t="s">
        <v>14</v>
      </c>
      <c r="I53">
        <v>75</v>
      </c>
    </row>
    <row r="54" spans="5:9" x14ac:dyDescent="0.25">
      <c r="E54" s="20" t="s">
        <v>20</v>
      </c>
      <c r="F54">
        <v>180</v>
      </c>
      <c r="H54" s="20" t="s">
        <v>14</v>
      </c>
      <c r="I54">
        <v>955</v>
      </c>
    </row>
    <row r="55" spans="5:9" x14ac:dyDescent="0.25">
      <c r="E55" s="20" t="s">
        <v>20</v>
      </c>
      <c r="F55">
        <v>374</v>
      </c>
      <c r="H55" s="20" t="s">
        <v>14</v>
      </c>
      <c r="I55">
        <v>67</v>
      </c>
    </row>
    <row r="56" spans="5:9" x14ac:dyDescent="0.25">
      <c r="E56" s="20" t="s">
        <v>20</v>
      </c>
      <c r="F56">
        <v>71</v>
      </c>
      <c r="H56" s="20" t="s">
        <v>14</v>
      </c>
      <c r="I56">
        <v>5</v>
      </c>
    </row>
    <row r="57" spans="5:9" x14ac:dyDescent="0.25">
      <c r="E57" s="20" t="s">
        <v>20</v>
      </c>
      <c r="F57">
        <v>203</v>
      </c>
      <c r="H57" s="20" t="s">
        <v>14</v>
      </c>
      <c r="I57">
        <v>26</v>
      </c>
    </row>
    <row r="58" spans="5:9" x14ac:dyDescent="0.25">
      <c r="E58" s="20" t="s">
        <v>20</v>
      </c>
      <c r="F58">
        <v>113</v>
      </c>
      <c r="H58" s="20" t="s">
        <v>14</v>
      </c>
      <c r="I58">
        <v>1130</v>
      </c>
    </row>
    <row r="59" spans="5:9" x14ac:dyDescent="0.25">
      <c r="E59" s="20" t="s">
        <v>20</v>
      </c>
      <c r="F59">
        <v>96</v>
      </c>
      <c r="H59" s="20" t="s">
        <v>14</v>
      </c>
      <c r="I59">
        <v>782</v>
      </c>
    </row>
    <row r="60" spans="5:9" x14ac:dyDescent="0.25">
      <c r="E60" s="20" t="s">
        <v>20</v>
      </c>
      <c r="F60">
        <v>498</v>
      </c>
      <c r="H60" s="20" t="s">
        <v>14</v>
      </c>
      <c r="I60">
        <v>210</v>
      </c>
    </row>
    <row r="61" spans="5:9" x14ac:dyDescent="0.25">
      <c r="E61" s="20" t="s">
        <v>20</v>
      </c>
      <c r="F61">
        <v>180</v>
      </c>
      <c r="H61" s="20" t="s">
        <v>14</v>
      </c>
      <c r="I61">
        <v>136</v>
      </c>
    </row>
    <row r="62" spans="5:9" x14ac:dyDescent="0.25">
      <c r="E62" s="20" t="s">
        <v>20</v>
      </c>
      <c r="F62">
        <v>27</v>
      </c>
      <c r="H62" s="20" t="s">
        <v>14</v>
      </c>
      <c r="I62">
        <v>86</v>
      </c>
    </row>
    <row r="63" spans="5:9" x14ac:dyDescent="0.25">
      <c r="E63" s="20" t="s">
        <v>20</v>
      </c>
      <c r="F63">
        <v>2331</v>
      </c>
      <c r="H63" s="20" t="s">
        <v>14</v>
      </c>
      <c r="I63">
        <v>19</v>
      </c>
    </row>
    <row r="64" spans="5:9" x14ac:dyDescent="0.25">
      <c r="E64" s="20" t="s">
        <v>20</v>
      </c>
      <c r="F64">
        <v>113</v>
      </c>
      <c r="H64" s="20" t="s">
        <v>14</v>
      </c>
      <c r="I64">
        <v>886</v>
      </c>
    </row>
    <row r="65" spans="5:9" x14ac:dyDescent="0.25">
      <c r="E65" s="20" t="s">
        <v>20</v>
      </c>
      <c r="F65">
        <v>164</v>
      </c>
      <c r="H65" s="20" t="s">
        <v>14</v>
      </c>
      <c r="I65">
        <v>35</v>
      </c>
    </row>
    <row r="66" spans="5:9" x14ac:dyDescent="0.25">
      <c r="E66" s="20" t="s">
        <v>20</v>
      </c>
      <c r="F66">
        <v>164</v>
      </c>
      <c r="H66" s="20" t="s">
        <v>14</v>
      </c>
      <c r="I66">
        <v>24</v>
      </c>
    </row>
    <row r="67" spans="5:9" x14ac:dyDescent="0.25">
      <c r="E67" s="20" t="s">
        <v>20</v>
      </c>
      <c r="F67">
        <v>336</v>
      </c>
      <c r="H67" s="20" t="s">
        <v>14</v>
      </c>
      <c r="I67">
        <v>86</v>
      </c>
    </row>
    <row r="68" spans="5:9" x14ac:dyDescent="0.25">
      <c r="E68" s="20" t="s">
        <v>20</v>
      </c>
      <c r="F68">
        <v>1917</v>
      </c>
      <c r="H68" s="20" t="s">
        <v>14</v>
      </c>
      <c r="I68">
        <v>243</v>
      </c>
    </row>
    <row r="69" spans="5:9" x14ac:dyDescent="0.25">
      <c r="E69" s="20" t="s">
        <v>20</v>
      </c>
      <c r="F69">
        <v>95</v>
      </c>
      <c r="H69" s="20" t="s">
        <v>14</v>
      </c>
      <c r="I69">
        <v>65</v>
      </c>
    </row>
    <row r="70" spans="5:9" x14ac:dyDescent="0.25">
      <c r="E70" s="20" t="s">
        <v>20</v>
      </c>
      <c r="F70">
        <v>147</v>
      </c>
      <c r="H70" s="20" t="s">
        <v>14</v>
      </c>
      <c r="I70">
        <v>100</v>
      </c>
    </row>
    <row r="71" spans="5:9" x14ac:dyDescent="0.25">
      <c r="E71" s="20" t="s">
        <v>20</v>
      </c>
      <c r="F71">
        <v>86</v>
      </c>
      <c r="H71" s="20" t="s">
        <v>14</v>
      </c>
      <c r="I71">
        <v>168</v>
      </c>
    </row>
    <row r="72" spans="5:9" x14ac:dyDescent="0.25">
      <c r="E72" s="20" t="s">
        <v>20</v>
      </c>
      <c r="F72">
        <v>83</v>
      </c>
      <c r="H72" s="20" t="s">
        <v>14</v>
      </c>
      <c r="I72">
        <v>13</v>
      </c>
    </row>
    <row r="73" spans="5:9" x14ac:dyDescent="0.25">
      <c r="E73" s="20" t="s">
        <v>20</v>
      </c>
      <c r="F73">
        <v>676</v>
      </c>
      <c r="H73" s="20" t="s">
        <v>14</v>
      </c>
      <c r="I73">
        <v>1</v>
      </c>
    </row>
    <row r="74" spans="5:9" x14ac:dyDescent="0.25">
      <c r="E74" s="20" t="s">
        <v>20</v>
      </c>
      <c r="F74">
        <v>361</v>
      </c>
      <c r="H74" s="20" t="s">
        <v>14</v>
      </c>
      <c r="I74">
        <v>40</v>
      </c>
    </row>
    <row r="75" spans="5:9" x14ac:dyDescent="0.25">
      <c r="E75" s="20" t="s">
        <v>20</v>
      </c>
      <c r="F75">
        <v>131</v>
      </c>
      <c r="H75" s="20" t="s">
        <v>14</v>
      </c>
      <c r="I75">
        <v>226</v>
      </c>
    </row>
    <row r="76" spans="5:9" x14ac:dyDescent="0.25">
      <c r="E76" s="20" t="s">
        <v>20</v>
      </c>
      <c r="F76">
        <v>126</v>
      </c>
      <c r="H76" s="20" t="s">
        <v>14</v>
      </c>
      <c r="I76">
        <v>1625</v>
      </c>
    </row>
    <row r="77" spans="5:9" x14ac:dyDescent="0.25">
      <c r="E77" s="20" t="s">
        <v>20</v>
      </c>
      <c r="F77">
        <v>275</v>
      </c>
      <c r="H77" s="20" t="s">
        <v>14</v>
      </c>
      <c r="I77">
        <v>143</v>
      </c>
    </row>
    <row r="78" spans="5:9" x14ac:dyDescent="0.25">
      <c r="E78" s="20" t="s">
        <v>20</v>
      </c>
      <c r="F78">
        <v>67</v>
      </c>
      <c r="H78" s="20" t="s">
        <v>14</v>
      </c>
      <c r="I78">
        <v>934</v>
      </c>
    </row>
    <row r="79" spans="5:9" x14ac:dyDescent="0.25">
      <c r="E79" s="20" t="s">
        <v>20</v>
      </c>
      <c r="F79">
        <v>154</v>
      </c>
      <c r="H79" s="20" t="s">
        <v>14</v>
      </c>
      <c r="I79">
        <v>17</v>
      </c>
    </row>
    <row r="80" spans="5:9" x14ac:dyDescent="0.25">
      <c r="E80" s="20" t="s">
        <v>20</v>
      </c>
      <c r="F80">
        <v>1782</v>
      </c>
      <c r="H80" s="20" t="s">
        <v>14</v>
      </c>
      <c r="I80">
        <v>2179</v>
      </c>
    </row>
    <row r="81" spans="5:9" x14ac:dyDescent="0.25">
      <c r="E81" s="20" t="s">
        <v>20</v>
      </c>
      <c r="F81">
        <v>903</v>
      </c>
      <c r="H81" s="20" t="s">
        <v>14</v>
      </c>
      <c r="I81">
        <v>931</v>
      </c>
    </row>
    <row r="82" spans="5:9" x14ac:dyDescent="0.25">
      <c r="E82" s="20" t="s">
        <v>20</v>
      </c>
      <c r="F82">
        <v>94</v>
      </c>
      <c r="H82" s="20" t="s">
        <v>14</v>
      </c>
      <c r="I82">
        <v>92</v>
      </c>
    </row>
    <row r="83" spans="5:9" x14ac:dyDescent="0.25">
      <c r="E83" s="20" t="s">
        <v>20</v>
      </c>
      <c r="F83">
        <v>180</v>
      </c>
      <c r="H83" s="20" t="s">
        <v>14</v>
      </c>
      <c r="I83">
        <v>57</v>
      </c>
    </row>
    <row r="84" spans="5:9" x14ac:dyDescent="0.25">
      <c r="E84" s="20" t="s">
        <v>20</v>
      </c>
      <c r="F84">
        <v>533</v>
      </c>
      <c r="H84" s="20" t="s">
        <v>14</v>
      </c>
      <c r="I84">
        <v>41</v>
      </c>
    </row>
    <row r="85" spans="5:9" x14ac:dyDescent="0.25">
      <c r="E85" s="20" t="s">
        <v>20</v>
      </c>
      <c r="F85">
        <v>2443</v>
      </c>
      <c r="H85" s="20" t="s">
        <v>14</v>
      </c>
      <c r="I85">
        <v>1</v>
      </c>
    </row>
    <row r="86" spans="5:9" x14ac:dyDescent="0.25">
      <c r="E86" s="20" t="s">
        <v>20</v>
      </c>
      <c r="F86">
        <v>89</v>
      </c>
      <c r="H86" s="20" t="s">
        <v>14</v>
      </c>
      <c r="I86">
        <v>101</v>
      </c>
    </row>
    <row r="87" spans="5:9" x14ac:dyDescent="0.25">
      <c r="E87" s="20" t="s">
        <v>20</v>
      </c>
      <c r="F87">
        <v>159</v>
      </c>
      <c r="H87" s="20" t="s">
        <v>14</v>
      </c>
      <c r="I87">
        <v>1335</v>
      </c>
    </row>
    <row r="88" spans="5:9" x14ac:dyDescent="0.25">
      <c r="E88" s="20" t="s">
        <v>20</v>
      </c>
      <c r="F88">
        <v>50</v>
      </c>
      <c r="H88" s="20" t="s">
        <v>14</v>
      </c>
      <c r="I88">
        <v>15</v>
      </c>
    </row>
    <row r="89" spans="5:9" x14ac:dyDescent="0.25">
      <c r="E89" s="20" t="s">
        <v>20</v>
      </c>
      <c r="F89">
        <v>186</v>
      </c>
      <c r="H89" s="20" t="s">
        <v>14</v>
      </c>
      <c r="I89">
        <v>454</v>
      </c>
    </row>
    <row r="90" spans="5:9" x14ac:dyDescent="0.25">
      <c r="E90" s="20" t="s">
        <v>20</v>
      </c>
      <c r="F90">
        <v>1071</v>
      </c>
      <c r="H90" s="20" t="s">
        <v>14</v>
      </c>
      <c r="I90">
        <v>3182</v>
      </c>
    </row>
    <row r="91" spans="5:9" x14ac:dyDescent="0.25">
      <c r="E91" s="20" t="s">
        <v>20</v>
      </c>
      <c r="F91">
        <v>117</v>
      </c>
      <c r="H91" s="20" t="s">
        <v>14</v>
      </c>
      <c r="I91">
        <v>15</v>
      </c>
    </row>
    <row r="92" spans="5:9" x14ac:dyDescent="0.25">
      <c r="E92" s="20" t="s">
        <v>20</v>
      </c>
      <c r="F92">
        <v>70</v>
      </c>
      <c r="H92" s="20" t="s">
        <v>14</v>
      </c>
      <c r="I92">
        <v>133</v>
      </c>
    </row>
    <row r="93" spans="5:9" x14ac:dyDescent="0.25">
      <c r="E93" s="20" t="s">
        <v>20</v>
      </c>
      <c r="F93">
        <v>135</v>
      </c>
      <c r="H93" s="20" t="s">
        <v>14</v>
      </c>
      <c r="I93">
        <v>2062</v>
      </c>
    </row>
    <row r="94" spans="5:9" x14ac:dyDescent="0.25">
      <c r="E94" s="20" t="s">
        <v>20</v>
      </c>
      <c r="F94">
        <v>768</v>
      </c>
      <c r="H94" s="20" t="s">
        <v>14</v>
      </c>
      <c r="I94">
        <v>29</v>
      </c>
    </row>
    <row r="95" spans="5:9" x14ac:dyDescent="0.25">
      <c r="E95" s="20" t="s">
        <v>20</v>
      </c>
      <c r="F95">
        <v>199</v>
      </c>
      <c r="H95" s="20" t="s">
        <v>14</v>
      </c>
      <c r="I95">
        <v>132</v>
      </c>
    </row>
    <row r="96" spans="5:9" x14ac:dyDescent="0.25">
      <c r="E96" s="20" t="s">
        <v>20</v>
      </c>
      <c r="F96">
        <v>107</v>
      </c>
      <c r="H96" s="20" t="s">
        <v>14</v>
      </c>
      <c r="I96">
        <v>137</v>
      </c>
    </row>
    <row r="97" spans="5:9" x14ac:dyDescent="0.25">
      <c r="E97" s="20" t="s">
        <v>20</v>
      </c>
      <c r="F97">
        <v>195</v>
      </c>
      <c r="H97" s="20" t="s">
        <v>14</v>
      </c>
      <c r="I97">
        <v>908</v>
      </c>
    </row>
    <row r="98" spans="5:9" x14ac:dyDescent="0.25">
      <c r="E98" s="20" t="s">
        <v>20</v>
      </c>
      <c r="F98">
        <v>3376</v>
      </c>
      <c r="H98" s="20" t="s">
        <v>14</v>
      </c>
      <c r="I98">
        <v>10</v>
      </c>
    </row>
    <row r="99" spans="5:9" x14ac:dyDescent="0.25">
      <c r="E99" s="20" t="s">
        <v>20</v>
      </c>
      <c r="F99">
        <v>41</v>
      </c>
      <c r="H99" s="20" t="s">
        <v>14</v>
      </c>
      <c r="I99">
        <v>1910</v>
      </c>
    </row>
    <row r="100" spans="5:9" x14ac:dyDescent="0.25">
      <c r="E100" s="20" t="s">
        <v>20</v>
      </c>
      <c r="F100">
        <v>1821</v>
      </c>
      <c r="H100" s="20" t="s">
        <v>14</v>
      </c>
      <c r="I100">
        <v>38</v>
      </c>
    </row>
    <row r="101" spans="5:9" x14ac:dyDescent="0.25">
      <c r="E101" s="20" t="s">
        <v>20</v>
      </c>
      <c r="F101">
        <v>164</v>
      </c>
      <c r="H101" s="20" t="s">
        <v>14</v>
      </c>
      <c r="I101">
        <v>104</v>
      </c>
    </row>
    <row r="102" spans="5:9" x14ac:dyDescent="0.25">
      <c r="E102" s="20" t="s">
        <v>20</v>
      </c>
      <c r="F102">
        <v>157</v>
      </c>
      <c r="H102" s="20" t="s">
        <v>14</v>
      </c>
      <c r="I102">
        <v>49</v>
      </c>
    </row>
    <row r="103" spans="5:9" x14ac:dyDescent="0.25">
      <c r="E103" s="20" t="s">
        <v>20</v>
      </c>
      <c r="F103">
        <v>246</v>
      </c>
      <c r="H103" s="20" t="s">
        <v>14</v>
      </c>
      <c r="I103">
        <v>1</v>
      </c>
    </row>
    <row r="104" spans="5:9" x14ac:dyDescent="0.25">
      <c r="E104" s="20" t="s">
        <v>20</v>
      </c>
      <c r="F104">
        <v>1396</v>
      </c>
      <c r="H104" s="20" t="s">
        <v>14</v>
      </c>
      <c r="I104">
        <v>245</v>
      </c>
    </row>
    <row r="105" spans="5:9" x14ac:dyDescent="0.25">
      <c r="E105" s="20" t="s">
        <v>20</v>
      </c>
      <c r="F105">
        <v>2506</v>
      </c>
      <c r="H105" s="20" t="s">
        <v>14</v>
      </c>
      <c r="I105">
        <v>32</v>
      </c>
    </row>
    <row r="106" spans="5:9" x14ac:dyDescent="0.25">
      <c r="E106" s="20" t="s">
        <v>20</v>
      </c>
      <c r="F106">
        <v>244</v>
      </c>
      <c r="H106" s="20" t="s">
        <v>14</v>
      </c>
      <c r="I106">
        <v>7</v>
      </c>
    </row>
    <row r="107" spans="5:9" x14ac:dyDescent="0.25">
      <c r="E107" s="20" t="s">
        <v>20</v>
      </c>
      <c r="F107">
        <v>146</v>
      </c>
      <c r="H107" s="20" t="s">
        <v>14</v>
      </c>
      <c r="I107">
        <v>803</v>
      </c>
    </row>
    <row r="108" spans="5:9" x14ac:dyDescent="0.25">
      <c r="E108" s="20" t="s">
        <v>20</v>
      </c>
      <c r="F108">
        <v>1267</v>
      </c>
      <c r="H108" s="20" t="s">
        <v>14</v>
      </c>
      <c r="I108">
        <v>16</v>
      </c>
    </row>
    <row r="109" spans="5:9" x14ac:dyDescent="0.25">
      <c r="E109" s="20" t="s">
        <v>20</v>
      </c>
      <c r="F109">
        <v>1561</v>
      </c>
      <c r="H109" s="20" t="s">
        <v>14</v>
      </c>
      <c r="I109">
        <v>31</v>
      </c>
    </row>
    <row r="110" spans="5:9" x14ac:dyDescent="0.25">
      <c r="E110" s="20" t="s">
        <v>20</v>
      </c>
      <c r="F110">
        <v>48</v>
      </c>
      <c r="H110" s="20" t="s">
        <v>14</v>
      </c>
      <c r="I110">
        <v>108</v>
      </c>
    </row>
    <row r="111" spans="5:9" x14ac:dyDescent="0.25">
      <c r="E111" s="20" t="s">
        <v>20</v>
      </c>
      <c r="F111">
        <v>2739</v>
      </c>
      <c r="H111" s="20" t="s">
        <v>14</v>
      </c>
      <c r="I111">
        <v>30</v>
      </c>
    </row>
    <row r="112" spans="5:9" x14ac:dyDescent="0.25">
      <c r="E112" s="20" t="s">
        <v>20</v>
      </c>
      <c r="F112">
        <v>3537</v>
      </c>
      <c r="H112" s="20" t="s">
        <v>14</v>
      </c>
      <c r="I112">
        <v>17</v>
      </c>
    </row>
    <row r="113" spans="5:9" x14ac:dyDescent="0.25">
      <c r="E113" s="20" t="s">
        <v>20</v>
      </c>
      <c r="F113">
        <v>2107</v>
      </c>
      <c r="H113" s="20" t="s">
        <v>14</v>
      </c>
      <c r="I113">
        <v>80</v>
      </c>
    </row>
    <row r="114" spans="5:9" x14ac:dyDescent="0.25">
      <c r="E114" s="20" t="s">
        <v>20</v>
      </c>
      <c r="F114">
        <v>3318</v>
      </c>
      <c r="H114" s="20" t="s">
        <v>14</v>
      </c>
      <c r="I114">
        <v>2468</v>
      </c>
    </row>
    <row r="115" spans="5:9" x14ac:dyDescent="0.25">
      <c r="E115" s="20" t="s">
        <v>20</v>
      </c>
      <c r="F115">
        <v>340</v>
      </c>
      <c r="H115" s="20" t="s">
        <v>14</v>
      </c>
      <c r="I115">
        <v>26</v>
      </c>
    </row>
    <row r="116" spans="5:9" x14ac:dyDescent="0.25">
      <c r="E116" s="20" t="s">
        <v>20</v>
      </c>
      <c r="F116">
        <v>1442</v>
      </c>
      <c r="H116" s="20" t="s">
        <v>14</v>
      </c>
      <c r="I116">
        <v>73</v>
      </c>
    </row>
    <row r="117" spans="5:9" x14ac:dyDescent="0.25">
      <c r="E117" s="20" t="s">
        <v>20</v>
      </c>
      <c r="F117">
        <v>126</v>
      </c>
      <c r="H117" s="20" t="s">
        <v>14</v>
      </c>
      <c r="I117">
        <v>128</v>
      </c>
    </row>
    <row r="118" spans="5:9" x14ac:dyDescent="0.25">
      <c r="E118" s="20" t="s">
        <v>20</v>
      </c>
      <c r="F118">
        <v>524</v>
      </c>
      <c r="H118" s="20" t="s">
        <v>14</v>
      </c>
      <c r="I118">
        <v>33</v>
      </c>
    </row>
    <row r="119" spans="5:9" x14ac:dyDescent="0.25">
      <c r="E119" s="20" t="s">
        <v>20</v>
      </c>
      <c r="F119">
        <v>1989</v>
      </c>
      <c r="H119" s="20" t="s">
        <v>14</v>
      </c>
      <c r="I119">
        <v>1072</v>
      </c>
    </row>
    <row r="120" spans="5:9" x14ac:dyDescent="0.25">
      <c r="E120" s="20" t="s">
        <v>20</v>
      </c>
      <c r="F120">
        <v>157</v>
      </c>
      <c r="H120" s="20" t="s">
        <v>14</v>
      </c>
      <c r="I120">
        <v>393</v>
      </c>
    </row>
    <row r="121" spans="5:9" x14ac:dyDescent="0.25">
      <c r="E121" s="20" t="s">
        <v>20</v>
      </c>
      <c r="F121">
        <v>4498</v>
      </c>
      <c r="H121" s="20" t="s">
        <v>14</v>
      </c>
      <c r="I121">
        <v>1257</v>
      </c>
    </row>
    <row r="122" spans="5:9" x14ac:dyDescent="0.25">
      <c r="E122" s="20" t="s">
        <v>20</v>
      </c>
      <c r="F122">
        <v>80</v>
      </c>
      <c r="H122" s="20" t="s">
        <v>14</v>
      </c>
      <c r="I122">
        <v>328</v>
      </c>
    </row>
    <row r="123" spans="5:9" x14ac:dyDescent="0.25">
      <c r="E123" s="20" t="s">
        <v>20</v>
      </c>
      <c r="F123">
        <v>43</v>
      </c>
      <c r="H123" s="20" t="s">
        <v>14</v>
      </c>
      <c r="I123">
        <v>147</v>
      </c>
    </row>
    <row r="124" spans="5:9" x14ac:dyDescent="0.25">
      <c r="E124" s="20" t="s">
        <v>20</v>
      </c>
      <c r="F124">
        <v>2053</v>
      </c>
      <c r="H124" s="20" t="s">
        <v>14</v>
      </c>
      <c r="I124">
        <v>830</v>
      </c>
    </row>
    <row r="125" spans="5:9" x14ac:dyDescent="0.25">
      <c r="E125" s="20" t="s">
        <v>20</v>
      </c>
      <c r="F125">
        <v>168</v>
      </c>
      <c r="H125" s="20" t="s">
        <v>14</v>
      </c>
      <c r="I125">
        <v>331</v>
      </c>
    </row>
    <row r="126" spans="5:9" x14ac:dyDescent="0.25">
      <c r="E126" s="20" t="s">
        <v>20</v>
      </c>
      <c r="F126">
        <v>4289</v>
      </c>
      <c r="H126" s="20" t="s">
        <v>14</v>
      </c>
      <c r="I126">
        <v>25</v>
      </c>
    </row>
    <row r="127" spans="5:9" x14ac:dyDescent="0.25">
      <c r="E127" s="20" t="s">
        <v>20</v>
      </c>
      <c r="F127">
        <v>165</v>
      </c>
      <c r="H127" s="20" t="s">
        <v>14</v>
      </c>
      <c r="I127">
        <v>3483</v>
      </c>
    </row>
    <row r="128" spans="5:9" x14ac:dyDescent="0.25">
      <c r="E128" s="20" t="s">
        <v>20</v>
      </c>
      <c r="F128">
        <v>1815</v>
      </c>
      <c r="H128" s="20" t="s">
        <v>14</v>
      </c>
      <c r="I128">
        <v>923</v>
      </c>
    </row>
    <row r="129" spans="5:9" x14ac:dyDescent="0.25">
      <c r="E129" s="20" t="s">
        <v>20</v>
      </c>
      <c r="F129">
        <v>397</v>
      </c>
      <c r="H129" s="20" t="s">
        <v>14</v>
      </c>
      <c r="I129">
        <v>1</v>
      </c>
    </row>
    <row r="130" spans="5:9" x14ac:dyDescent="0.25">
      <c r="E130" s="20" t="s">
        <v>20</v>
      </c>
      <c r="F130">
        <v>1539</v>
      </c>
      <c r="H130" s="20" t="s">
        <v>14</v>
      </c>
      <c r="I130">
        <v>33</v>
      </c>
    </row>
    <row r="131" spans="5:9" x14ac:dyDescent="0.25">
      <c r="E131" s="20" t="s">
        <v>20</v>
      </c>
      <c r="F131">
        <v>138</v>
      </c>
      <c r="H131" s="20" t="s">
        <v>14</v>
      </c>
      <c r="I131">
        <v>40</v>
      </c>
    </row>
    <row r="132" spans="5:9" x14ac:dyDescent="0.25">
      <c r="E132" s="20" t="s">
        <v>20</v>
      </c>
      <c r="F132">
        <v>3594</v>
      </c>
      <c r="H132" s="20" t="s">
        <v>14</v>
      </c>
      <c r="I132">
        <v>23</v>
      </c>
    </row>
    <row r="133" spans="5:9" x14ac:dyDescent="0.25">
      <c r="E133" s="20" t="s">
        <v>20</v>
      </c>
      <c r="F133">
        <v>5880</v>
      </c>
      <c r="H133" s="20" t="s">
        <v>14</v>
      </c>
      <c r="I133">
        <v>75</v>
      </c>
    </row>
    <row r="134" spans="5:9" x14ac:dyDescent="0.25">
      <c r="E134" s="20" t="s">
        <v>20</v>
      </c>
      <c r="F134">
        <v>112</v>
      </c>
      <c r="H134" s="20" t="s">
        <v>14</v>
      </c>
      <c r="I134">
        <v>2176</v>
      </c>
    </row>
    <row r="135" spans="5:9" x14ac:dyDescent="0.25">
      <c r="E135" s="20" t="s">
        <v>20</v>
      </c>
      <c r="F135">
        <v>943</v>
      </c>
      <c r="H135" s="20" t="s">
        <v>14</v>
      </c>
      <c r="I135">
        <v>441</v>
      </c>
    </row>
    <row r="136" spans="5:9" x14ac:dyDescent="0.25">
      <c r="E136" s="20" t="s">
        <v>20</v>
      </c>
      <c r="F136">
        <v>2468</v>
      </c>
      <c r="H136" s="20" t="s">
        <v>14</v>
      </c>
      <c r="I136">
        <v>25</v>
      </c>
    </row>
    <row r="137" spans="5:9" x14ac:dyDescent="0.25">
      <c r="E137" s="20" t="s">
        <v>20</v>
      </c>
      <c r="F137">
        <v>2551</v>
      </c>
      <c r="H137" s="20" t="s">
        <v>14</v>
      </c>
      <c r="I137">
        <v>127</v>
      </c>
    </row>
    <row r="138" spans="5:9" x14ac:dyDescent="0.25">
      <c r="E138" s="20" t="s">
        <v>20</v>
      </c>
      <c r="F138">
        <v>101</v>
      </c>
      <c r="H138" s="20" t="s">
        <v>14</v>
      </c>
      <c r="I138">
        <v>355</v>
      </c>
    </row>
    <row r="139" spans="5:9" x14ac:dyDescent="0.25">
      <c r="E139" s="20" t="s">
        <v>20</v>
      </c>
      <c r="F139">
        <v>92</v>
      </c>
      <c r="H139" s="20" t="s">
        <v>14</v>
      </c>
      <c r="I139">
        <v>44</v>
      </c>
    </row>
    <row r="140" spans="5:9" x14ac:dyDescent="0.25">
      <c r="E140" s="20" t="s">
        <v>20</v>
      </c>
      <c r="F140">
        <v>62</v>
      </c>
      <c r="H140" s="20" t="s">
        <v>14</v>
      </c>
      <c r="I140">
        <v>67</v>
      </c>
    </row>
    <row r="141" spans="5:9" x14ac:dyDescent="0.25">
      <c r="E141" s="20" t="s">
        <v>20</v>
      </c>
      <c r="F141">
        <v>149</v>
      </c>
      <c r="H141" s="20" t="s">
        <v>14</v>
      </c>
      <c r="I141">
        <v>1068</v>
      </c>
    </row>
    <row r="142" spans="5:9" x14ac:dyDescent="0.25">
      <c r="E142" s="20" t="s">
        <v>20</v>
      </c>
      <c r="F142">
        <v>329</v>
      </c>
      <c r="H142" s="20" t="s">
        <v>14</v>
      </c>
      <c r="I142">
        <v>424</v>
      </c>
    </row>
    <row r="143" spans="5:9" x14ac:dyDescent="0.25">
      <c r="E143" s="20" t="s">
        <v>20</v>
      </c>
      <c r="F143">
        <v>97</v>
      </c>
      <c r="H143" s="20" t="s">
        <v>14</v>
      </c>
      <c r="I143">
        <v>151</v>
      </c>
    </row>
    <row r="144" spans="5:9" x14ac:dyDescent="0.25">
      <c r="E144" s="20" t="s">
        <v>20</v>
      </c>
      <c r="F144">
        <v>1784</v>
      </c>
      <c r="H144" s="20" t="s">
        <v>14</v>
      </c>
      <c r="I144">
        <v>1608</v>
      </c>
    </row>
    <row r="145" spans="5:9" x14ac:dyDescent="0.25">
      <c r="E145" s="20" t="s">
        <v>20</v>
      </c>
      <c r="F145">
        <v>1684</v>
      </c>
      <c r="H145" s="20" t="s">
        <v>14</v>
      </c>
      <c r="I145">
        <v>941</v>
      </c>
    </row>
    <row r="146" spans="5:9" x14ac:dyDescent="0.25">
      <c r="E146" s="20" t="s">
        <v>20</v>
      </c>
      <c r="F146">
        <v>250</v>
      </c>
      <c r="H146" s="20" t="s">
        <v>14</v>
      </c>
      <c r="I146">
        <v>1</v>
      </c>
    </row>
    <row r="147" spans="5:9" x14ac:dyDescent="0.25">
      <c r="E147" s="20" t="s">
        <v>20</v>
      </c>
      <c r="F147">
        <v>238</v>
      </c>
      <c r="H147" s="20" t="s">
        <v>14</v>
      </c>
      <c r="I147">
        <v>40</v>
      </c>
    </row>
    <row r="148" spans="5:9" x14ac:dyDescent="0.25">
      <c r="E148" s="20" t="s">
        <v>20</v>
      </c>
      <c r="F148">
        <v>53</v>
      </c>
      <c r="H148" s="20" t="s">
        <v>14</v>
      </c>
      <c r="I148">
        <v>3015</v>
      </c>
    </row>
    <row r="149" spans="5:9" x14ac:dyDescent="0.25">
      <c r="E149" s="20" t="s">
        <v>20</v>
      </c>
      <c r="F149">
        <v>214</v>
      </c>
      <c r="H149" s="20" t="s">
        <v>14</v>
      </c>
      <c r="I149">
        <v>435</v>
      </c>
    </row>
    <row r="150" spans="5:9" x14ac:dyDescent="0.25">
      <c r="E150" s="20" t="s">
        <v>20</v>
      </c>
      <c r="F150">
        <v>222</v>
      </c>
      <c r="H150" s="20" t="s">
        <v>14</v>
      </c>
      <c r="I150">
        <v>714</v>
      </c>
    </row>
    <row r="151" spans="5:9" x14ac:dyDescent="0.25">
      <c r="E151" s="20" t="s">
        <v>20</v>
      </c>
      <c r="F151">
        <v>1884</v>
      </c>
      <c r="H151" s="20" t="s">
        <v>14</v>
      </c>
      <c r="I151">
        <v>5497</v>
      </c>
    </row>
    <row r="152" spans="5:9" x14ac:dyDescent="0.25">
      <c r="E152" s="20" t="s">
        <v>20</v>
      </c>
      <c r="F152">
        <v>218</v>
      </c>
      <c r="H152" s="20" t="s">
        <v>14</v>
      </c>
      <c r="I152">
        <v>418</v>
      </c>
    </row>
    <row r="153" spans="5:9" x14ac:dyDescent="0.25">
      <c r="E153" s="20" t="s">
        <v>20</v>
      </c>
      <c r="F153">
        <v>6465</v>
      </c>
      <c r="H153" s="20" t="s">
        <v>14</v>
      </c>
      <c r="I153">
        <v>1439</v>
      </c>
    </row>
    <row r="154" spans="5:9" x14ac:dyDescent="0.25">
      <c r="E154" s="20" t="s">
        <v>20</v>
      </c>
      <c r="F154">
        <v>59</v>
      </c>
      <c r="H154" s="20" t="s">
        <v>14</v>
      </c>
      <c r="I154">
        <v>15</v>
      </c>
    </row>
    <row r="155" spans="5:9" x14ac:dyDescent="0.25">
      <c r="E155" s="20" t="s">
        <v>20</v>
      </c>
      <c r="F155">
        <v>88</v>
      </c>
      <c r="H155" s="20" t="s">
        <v>14</v>
      </c>
      <c r="I155">
        <v>1999</v>
      </c>
    </row>
    <row r="156" spans="5:9" x14ac:dyDescent="0.25">
      <c r="E156" s="20" t="s">
        <v>20</v>
      </c>
      <c r="F156">
        <v>1697</v>
      </c>
      <c r="H156" s="20" t="s">
        <v>14</v>
      </c>
      <c r="I156">
        <v>118</v>
      </c>
    </row>
    <row r="157" spans="5:9" x14ac:dyDescent="0.25">
      <c r="E157" s="20" t="s">
        <v>20</v>
      </c>
      <c r="F157">
        <v>92</v>
      </c>
      <c r="H157" s="20" t="s">
        <v>14</v>
      </c>
      <c r="I157">
        <v>162</v>
      </c>
    </row>
    <row r="158" spans="5:9" x14ac:dyDescent="0.25">
      <c r="E158" s="20" t="s">
        <v>20</v>
      </c>
      <c r="F158">
        <v>186</v>
      </c>
      <c r="H158" s="20" t="s">
        <v>14</v>
      </c>
      <c r="I158">
        <v>83</v>
      </c>
    </row>
    <row r="159" spans="5:9" x14ac:dyDescent="0.25">
      <c r="E159" s="20" t="s">
        <v>20</v>
      </c>
      <c r="F159">
        <v>138</v>
      </c>
      <c r="H159" s="20" t="s">
        <v>14</v>
      </c>
      <c r="I159">
        <v>747</v>
      </c>
    </row>
    <row r="160" spans="5:9" x14ac:dyDescent="0.25">
      <c r="E160" s="20" t="s">
        <v>20</v>
      </c>
      <c r="F160">
        <v>261</v>
      </c>
      <c r="H160" s="20" t="s">
        <v>14</v>
      </c>
      <c r="I160">
        <v>84</v>
      </c>
    </row>
    <row r="161" spans="5:9" x14ac:dyDescent="0.25">
      <c r="E161" s="20" t="s">
        <v>20</v>
      </c>
      <c r="F161">
        <v>107</v>
      </c>
      <c r="H161" s="20" t="s">
        <v>14</v>
      </c>
      <c r="I161">
        <v>91</v>
      </c>
    </row>
    <row r="162" spans="5:9" x14ac:dyDescent="0.25">
      <c r="E162" s="20" t="s">
        <v>20</v>
      </c>
      <c r="F162">
        <v>199</v>
      </c>
      <c r="H162" s="20" t="s">
        <v>14</v>
      </c>
      <c r="I162">
        <v>792</v>
      </c>
    </row>
    <row r="163" spans="5:9" x14ac:dyDescent="0.25">
      <c r="E163" s="20" t="s">
        <v>20</v>
      </c>
      <c r="F163">
        <v>5512</v>
      </c>
      <c r="H163" s="20" t="s">
        <v>14</v>
      </c>
      <c r="I163">
        <v>32</v>
      </c>
    </row>
    <row r="164" spans="5:9" x14ac:dyDescent="0.25">
      <c r="E164" s="20" t="s">
        <v>20</v>
      </c>
      <c r="F164">
        <v>86</v>
      </c>
      <c r="H164" s="20" t="s">
        <v>14</v>
      </c>
      <c r="I164">
        <v>186</v>
      </c>
    </row>
    <row r="165" spans="5:9" x14ac:dyDescent="0.25">
      <c r="E165" s="20" t="s">
        <v>20</v>
      </c>
      <c r="F165">
        <v>2768</v>
      </c>
      <c r="H165" s="20" t="s">
        <v>14</v>
      </c>
      <c r="I165">
        <v>605</v>
      </c>
    </row>
    <row r="166" spans="5:9" x14ac:dyDescent="0.25">
      <c r="E166" s="20" t="s">
        <v>20</v>
      </c>
      <c r="F166">
        <v>48</v>
      </c>
      <c r="H166" s="20" t="s">
        <v>14</v>
      </c>
      <c r="I166">
        <v>1</v>
      </c>
    </row>
    <row r="167" spans="5:9" x14ac:dyDescent="0.25">
      <c r="E167" s="20" t="s">
        <v>20</v>
      </c>
      <c r="F167">
        <v>87</v>
      </c>
      <c r="H167" s="20" t="s">
        <v>14</v>
      </c>
      <c r="I167">
        <v>31</v>
      </c>
    </row>
    <row r="168" spans="5:9" x14ac:dyDescent="0.25">
      <c r="E168" s="20" t="s">
        <v>20</v>
      </c>
      <c r="F168">
        <v>1894</v>
      </c>
      <c r="H168" s="20" t="s">
        <v>14</v>
      </c>
      <c r="I168">
        <v>1181</v>
      </c>
    </row>
    <row r="169" spans="5:9" x14ac:dyDescent="0.25">
      <c r="E169" s="20" t="s">
        <v>20</v>
      </c>
      <c r="F169">
        <v>282</v>
      </c>
      <c r="H169" s="20" t="s">
        <v>14</v>
      </c>
      <c r="I169">
        <v>39</v>
      </c>
    </row>
    <row r="170" spans="5:9" x14ac:dyDescent="0.25">
      <c r="E170" s="20" t="s">
        <v>20</v>
      </c>
      <c r="F170">
        <v>116</v>
      </c>
      <c r="H170" s="20" t="s">
        <v>14</v>
      </c>
      <c r="I170">
        <v>46</v>
      </c>
    </row>
    <row r="171" spans="5:9" x14ac:dyDescent="0.25">
      <c r="E171" s="20" t="s">
        <v>20</v>
      </c>
      <c r="F171">
        <v>83</v>
      </c>
      <c r="H171" s="20" t="s">
        <v>14</v>
      </c>
      <c r="I171">
        <v>105</v>
      </c>
    </row>
    <row r="172" spans="5:9" x14ac:dyDescent="0.25">
      <c r="E172" s="20" t="s">
        <v>20</v>
      </c>
      <c r="F172">
        <v>91</v>
      </c>
      <c r="H172" s="20" t="s">
        <v>14</v>
      </c>
      <c r="I172">
        <v>535</v>
      </c>
    </row>
    <row r="173" spans="5:9" x14ac:dyDescent="0.25">
      <c r="E173" s="20" t="s">
        <v>20</v>
      </c>
      <c r="F173">
        <v>546</v>
      </c>
      <c r="H173" s="20" t="s">
        <v>14</v>
      </c>
      <c r="I173">
        <v>16</v>
      </c>
    </row>
    <row r="174" spans="5:9" x14ac:dyDescent="0.25">
      <c r="E174" s="20" t="s">
        <v>20</v>
      </c>
      <c r="F174">
        <v>393</v>
      </c>
      <c r="H174" s="20" t="s">
        <v>14</v>
      </c>
      <c r="I174">
        <v>575</v>
      </c>
    </row>
    <row r="175" spans="5:9" x14ac:dyDescent="0.25">
      <c r="E175" s="20" t="s">
        <v>20</v>
      </c>
      <c r="F175">
        <v>133</v>
      </c>
      <c r="H175" s="20" t="s">
        <v>14</v>
      </c>
      <c r="I175">
        <v>1120</v>
      </c>
    </row>
    <row r="176" spans="5:9" x14ac:dyDescent="0.25">
      <c r="E176" s="20" t="s">
        <v>20</v>
      </c>
      <c r="F176">
        <v>254</v>
      </c>
      <c r="H176" s="20" t="s">
        <v>14</v>
      </c>
      <c r="I176">
        <v>113</v>
      </c>
    </row>
    <row r="177" spans="5:9" x14ac:dyDescent="0.25">
      <c r="E177" s="20" t="s">
        <v>20</v>
      </c>
      <c r="F177">
        <v>176</v>
      </c>
      <c r="H177" s="20" t="s">
        <v>14</v>
      </c>
      <c r="I177">
        <v>1538</v>
      </c>
    </row>
    <row r="178" spans="5:9" x14ac:dyDescent="0.25">
      <c r="E178" s="20" t="s">
        <v>20</v>
      </c>
      <c r="F178">
        <v>337</v>
      </c>
      <c r="H178" s="20" t="s">
        <v>14</v>
      </c>
      <c r="I178">
        <v>9</v>
      </c>
    </row>
    <row r="179" spans="5:9" x14ac:dyDescent="0.25">
      <c r="E179" s="20" t="s">
        <v>20</v>
      </c>
      <c r="F179">
        <v>107</v>
      </c>
      <c r="H179" s="20" t="s">
        <v>14</v>
      </c>
      <c r="I179">
        <v>554</v>
      </c>
    </row>
    <row r="180" spans="5:9" x14ac:dyDescent="0.25">
      <c r="E180" s="20" t="s">
        <v>20</v>
      </c>
      <c r="F180">
        <v>183</v>
      </c>
      <c r="H180" s="20" t="s">
        <v>14</v>
      </c>
      <c r="I180">
        <v>648</v>
      </c>
    </row>
    <row r="181" spans="5:9" x14ac:dyDescent="0.25">
      <c r="E181" s="20" t="s">
        <v>20</v>
      </c>
      <c r="F181">
        <v>72</v>
      </c>
      <c r="H181" s="20" t="s">
        <v>14</v>
      </c>
      <c r="I181">
        <v>21</v>
      </c>
    </row>
    <row r="182" spans="5:9" x14ac:dyDescent="0.25">
      <c r="E182" s="20" t="s">
        <v>20</v>
      </c>
      <c r="F182">
        <v>295</v>
      </c>
      <c r="H182" s="20" t="s">
        <v>14</v>
      </c>
      <c r="I182">
        <v>54</v>
      </c>
    </row>
    <row r="183" spans="5:9" x14ac:dyDescent="0.25">
      <c r="E183" s="20" t="s">
        <v>20</v>
      </c>
      <c r="F183">
        <v>142</v>
      </c>
      <c r="H183" s="20" t="s">
        <v>14</v>
      </c>
      <c r="I183">
        <v>120</v>
      </c>
    </row>
    <row r="184" spans="5:9" x14ac:dyDescent="0.25">
      <c r="E184" s="20" t="s">
        <v>20</v>
      </c>
      <c r="F184">
        <v>85</v>
      </c>
      <c r="H184" s="20" t="s">
        <v>14</v>
      </c>
      <c r="I184">
        <v>579</v>
      </c>
    </row>
    <row r="185" spans="5:9" x14ac:dyDescent="0.25">
      <c r="E185" s="20" t="s">
        <v>20</v>
      </c>
      <c r="F185">
        <v>659</v>
      </c>
      <c r="H185" s="20" t="s">
        <v>14</v>
      </c>
      <c r="I185">
        <v>2072</v>
      </c>
    </row>
    <row r="186" spans="5:9" x14ac:dyDescent="0.25">
      <c r="E186" s="20" t="s">
        <v>20</v>
      </c>
      <c r="F186">
        <v>121</v>
      </c>
      <c r="H186" s="20" t="s">
        <v>14</v>
      </c>
      <c r="I186">
        <v>0</v>
      </c>
    </row>
    <row r="187" spans="5:9" x14ac:dyDescent="0.25">
      <c r="E187" s="20" t="s">
        <v>20</v>
      </c>
      <c r="F187">
        <v>3742</v>
      </c>
      <c r="H187" s="20" t="s">
        <v>14</v>
      </c>
      <c r="I187">
        <v>1796</v>
      </c>
    </row>
    <row r="188" spans="5:9" x14ac:dyDescent="0.25">
      <c r="E188" s="20" t="s">
        <v>20</v>
      </c>
      <c r="F188">
        <v>223</v>
      </c>
      <c r="H188" s="20" t="s">
        <v>14</v>
      </c>
      <c r="I188">
        <v>62</v>
      </c>
    </row>
    <row r="189" spans="5:9" x14ac:dyDescent="0.25">
      <c r="E189" s="20" t="s">
        <v>20</v>
      </c>
      <c r="F189">
        <v>133</v>
      </c>
      <c r="H189" s="20" t="s">
        <v>14</v>
      </c>
      <c r="I189">
        <v>347</v>
      </c>
    </row>
    <row r="190" spans="5:9" x14ac:dyDescent="0.25">
      <c r="E190" s="20" t="s">
        <v>20</v>
      </c>
      <c r="F190">
        <v>5168</v>
      </c>
      <c r="H190" s="20" t="s">
        <v>14</v>
      </c>
      <c r="I190">
        <v>19</v>
      </c>
    </row>
    <row r="191" spans="5:9" x14ac:dyDescent="0.25">
      <c r="E191" s="20" t="s">
        <v>20</v>
      </c>
      <c r="F191">
        <v>307</v>
      </c>
      <c r="H191" s="20" t="s">
        <v>14</v>
      </c>
      <c r="I191">
        <v>1258</v>
      </c>
    </row>
    <row r="192" spans="5:9" x14ac:dyDescent="0.25">
      <c r="E192" s="20" t="s">
        <v>20</v>
      </c>
      <c r="F192">
        <v>2441</v>
      </c>
      <c r="H192" s="20" t="s">
        <v>14</v>
      </c>
      <c r="I192">
        <v>362</v>
      </c>
    </row>
    <row r="193" spans="5:9" x14ac:dyDescent="0.25">
      <c r="E193" s="20" t="s">
        <v>20</v>
      </c>
      <c r="F193">
        <v>1385</v>
      </c>
      <c r="H193" s="20" t="s">
        <v>14</v>
      </c>
      <c r="I193">
        <v>133</v>
      </c>
    </row>
    <row r="194" spans="5:9" x14ac:dyDescent="0.25">
      <c r="E194" s="20" t="s">
        <v>20</v>
      </c>
      <c r="F194">
        <v>190</v>
      </c>
      <c r="H194" s="20" t="s">
        <v>14</v>
      </c>
      <c r="I194">
        <v>846</v>
      </c>
    </row>
    <row r="195" spans="5:9" x14ac:dyDescent="0.25">
      <c r="E195" s="20" t="s">
        <v>20</v>
      </c>
      <c r="F195">
        <v>470</v>
      </c>
      <c r="H195" s="20" t="s">
        <v>14</v>
      </c>
      <c r="I195">
        <v>10</v>
      </c>
    </row>
    <row r="196" spans="5:9" x14ac:dyDescent="0.25">
      <c r="E196" s="20" t="s">
        <v>20</v>
      </c>
      <c r="F196">
        <v>253</v>
      </c>
      <c r="H196" s="20" t="s">
        <v>14</v>
      </c>
      <c r="I196">
        <v>191</v>
      </c>
    </row>
    <row r="197" spans="5:9" x14ac:dyDescent="0.25">
      <c r="E197" s="20" t="s">
        <v>20</v>
      </c>
      <c r="F197">
        <v>1113</v>
      </c>
      <c r="H197" s="20" t="s">
        <v>14</v>
      </c>
      <c r="I197">
        <v>1979</v>
      </c>
    </row>
    <row r="198" spans="5:9" x14ac:dyDescent="0.25">
      <c r="E198" s="20" t="s">
        <v>20</v>
      </c>
      <c r="F198">
        <v>2283</v>
      </c>
      <c r="H198" s="20" t="s">
        <v>14</v>
      </c>
      <c r="I198">
        <v>63</v>
      </c>
    </row>
    <row r="199" spans="5:9" x14ac:dyDescent="0.25">
      <c r="E199" s="20" t="s">
        <v>20</v>
      </c>
      <c r="F199">
        <v>1095</v>
      </c>
      <c r="H199" s="20" t="s">
        <v>14</v>
      </c>
      <c r="I199">
        <v>6080</v>
      </c>
    </row>
    <row r="200" spans="5:9" x14ac:dyDescent="0.25">
      <c r="E200" s="20" t="s">
        <v>20</v>
      </c>
      <c r="F200">
        <v>1690</v>
      </c>
      <c r="H200" s="20" t="s">
        <v>14</v>
      </c>
      <c r="I200">
        <v>80</v>
      </c>
    </row>
    <row r="201" spans="5:9" x14ac:dyDescent="0.25">
      <c r="E201" s="20" t="s">
        <v>20</v>
      </c>
      <c r="F201">
        <v>191</v>
      </c>
      <c r="H201" s="20" t="s">
        <v>14</v>
      </c>
      <c r="I201">
        <v>9</v>
      </c>
    </row>
    <row r="202" spans="5:9" x14ac:dyDescent="0.25">
      <c r="E202" s="20" t="s">
        <v>20</v>
      </c>
      <c r="F202">
        <v>2013</v>
      </c>
      <c r="H202" s="20" t="s">
        <v>14</v>
      </c>
      <c r="I202">
        <v>1784</v>
      </c>
    </row>
    <row r="203" spans="5:9" x14ac:dyDescent="0.25">
      <c r="E203" s="20" t="s">
        <v>20</v>
      </c>
      <c r="F203">
        <v>1703</v>
      </c>
      <c r="H203" s="20" t="s">
        <v>14</v>
      </c>
      <c r="I203">
        <v>243</v>
      </c>
    </row>
    <row r="204" spans="5:9" x14ac:dyDescent="0.25">
      <c r="E204" s="20" t="s">
        <v>20</v>
      </c>
      <c r="F204">
        <v>80</v>
      </c>
      <c r="H204" s="20" t="s">
        <v>14</v>
      </c>
      <c r="I204">
        <v>1296</v>
      </c>
    </row>
    <row r="205" spans="5:9" x14ac:dyDescent="0.25">
      <c r="E205" s="20" t="s">
        <v>20</v>
      </c>
      <c r="F205">
        <v>41</v>
      </c>
      <c r="H205" s="20" t="s">
        <v>14</v>
      </c>
      <c r="I205">
        <v>77</v>
      </c>
    </row>
    <row r="206" spans="5:9" x14ac:dyDescent="0.25">
      <c r="E206" s="20" t="s">
        <v>20</v>
      </c>
      <c r="F206">
        <v>187</v>
      </c>
      <c r="H206" s="20" t="s">
        <v>14</v>
      </c>
      <c r="I206">
        <v>395</v>
      </c>
    </row>
    <row r="207" spans="5:9" x14ac:dyDescent="0.25">
      <c r="E207" s="20" t="s">
        <v>20</v>
      </c>
      <c r="F207">
        <v>2875</v>
      </c>
      <c r="H207" s="20" t="s">
        <v>14</v>
      </c>
      <c r="I207">
        <v>49</v>
      </c>
    </row>
    <row r="208" spans="5:9" x14ac:dyDescent="0.25">
      <c r="E208" s="20" t="s">
        <v>20</v>
      </c>
      <c r="F208">
        <v>88</v>
      </c>
      <c r="H208" s="20" t="s">
        <v>14</v>
      </c>
      <c r="I208">
        <v>180</v>
      </c>
    </row>
    <row r="209" spans="5:9" x14ac:dyDescent="0.25">
      <c r="E209" s="20" t="s">
        <v>20</v>
      </c>
      <c r="F209">
        <v>191</v>
      </c>
      <c r="H209" s="20" t="s">
        <v>14</v>
      </c>
      <c r="I209">
        <v>2690</v>
      </c>
    </row>
    <row r="210" spans="5:9" x14ac:dyDescent="0.25">
      <c r="E210" s="20" t="s">
        <v>20</v>
      </c>
      <c r="F210">
        <v>139</v>
      </c>
      <c r="H210" s="20" t="s">
        <v>14</v>
      </c>
      <c r="I210">
        <v>2779</v>
      </c>
    </row>
    <row r="211" spans="5:9" x14ac:dyDescent="0.25">
      <c r="E211" s="20" t="s">
        <v>20</v>
      </c>
      <c r="F211">
        <v>186</v>
      </c>
      <c r="H211" s="20" t="s">
        <v>14</v>
      </c>
      <c r="I211">
        <v>92</v>
      </c>
    </row>
    <row r="212" spans="5:9" x14ac:dyDescent="0.25">
      <c r="E212" s="20" t="s">
        <v>20</v>
      </c>
      <c r="F212">
        <v>112</v>
      </c>
      <c r="H212" s="20" t="s">
        <v>14</v>
      </c>
      <c r="I212">
        <v>1028</v>
      </c>
    </row>
    <row r="213" spans="5:9" x14ac:dyDescent="0.25">
      <c r="E213" s="20" t="s">
        <v>20</v>
      </c>
      <c r="F213">
        <v>101</v>
      </c>
      <c r="H213" s="20" t="s">
        <v>14</v>
      </c>
      <c r="I213">
        <v>26</v>
      </c>
    </row>
    <row r="214" spans="5:9" x14ac:dyDescent="0.25">
      <c r="E214" s="20" t="s">
        <v>20</v>
      </c>
      <c r="F214">
        <v>206</v>
      </c>
      <c r="H214" s="20" t="s">
        <v>14</v>
      </c>
      <c r="I214">
        <v>1790</v>
      </c>
    </row>
    <row r="215" spans="5:9" x14ac:dyDescent="0.25">
      <c r="E215" s="20" t="s">
        <v>20</v>
      </c>
      <c r="F215">
        <v>154</v>
      </c>
      <c r="H215" s="20" t="s">
        <v>14</v>
      </c>
      <c r="I215">
        <v>37</v>
      </c>
    </row>
    <row r="216" spans="5:9" x14ac:dyDescent="0.25">
      <c r="E216" s="20" t="s">
        <v>20</v>
      </c>
      <c r="F216">
        <v>5966</v>
      </c>
      <c r="H216" s="20" t="s">
        <v>14</v>
      </c>
      <c r="I216">
        <v>35</v>
      </c>
    </row>
    <row r="217" spans="5:9" x14ac:dyDescent="0.25">
      <c r="E217" s="20" t="s">
        <v>20</v>
      </c>
      <c r="F217">
        <v>169</v>
      </c>
      <c r="H217" s="20" t="s">
        <v>14</v>
      </c>
      <c r="I217">
        <v>558</v>
      </c>
    </row>
    <row r="218" spans="5:9" x14ac:dyDescent="0.25">
      <c r="E218" s="20" t="s">
        <v>20</v>
      </c>
      <c r="F218">
        <v>2106</v>
      </c>
      <c r="H218" s="20" t="s">
        <v>14</v>
      </c>
      <c r="I218">
        <v>64</v>
      </c>
    </row>
    <row r="219" spans="5:9" x14ac:dyDescent="0.25">
      <c r="E219" s="20" t="s">
        <v>20</v>
      </c>
      <c r="F219">
        <v>131</v>
      </c>
      <c r="H219" s="20" t="s">
        <v>14</v>
      </c>
      <c r="I219">
        <v>245</v>
      </c>
    </row>
    <row r="220" spans="5:9" x14ac:dyDescent="0.25">
      <c r="E220" s="20" t="s">
        <v>20</v>
      </c>
      <c r="F220">
        <v>84</v>
      </c>
      <c r="H220" s="20" t="s">
        <v>14</v>
      </c>
      <c r="I220">
        <v>71</v>
      </c>
    </row>
    <row r="221" spans="5:9" x14ac:dyDescent="0.25">
      <c r="E221" s="20" t="s">
        <v>20</v>
      </c>
      <c r="F221">
        <v>155</v>
      </c>
      <c r="H221" s="20" t="s">
        <v>14</v>
      </c>
      <c r="I221">
        <v>42</v>
      </c>
    </row>
    <row r="222" spans="5:9" x14ac:dyDescent="0.25">
      <c r="E222" s="20" t="s">
        <v>20</v>
      </c>
      <c r="F222">
        <v>189</v>
      </c>
      <c r="H222" s="20" t="s">
        <v>14</v>
      </c>
      <c r="I222">
        <v>156</v>
      </c>
    </row>
    <row r="223" spans="5:9" x14ac:dyDescent="0.25">
      <c r="E223" s="20" t="s">
        <v>20</v>
      </c>
      <c r="F223">
        <v>4799</v>
      </c>
      <c r="H223" s="20" t="s">
        <v>14</v>
      </c>
      <c r="I223">
        <v>1368</v>
      </c>
    </row>
    <row r="224" spans="5:9" x14ac:dyDescent="0.25">
      <c r="E224" s="20" t="s">
        <v>20</v>
      </c>
      <c r="F224">
        <v>1137</v>
      </c>
      <c r="H224" s="20" t="s">
        <v>14</v>
      </c>
      <c r="I224">
        <v>102</v>
      </c>
    </row>
    <row r="225" spans="5:9" x14ac:dyDescent="0.25">
      <c r="E225" s="20" t="s">
        <v>20</v>
      </c>
      <c r="F225">
        <v>1152</v>
      </c>
      <c r="H225" s="20" t="s">
        <v>14</v>
      </c>
      <c r="I225">
        <v>86</v>
      </c>
    </row>
    <row r="226" spans="5:9" x14ac:dyDescent="0.25">
      <c r="E226" s="20" t="s">
        <v>20</v>
      </c>
      <c r="F226">
        <v>50</v>
      </c>
      <c r="H226" s="20" t="s">
        <v>14</v>
      </c>
      <c r="I226">
        <v>253</v>
      </c>
    </row>
    <row r="227" spans="5:9" x14ac:dyDescent="0.25">
      <c r="E227" s="20" t="s">
        <v>20</v>
      </c>
      <c r="F227">
        <v>3059</v>
      </c>
      <c r="H227" s="20" t="s">
        <v>14</v>
      </c>
      <c r="I227">
        <v>157</v>
      </c>
    </row>
    <row r="228" spans="5:9" x14ac:dyDescent="0.25">
      <c r="E228" s="20" t="s">
        <v>20</v>
      </c>
      <c r="F228">
        <v>34</v>
      </c>
      <c r="H228" s="20" t="s">
        <v>14</v>
      </c>
      <c r="I228">
        <v>183</v>
      </c>
    </row>
    <row r="229" spans="5:9" x14ac:dyDescent="0.25">
      <c r="E229" s="20" t="s">
        <v>20</v>
      </c>
      <c r="F229">
        <v>220</v>
      </c>
      <c r="H229" s="20" t="s">
        <v>14</v>
      </c>
      <c r="I229">
        <v>82</v>
      </c>
    </row>
    <row r="230" spans="5:9" x14ac:dyDescent="0.25">
      <c r="E230" s="20" t="s">
        <v>20</v>
      </c>
      <c r="F230">
        <v>1604</v>
      </c>
      <c r="H230" s="20" t="s">
        <v>14</v>
      </c>
      <c r="I230">
        <v>1</v>
      </c>
    </row>
    <row r="231" spans="5:9" x14ac:dyDescent="0.25">
      <c r="E231" s="20" t="s">
        <v>20</v>
      </c>
      <c r="F231">
        <v>454</v>
      </c>
      <c r="H231" s="20" t="s">
        <v>14</v>
      </c>
      <c r="I231">
        <v>1198</v>
      </c>
    </row>
    <row r="232" spans="5:9" x14ac:dyDescent="0.25">
      <c r="E232" s="20" t="s">
        <v>20</v>
      </c>
      <c r="F232">
        <v>123</v>
      </c>
      <c r="H232" s="20" t="s">
        <v>14</v>
      </c>
      <c r="I232">
        <v>648</v>
      </c>
    </row>
    <row r="233" spans="5:9" x14ac:dyDescent="0.25">
      <c r="E233" s="20" t="s">
        <v>20</v>
      </c>
      <c r="F233">
        <v>299</v>
      </c>
      <c r="H233" s="20" t="s">
        <v>14</v>
      </c>
      <c r="I233">
        <v>64</v>
      </c>
    </row>
    <row r="234" spans="5:9" x14ac:dyDescent="0.25">
      <c r="E234" s="20" t="s">
        <v>20</v>
      </c>
      <c r="F234">
        <v>2237</v>
      </c>
      <c r="H234" s="20" t="s">
        <v>14</v>
      </c>
      <c r="I234">
        <v>62</v>
      </c>
    </row>
    <row r="235" spans="5:9" x14ac:dyDescent="0.25">
      <c r="E235" s="20" t="s">
        <v>20</v>
      </c>
      <c r="F235">
        <v>645</v>
      </c>
      <c r="H235" s="20" t="s">
        <v>14</v>
      </c>
      <c r="I235">
        <v>750</v>
      </c>
    </row>
    <row r="236" spans="5:9" x14ac:dyDescent="0.25">
      <c r="E236" s="20" t="s">
        <v>20</v>
      </c>
      <c r="F236">
        <v>484</v>
      </c>
      <c r="H236" s="20" t="s">
        <v>14</v>
      </c>
      <c r="I236">
        <v>105</v>
      </c>
    </row>
    <row r="237" spans="5:9" x14ac:dyDescent="0.25">
      <c r="E237" s="20" t="s">
        <v>20</v>
      </c>
      <c r="F237">
        <v>154</v>
      </c>
      <c r="H237" s="20" t="s">
        <v>14</v>
      </c>
      <c r="I237">
        <v>2604</v>
      </c>
    </row>
    <row r="238" spans="5:9" x14ac:dyDescent="0.25">
      <c r="E238" s="20" t="s">
        <v>20</v>
      </c>
      <c r="F238">
        <v>82</v>
      </c>
      <c r="H238" s="20" t="s">
        <v>14</v>
      </c>
      <c r="I238">
        <v>65</v>
      </c>
    </row>
    <row r="239" spans="5:9" x14ac:dyDescent="0.25">
      <c r="E239" s="20" t="s">
        <v>20</v>
      </c>
      <c r="F239">
        <v>134</v>
      </c>
      <c r="H239" s="20" t="s">
        <v>14</v>
      </c>
      <c r="I239">
        <v>94</v>
      </c>
    </row>
    <row r="240" spans="5:9" x14ac:dyDescent="0.25">
      <c r="E240" s="20" t="s">
        <v>20</v>
      </c>
      <c r="F240">
        <v>5203</v>
      </c>
      <c r="H240" s="20" t="s">
        <v>14</v>
      </c>
      <c r="I240">
        <v>257</v>
      </c>
    </row>
    <row r="241" spans="5:9" x14ac:dyDescent="0.25">
      <c r="E241" s="20" t="s">
        <v>20</v>
      </c>
      <c r="F241">
        <v>94</v>
      </c>
      <c r="H241" s="20" t="s">
        <v>14</v>
      </c>
      <c r="I241">
        <v>2928</v>
      </c>
    </row>
    <row r="242" spans="5:9" x14ac:dyDescent="0.25">
      <c r="E242" s="20" t="s">
        <v>20</v>
      </c>
      <c r="F242">
        <v>205</v>
      </c>
      <c r="H242" s="20" t="s">
        <v>14</v>
      </c>
      <c r="I242">
        <v>4697</v>
      </c>
    </row>
    <row r="243" spans="5:9" x14ac:dyDescent="0.25">
      <c r="E243" s="20" t="s">
        <v>20</v>
      </c>
      <c r="F243">
        <v>92</v>
      </c>
      <c r="H243" s="20" t="s">
        <v>14</v>
      </c>
      <c r="I243">
        <v>2915</v>
      </c>
    </row>
    <row r="244" spans="5:9" x14ac:dyDescent="0.25">
      <c r="E244" s="20" t="s">
        <v>20</v>
      </c>
      <c r="F244">
        <v>219</v>
      </c>
      <c r="H244" s="20" t="s">
        <v>14</v>
      </c>
      <c r="I244">
        <v>18</v>
      </c>
    </row>
    <row r="245" spans="5:9" x14ac:dyDescent="0.25">
      <c r="E245" s="20" t="s">
        <v>20</v>
      </c>
      <c r="F245">
        <v>2526</v>
      </c>
      <c r="H245" s="20" t="s">
        <v>14</v>
      </c>
      <c r="I245">
        <v>602</v>
      </c>
    </row>
    <row r="246" spans="5:9" x14ac:dyDescent="0.25">
      <c r="E246" s="20" t="s">
        <v>20</v>
      </c>
      <c r="F246">
        <v>94</v>
      </c>
      <c r="H246" s="20" t="s">
        <v>14</v>
      </c>
      <c r="I246">
        <v>1</v>
      </c>
    </row>
    <row r="247" spans="5:9" x14ac:dyDescent="0.25">
      <c r="E247" s="20" t="s">
        <v>20</v>
      </c>
      <c r="F247">
        <v>1713</v>
      </c>
      <c r="H247" s="20" t="s">
        <v>14</v>
      </c>
      <c r="I247">
        <v>3868</v>
      </c>
    </row>
    <row r="248" spans="5:9" x14ac:dyDescent="0.25">
      <c r="E248" s="20" t="s">
        <v>20</v>
      </c>
      <c r="F248">
        <v>249</v>
      </c>
      <c r="H248" s="20" t="s">
        <v>14</v>
      </c>
      <c r="I248">
        <v>504</v>
      </c>
    </row>
    <row r="249" spans="5:9" x14ac:dyDescent="0.25">
      <c r="E249" s="20" t="s">
        <v>20</v>
      </c>
      <c r="F249">
        <v>192</v>
      </c>
      <c r="H249" s="20" t="s">
        <v>14</v>
      </c>
      <c r="I249">
        <v>14</v>
      </c>
    </row>
    <row r="250" spans="5:9" x14ac:dyDescent="0.25">
      <c r="E250" s="20" t="s">
        <v>20</v>
      </c>
      <c r="F250">
        <v>247</v>
      </c>
      <c r="H250" s="20" t="s">
        <v>14</v>
      </c>
      <c r="I250">
        <v>750</v>
      </c>
    </row>
    <row r="251" spans="5:9" x14ac:dyDescent="0.25">
      <c r="E251" s="20" t="s">
        <v>20</v>
      </c>
      <c r="F251">
        <v>2293</v>
      </c>
      <c r="H251" s="20" t="s">
        <v>14</v>
      </c>
      <c r="I251">
        <v>77</v>
      </c>
    </row>
    <row r="252" spans="5:9" x14ac:dyDescent="0.25">
      <c r="E252" s="20" t="s">
        <v>20</v>
      </c>
      <c r="F252">
        <v>3131</v>
      </c>
      <c r="H252" s="20" t="s">
        <v>14</v>
      </c>
      <c r="I252">
        <v>752</v>
      </c>
    </row>
    <row r="253" spans="5:9" x14ac:dyDescent="0.25">
      <c r="E253" s="20" t="s">
        <v>20</v>
      </c>
      <c r="F253">
        <v>143</v>
      </c>
      <c r="H253" s="20" t="s">
        <v>14</v>
      </c>
      <c r="I253">
        <v>131</v>
      </c>
    </row>
    <row r="254" spans="5:9" x14ac:dyDescent="0.25">
      <c r="E254" s="20" t="s">
        <v>20</v>
      </c>
      <c r="F254">
        <v>296</v>
      </c>
      <c r="H254" s="20" t="s">
        <v>14</v>
      </c>
      <c r="I254">
        <v>87</v>
      </c>
    </row>
    <row r="255" spans="5:9" x14ac:dyDescent="0.25">
      <c r="E255" s="20" t="s">
        <v>20</v>
      </c>
      <c r="F255">
        <v>170</v>
      </c>
      <c r="H255" s="20" t="s">
        <v>14</v>
      </c>
      <c r="I255">
        <v>1063</v>
      </c>
    </row>
    <row r="256" spans="5:9" x14ac:dyDescent="0.25">
      <c r="E256" s="20" t="s">
        <v>20</v>
      </c>
      <c r="F256">
        <v>86</v>
      </c>
      <c r="H256" s="20" t="s">
        <v>14</v>
      </c>
      <c r="I256">
        <v>76</v>
      </c>
    </row>
    <row r="257" spans="5:9" x14ac:dyDescent="0.25">
      <c r="E257" s="20" t="s">
        <v>20</v>
      </c>
      <c r="F257">
        <v>6286</v>
      </c>
      <c r="H257" s="20" t="s">
        <v>14</v>
      </c>
      <c r="I257">
        <v>4428</v>
      </c>
    </row>
    <row r="258" spans="5:9" x14ac:dyDescent="0.25">
      <c r="E258" s="20" t="s">
        <v>20</v>
      </c>
      <c r="F258">
        <v>3727</v>
      </c>
      <c r="H258" s="20" t="s">
        <v>14</v>
      </c>
      <c r="I258">
        <v>58</v>
      </c>
    </row>
    <row r="259" spans="5:9" x14ac:dyDescent="0.25">
      <c r="E259" s="20" t="s">
        <v>20</v>
      </c>
      <c r="F259">
        <v>1605</v>
      </c>
      <c r="H259" s="20" t="s">
        <v>14</v>
      </c>
      <c r="I259">
        <v>111</v>
      </c>
    </row>
    <row r="260" spans="5:9" x14ac:dyDescent="0.25">
      <c r="E260" s="20" t="s">
        <v>20</v>
      </c>
      <c r="F260">
        <v>2120</v>
      </c>
      <c r="H260" s="20" t="s">
        <v>14</v>
      </c>
      <c r="I260">
        <v>2955</v>
      </c>
    </row>
    <row r="261" spans="5:9" x14ac:dyDescent="0.25">
      <c r="E261" s="20" t="s">
        <v>20</v>
      </c>
      <c r="F261">
        <v>50</v>
      </c>
      <c r="H261" s="20" t="s">
        <v>14</v>
      </c>
      <c r="I261">
        <v>1657</v>
      </c>
    </row>
    <row r="262" spans="5:9" x14ac:dyDescent="0.25">
      <c r="E262" s="20" t="s">
        <v>20</v>
      </c>
      <c r="F262">
        <v>2080</v>
      </c>
      <c r="H262" s="20" t="s">
        <v>14</v>
      </c>
      <c r="I262">
        <v>926</v>
      </c>
    </row>
    <row r="263" spans="5:9" x14ac:dyDescent="0.25">
      <c r="E263" s="20" t="s">
        <v>20</v>
      </c>
      <c r="F263">
        <v>2105</v>
      </c>
      <c r="H263" s="20" t="s">
        <v>14</v>
      </c>
      <c r="I263">
        <v>77</v>
      </c>
    </row>
    <row r="264" spans="5:9" x14ac:dyDescent="0.25">
      <c r="E264" s="20" t="s">
        <v>20</v>
      </c>
      <c r="F264">
        <v>2436</v>
      </c>
      <c r="H264" s="20" t="s">
        <v>14</v>
      </c>
      <c r="I264">
        <v>1748</v>
      </c>
    </row>
    <row r="265" spans="5:9" x14ac:dyDescent="0.25">
      <c r="E265" s="20" t="s">
        <v>20</v>
      </c>
      <c r="F265">
        <v>80</v>
      </c>
      <c r="H265" s="20" t="s">
        <v>14</v>
      </c>
      <c r="I265">
        <v>79</v>
      </c>
    </row>
    <row r="266" spans="5:9" x14ac:dyDescent="0.25">
      <c r="E266" s="20" t="s">
        <v>20</v>
      </c>
      <c r="F266">
        <v>42</v>
      </c>
      <c r="H266" s="20" t="s">
        <v>14</v>
      </c>
      <c r="I266">
        <v>889</v>
      </c>
    </row>
    <row r="267" spans="5:9" x14ac:dyDescent="0.25">
      <c r="E267" s="20" t="s">
        <v>20</v>
      </c>
      <c r="F267">
        <v>139</v>
      </c>
      <c r="H267" s="20" t="s">
        <v>14</v>
      </c>
      <c r="I267">
        <v>56</v>
      </c>
    </row>
    <row r="268" spans="5:9" x14ac:dyDescent="0.25">
      <c r="E268" s="20" t="s">
        <v>20</v>
      </c>
      <c r="F268">
        <v>159</v>
      </c>
      <c r="H268" s="20" t="s">
        <v>14</v>
      </c>
      <c r="I268">
        <v>1</v>
      </c>
    </row>
    <row r="269" spans="5:9" x14ac:dyDescent="0.25">
      <c r="E269" s="20" t="s">
        <v>20</v>
      </c>
      <c r="F269">
        <v>381</v>
      </c>
      <c r="H269" s="20" t="s">
        <v>14</v>
      </c>
      <c r="I269">
        <v>83</v>
      </c>
    </row>
    <row r="270" spans="5:9" x14ac:dyDescent="0.25">
      <c r="E270" s="20" t="s">
        <v>20</v>
      </c>
      <c r="F270">
        <v>194</v>
      </c>
      <c r="H270" s="20" t="s">
        <v>14</v>
      </c>
      <c r="I270">
        <v>2025</v>
      </c>
    </row>
    <row r="271" spans="5:9" x14ac:dyDescent="0.25">
      <c r="E271" s="20" t="s">
        <v>20</v>
      </c>
      <c r="F271">
        <v>106</v>
      </c>
      <c r="H271" s="20" t="s">
        <v>14</v>
      </c>
      <c r="I271">
        <v>14</v>
      </c>
    </row>
    <row r="272" spans="5:9" x14ac:dyDescent="0.25">
      <c r="E272" s="20" t="s">
        <v>20</v>
      </c>
      <c r="F272">
        <v>142</v>
      </c>
      <c r="H272" s="20" t="s">
        <v>14</v>
      </c>
      <c r="I272">
        <v>656</v>
      </c>
    </row>
    <row r="273" spans="5:9" x14ac:dyDescent="0.25">
      <c r="E273" s="20" t="s">
        <v>20</v>
      </c>
      <c r="F273">
        <v>211</v>
      </c>
      <c r="H273" s="20" t="s">
        <v>14</v>
      </c>
      <c r="I273">
        <v>1596</v>
      </c>
    </row>
    <row r="274" spans="5:9" x14ac:dyDescent="0.25">
      <c r="E274" s="20" t="s">
        <v>20</v>
      </c>
      <c r="F274">
        <v>2756</v>
      </c>
      <c r="H274" s="20" t="s">
        <v>14</v>
      </c>
      <c r="I274">
        <v>10</v>
      </c>
    </row>
    <row r="275" spans="5:9" x14ac:dyDescent="0.25">
      <c r="E275" s="20" t="s">
        <v>20</v>
      </c>
      <c r="F275">
        <v>173</v>
      </c>
      <c r="H275" s="20" t="s">
        <v>14</v>
      </c>
      <c r="I275">
        <v>1121</v>
      </c>
    </row>
    <row r="276" spans="5:9" x14ac:dyDescent="0.25">
      <c r="E276" s="20" t="s">
        <v>20</v>
      </c>
      <c r="F276">
        <v>87</v>
      </c>
      <c r="H276" s="20" t="s">
        <v>14</v>
      </c>
      <c r="I276">
        <v>15</v>
      </c>
    </row>
    <row r="277" spans="5:9" x14ac:dyDescent="0.25">
      <c r="E277" s="20" t="s">
        <v>20</v>
      </c>
      <c r="F277">
        <v>1572</v>
      </c>
      <c r="H277" s="20" t="s">
        <v>14</v>
      </c>
      <c r="I277">
        <v>191</v>
      </c>
    </row>
    <row r="278" spans="5:9" x14ac:dyDescent="0.25">
      <c r="E278" s="20" t="s">
        <v>20</v>
      </c>
      <c r="F278">
        <v>2346</v>
      </c>
      <c r="H278" s="20" t="s">
        <v>14</v>
      </c>
      <c r="I278">
        <v>16</v>
      </c>
    </row>
    <row r="279" spans="5:9" x14ac:dyDescent="0.25">
      <c r="E279" s="20" t="s">
        <v>20</v>
      </c>
      <c r="F279">
        <v>115</v>
      </c>
      <c r="H279" s="20" t="s">
        <v>14</v>
      </c>
      <c r="I279">
        <v>17</v>
      </c>
    </row>
    <row r="280" spans="5:9" x14ac:dyDescent="0.25">
      <c r="E280" s="20" t="s">
        <v>20</v>
      </c>
      <c r="F280">
        <v>85</v>
      </c>
      <c r="H280" s="20" t="s">
        <v>14</v>
      </c>
      <c r="I280">
        <v>34</v>
      </c>
    </row>
    <row r="281" spans="5:9" x14ac:dyDescent="0.25">
      <c r="E281" s="20" t="s">
        <v>20</v>
      </c>
      <c r="F281">
        <v>144</v>
      </c>
      <c r="H281" s="20" t="s">
        <v>14</v>
      </c>
      <c r="I281">
        <v>1</v>
      </c>
    </row>
    <row r="282" spans="5:9" x14ac:dyDescent="0.25">
      <c r="E282" s="20" t="s">
        <v>20</v>
      </c>
      <c r="F282">
        <v>2443</v>
      </c>
      <c r="H282" s="20" t="s">
        <v>14</v>
      </c>
      <c r="I282">
        <v>1274</v>
      </c>
    </row>
    <row r="283" spans="5:9" x14ac:dyDescent="0.25">
      <c r="E283" s="20" t="s">
        <v>20</v>
      </c>
      <c r="F283">
        <v>64</v>
      </c>
      <c r="H283" s="20" t="s">
        <v>14</v>
      </c>
      <c r="I283">
        <v>210</v>
      </c>
    </row>
    <row r="284" spans="5:9" x14ac:dyDescent="0.25">
      <c r="E284" s="20" t="s">
        <v>20</v>
      </c>
      <c r="F284">
        <v>268</v>
      </c>
      <c r="H284" s="20" t="s">
        <v>14</v>
      </c>
      <c r="I284">
        <v>248</v>
      </c>
    </row>
    <row r="285" spans="5:9" x14ac:dyDescent="0.25">
      <c r="E285" s="20" t="s">
        <v>20</v>
      </c>
      <c r="F285">
        <v>195</v>
      </c>
      <c r="H285" s="20" t="s">
        <v>14</v>
      </c>
      <c r="I285">
        <v>513</v>
      </c>
    </row>
    <row r="286" spans="5:9" x14ac:dyDescent="0.25">
      <c r="E286" s="20" t="s">
        <v>20</v>
      </c>
      <c r="F286">
        <v>186</v>
      </c>
      <c r="H286" s="20" t="s">
        <v>14</v>
      </c>
      <c r="I286">
        <v>3410</v>
      </c>
    </row>
    <row r="287" spans="5:9" x14ac:dyDescent="0.25">
      <c r="E287" s="20" t="s">
        <v>20</v>
      </c>
      <c r="F287">
        <v>460</v>
      </c>
      <c r="H287" s="20" t="s">
        <v>14</v>
      </c>
      <c r="I287">
        <v>10</v>
      </c>
    </row>
    <row r="288" spans="5:9" x14ac:dyDescent="0.25">
      <c r="E288" s="20" t="s">
        <v>20</v>
      </c>
      <c r="F288">
        <v>2528</v>
      </c>
      <c r="H288" s="20" t="s">
        <v>14</v>
      </c>
      <c r="I288">
        <v>2201</v>
      </c>
    </row>
    <row r="289" spans="5:9" x14ac:dyDescent="0.25">
      <c r="E289" s="20" t="s">
        <v>20</v>
      </c>
      <c r="F289">
        <v>3657</v>
      </c>
      <c r="H289" s="20" t="s">
        <v>14</v>
      </c>
      <c r="I289">
        <v>676</v>
      </c>
    </row>
    <row r="290" spans="5:9" x14ac:dyDescent="0.25">
      <c r="E290" s="20" t="s">
        <v>20</v>
      </c>
      <c r="F290">
        <v>131</v>
      </c>
      <c r="H290" s="20" t="s">
        <v>14</v>
      </c>
      <c r="I290">
        <v>831</v>
      </c>
    </row>
    <row r="291" spans="5:9" x14ac:dyDescent="0.25">
      <c r="E291" s="20" t="s">
        <v>20</v>
      </c>
      <c r="F291">
        <v>239</v>
      </c>
      <c r="H291" s="20" t="s">
        <v>14</v>
      </c>
      <c r="I291">
        <v>859</v>
      </c>
    </row>
    <row r="292" spans="5:9" x14ac:dyDescent="0.25">
      <c r="E292" s="20" t="s">
        <v>20</v>
      </c>
      <c r="F292">
        <v>78</v>
      </c>
      <c r="H292" s="20" t="s">
        <v>14</v>
      </c>
      <c r="I292">
        <v>45</v>
      </c>
    </row>
    <row r="293" spans="5:9" x14ac:dyDescent="0.25">
      <c r="E293" s="20" t="s">
        <v>20</v>
      </c>
      <c r="F293">
        <v>1773</v>
      </c>
      <c r="H293" s="20" t="s">
        <v>14</v>
      </c>
      <c r="I293">
        <v>6</v>
      </c>
    </row>
    <row r="294" spans="5:9" x14ac:dyDescent="0.25">
      <c r="E294" s="20" t="s">
        <v>20</v>
      </c>
      <c r="F294">
        <v>32</v>
      </c>
      <c r="H294" s="20" t="s">
        <v>14</v>
      </c>
      <c r="I294">
        <v>7</v>
      </c>
    </row>
    <row r="295" spans="5:9" x14ac:dyDescent="0.25">
      <c r="E295" s="20" t="s">
        <v>20</v>
      </c>
      <c r="F295">
        <v>369</v>
      </c>
      <c r="H295" s="20" t="s">
        <v>14</v>
      </c>
      <c r="I295">
        <v>31</v>
      </c>
    </row>
    <row r="296" spans="5:9" x14ac:dyDescent="0.25">
      <c r="E296" s="20" t="s">
        <v>20</v>
      </c>
      <c r="F296">
        <v>89</v>
      </c>
      <c r="H296" s="20" t="s">
        <v>14</v>
      </c>
      <c r="I296">
        <v>78</v>
      </c>
    </row>
    <row r="297" spans="5:9" x14ac:dyDescent="0.25">
      <c r="E297" s="20" t="s">
        <v>20</v>
      </c>
      <c r="F297">
        <v>147</v>
      </c>
      <c r="H297" s="20" t="s">
        <v>14</v>
      </c>
      <c r="I297">
        <v>1225</v>
      </c>
    </row>
    <row r="298" spans="5:9" x14ac:dyDescent="0.25">
      <c r="E298" s="20" t="s">
        <v>20</v>
      </c>
      <c r="F298">
        <v>126</v>
      </c>
      <c r="H298" s="20" t="s">
        <v>14</v>
      </c>
      <c r="I298">
        <v>1</v>
      </c>
    </row>
    <row r="299" spans="5:9" x14ac:dyDescent="0.25">
      <c r="E299" s="20" t="s">
        <v>20</v>
      </c>
      <c r="F299">
        <v>2218</v>
      </c>
      <c r="H299" s="20" t="s">
        <v>14</v>
      </c>
      <c r="I299">
        <v>67</v>
      </c>
    </row>
    <row r="300" spans="5:9" x14ac:dyDescent="0.25">
      <c r="E300" s="20" t="s">
        <v>20</v>
      </c>
      <c r="F300">
        <v>202</v>
      </c>
      <c r="H300" s="20" t="s">
        <v>14</v>
      </c>
      <c r="I300">
        <v>19</v>
      </c>
    </row>
    <row r="301" spans="5:9" x14ac:dyDescent="0.25">
      <c r="E301" s="20" t="s">
        <v>20</v>
      </c>
      <c r="F301">
        <v>140</v>
      </c>
      <c r="H301" s="20" t="s">
        <v>14</v>
      </c>
      <c r="I301">
        <v>2108</v>
      </c>
    </row>
    <row r="302" spans="5:9" x14ac:dyDescent="0.25">
      <c r="E302" s="20" t="s">
        <v>20</v>
      </c>
      <c r="F302">
        <v>1052</v>
      </c>
      <c r="H302" s="20" t="s">
        <v>14</v>
      </c>
      <c r="I302">
        <v>679</v>
      </c>
    </row>
    <row r="303" spans="5:9" x14ac:dyDescent="0.25">
      <c r="E303" s="20" t="s">
        <v>20</v>
      </c>
      <c r="F303">
        <v>247</v>
      </c>
      <c r="H303" s="20" t="s">
        <v>14</v>
      </c>
      <c r="I303">
        <v>36</v>
      </c>
    </row>
    <row r="304" spans="5:9" x14ac:dyDescent="0.25">
      <c r="E304" s="20" t="s">
        <v>20</v>
      </c>
      <c r="F304">
        <v>84</v>
      </c>
      <c r="H304" s="20" t="s">
        <v>14</v>
      </c>
      <c r="I304">
        <v>47</v>
      </c>
    </row>
    <row r="305" spans="5:9" x14ac:dyDescent="0.25">
      <c r="E305" s="20" t="s">
        <v>20</v>
      </c>
      <c r="F305">
        <v>88</v>
      </c>
      <c r="H305" s="20" t="s">
        <v>14</v>
      </c>
      <c r="I305">
        <v>70</v>
      </c>
    </row>
    <row r="306" spans="5:9" x14ac:dyDescent="0.25">
      <c r="E306" s="20" t="s">
        <v>20</v>
      </c>
      <c r="F306">
        <v>156</v>
      </c>
      <c r="H306" s="20" t="s">
        <v>14</v>
      </c>
      <c r="I306">
        <v>154</v>
      </c>
    </row>
    <row r="307" spans="5:9" x14ac:dyDescent="0.25">
      <c r="E307" s="20" t="s">
        <v>20</v>
      </c>
      <c r="F307">
        <v>2985</v>
      </c>
      <c r="H307" s="20" t="s">
        <v>14</v>
      </c>
      <c r="I307">
        <v>22</v>
      </c>
    </row>
    <row r="308" spans="5:9" x14ac:dyDescent="0.25">
      <c r="E308" s="20" t="s">
        <v>20</v>
      </c>
      <c r="F308">
        <v>762</v>
      </c>
      <c r="H308" s="20" t="s">
        <v>14</v>
      </c>
      <c r="I308">
        <v>1758</v>
      </c>
    </row>
    <row r="309" spans="5:9" x14ac:dyDescent="0.25">
      <c r="E309" s="20" t="s">
        <v>20</v>
      </c>
      <c r="F309">
        <v>554</v>
      </c>
      <c r="H309" s="20" t="s">
        <v>14</v>
      </c>
      <c r="I309">
        <v>94</v>
      </c>
    </row>
    <row r="310" spans="5:9" x14ac:dyDescent="0.25">
      <c r="E310" s="20" t="s">
        <v>20</v>
      </c>
      <c r="F310">
        <v>135</v>
      </c>
      <c r="H310" s="20" t="s">
        <v>14</v>
      </c>
      <c r="I310">
        <v>33</v>
      </c>
    </row>
    <row r="311" spans="5:9" x14ac:dyDescent="0.25">
      <c r="E311" s="20" t="s">
        <v>20</v>
      </c>
      <c r="F311">
        <v>122</v>
      </c>
      <c r="H311" s="20" t="s">
        <v>14</v>
      </c>
      <c r="I311">
        <v>1</v>
      </c>
    </row>
    <row r="312" spans="5:9" x14ac:dyDescent="0.25">
      <c r="E312" s="20" t="s">
        <v>20</v>
      </c>
      <c r="F312">
        <v>221</v>
      </c>
      <c r="H312" s="20" t="s">
        <v>14</v>
      </c>
      <c r="I312">
        <v>31</v>
      </c>
    </row>
    <row r="313" spans="5:9" x14ac:dyDescent="0.25">
      <c r="E313" s="20" t="s">
        <v>20</v>
      </c>
      <c r="F313">
        <v>126</v>
      </c>
      <c r="H313" s="20" t="s">
        <v>14</v>
      </c>
      <c r="I313">
        <v>35</v>
      </c>
    </row>
    <row r="314" spans="5:9" x14ac:dyDescent="0.25">
      <c r="E314" s="20" t="s">
        <v>20</v>
      </c>
      <c r="F314">
        <v>1022</v>
      </c>
      <c r="H314" s="20" t="s">
        <v>14</v>
      </c>
      <c r="I314">
        <v>63</v>
      </c>
    </row>
    <row r="315" spans="5:9" x14ac:dyDescent="0.25">
      <c r="E315" s="20" t="s">
        <v>20</v>
      </c>
      <c r="F315">
        <v>3177</v>
      </c>
      <c r="H315" s="20" t="s">
        <v>14</v>
      </c>
      <c r="I315">
        <v>526</v>
      </c>
    </row>
    <row r="316" spans="5:9" x14ac:dyDescent="0.25">
      <c r="E316" s="20" t="s">
        <v>20</v>
      </c>
      <c r="F316">
        <v>198</v>
      </c>
      <c r="H316" s="20" t="s">
        <v>14</v>
      </c>
      <c r="I316">
        <v>121</v>
      </c>
    </row>
    <row r="317" spans="5:9" x14ac:dyDescent="0.25">
      <c r="E317" s="20" t="s">
        <v>20</v>
      </c>
      <c r="F317">
        <v>85</v>
      </c>
      <c r="H317" s="20" t="s">
        <v>14</v>
      </c>
      <c r="I317">
        <v>67</v>
      </c>
    </row>
    <row r="318" spans="5:9" x14ac:dyDescent="0.25">
      <c r="E318" s="20" t="s">
        <v>20</v>
      </c>
      <c r="F318">
        <v>3596</v>
      </c>
      <c r="H318" s="20" t="s">
        <v>14</v>
      </c>
      <c r="I318">
        <v>57</v>
      </c>
    </row>
    <row r="319" spans="5:9" x14ac:dyDescent="0.25">
      <c r="E319" s="20" t="s">
        <v>20</v>
      </c>
      <c r="F319">
        <v>244</v>
      </c>
      <c r="H319" s="20" t="s">
        <v>14</v>
      </c>
      <c r="I319">
        <v>1229</v>
      </c>
    </row>
    <row r="320" spans="5:9" x14ac:dyDescent="0.25">
      <c r="E320" s="20" t="s">
        <v>20</v>
      </c>
      <c r="F320">
        <v>5180</v>
      </c>
      <c r="H320" s="20" t="s">
        <v>14</v>
      </c>
      <c r="I320">
        <v>12</v>
      </c>
    </row>
    <row r="321" spans="5:9" x14ac:dyDescent="0.25">
      <c r="E321" s="20" t="s">
        <v>20</v>
      </c>
      <c r="F321">
        <v>589</v>
      </c>
      <c r="H321" s="20" t="s">
        <v>14</v>
      </c>
      <c r="I321">
        <v>452</v>
      </c>
    </row>
    <row r="322" spans="5:9" x14ac:dyDescent="0.25">
      <c r="E322" s="20" t="s">
        <v>20</v>
      </c>
      <c r="F322">
        <v>2725</v>
      </c>
      <c r="H322" s="20" t="s">
        <v>14</v>
      </c>
      <c r="I322">
        <v>1886</v>
      </c>
    </row>
    <row r="323" spans="5:9" x14ac:dyDescent="0.25">
      <c r="E323" s="20" t="s">
        <v>20</v>
      </c>
      <c r="F323">
        <v>300</v>
      </c>
      <c r="H323" s="20" t="s">
        <v>14</v>
      </c>
      <c r="I323">
        <v>1825</v>
      </c>
    </row>
    <row r="324" spans="5:9" x14ac:dyDescent="0.25">
      <c r="E324" s="20" t="s">
        <v>20</v>
      </c>
      <c r="F324">
        <v>144</v>
      </c>
      <c r="H324" s="20" t="s">
        <v>14</v>
      </c>
      <c r="I324">
        <v>31</v>
      </c>
    </row>
    <row r="325" spans="5:9" x14ac:dyDescent="0.25">
      <c r="E325" s="20" t="s">
        <v>20</v>
      </c>
      <c r="F325">
        <v>87</v>
      </c>
      <c r="H325" s="20" t="s">
        <v>14</v>
      </c>
      <c r="I325">
        <v>107</v>
      </c>
    </row>
    <row r="326" spans="5:9" x14ac:dyDescent="0.25">
      <c r="E326" s="20" t="s">
        <v>20</v>
      </c>
      <c r="F326">
        <v>3116</v>
      </c>
      <c r="H326" s="20" t="s">
        <v>14</v>
      </c>
      <c r="I326">
        <v>27</v>
      </c>
    </row>
    <row r="327" spans="5:9" x14ac:dyDescent="0.25">
      <c r="E327" s="20" t="s">
        <v>20</v>
      </c>
      <c r="F327">
        <v>909</v>
      </c>
      <c r="H327" s="20" t="s">
        <v>14</v>
      </c>
      <c r="I327">
        <v>1221</v>
      </c>
    </row>
    <row r="328" spans="5:9" x14ac:dyDescent="0.25">
      <c r="E328" s="20" t="s">
        <v>20</v>
      </c>
      <c r="F328">
        <v>1613</v>
      </c>
      <c r="H328" s="20" t="s">
        <v>14</v>
      </c>
      <c r="I328">
        <v>1</v>
      </c>
    </row>
    <row r="329" spans="5:9" x14ac:dyDescent="0.25">
      <c r="E329" s="20" t="s">
        <v>20</v>
      </c>
      <c r="F329">
        <v>136</v>
      </c>
      <c r="H329" s="20" t="s">
        <v>14</v>
      </c>
      <c r="I329">
        <v>16</v>
      </c>
    </row>
    <row r="330" spans="5:9" x14ac:dyDescent="0.25">
      <c r="E330" s="20" t="s">
        <v>20</v>
      </c>
      <c r="F330">
        <v>130</v>
      </c>
      <c r="H330" s="20" t="s">
        <v>14</v>
      </c>
      <c r="I330">
        <v>41</v>
      </c>
    </row>
    <row r="331" spans="5:9" x14ac:dyDescent="0.25">
      <c r="E331" s="20" t="s">
        <v>20</v>
      </c>
      <c r="F331">
        <v>102</v>
      </c>
      <c r="H331" s="20" t="s">
        <v>14</v>
      </c>
      <c r="I331">
        <v>523</v>
      </c>
    </row>
    <row r="332" spans="5:9" x14ac:dyDescent="0.25">
      <c r="E332" s="20" t="s">
        <v>20</v>
      </c>
      <c r="F332">
        <v>4006</v>
      </c>
      <c r="H332" s="20" t="s">
        <v>14</v>
      </c>
      <c r="I332">
        <v>141</v>
      </c>
    </row>
    <row r="333" spans="5:9" x14ac:dyDescent="0.25">
      <c r="E333" s="20" t="s">
        <v>20</v>
      </c>
      <c r="F333">
        <v>1629</v>
      </c>
      <c r="H333" s="20" t="s">
        <v>14</v>
      </c>
      <c r="I333">
        <v>52</v>
      </c>
    </row>
    <row r="334" spans="5:9" x14ac:dyDescent="0.25">
      <c r="E334" s="20" t="s">
        <v>20</v>
      </c>
      <c r="F334">
        <v>2188</v>
      </c>
      <c r="H334" s="20" t="s">
        <v>14</v>
      </c>
      <c r="I334">
        <v>225</v>
      </c>
    </row>
    <row r="335" spans="5:9" x14ac:dyDescent="0.25">
      <c r="E335" s="20" t="s">
        <v>20</v>
      </c>
      <c r="F335">
        <v>2409</v>
      </c>
      <c r="H335" s="20" t="s">
        <v>14</v>
      </c>
      <c r="I335">
        <v>38</v>
      </c>
    </row>
    <row r="336" spans="5:9" x14ac:dyDescent="0.25">
      <c r="E336" s="20" t="s">
        <v>20</v>
      </c>
      <c r="F336">
        <v>194</v>
      </c>
      <c r="H336" s="20" t="s">
        <v>14</v>
      </c>
      <c r="I336">
        <v>15</v>
      </c>
    </row>
    <row r="337" spans="5:9" x14ac:dyDescent="0.25">
      <c r="E337" s="20" t="s">
        <v>20</v>
      </c>
      <c r="F337">
        <v>1140</v>
      </c>
      <c r="H337" s="20" t="s">
        <v>14</v>
      </c>
      <c r="I337">
        <v>37</v>
      </c>
    </row>
    <row r="338" spans="5:9" x14ac:dyDescent="0.25">
      <c r="E338" s="20" t="s">
        <v>20</v>
      </c>
      <c r="F338">
        <v>102</v>
      </c>
      <c r="H338" s="20" t="s">
        <v>14</v>
      </c>
      <c r="I338">
        <v>112</v>
      </c>
    </row>
    <row r="339" spans="5:9" x14ac:dyDescent="0.25">
      <c r="E339" s="20" t="s">
        <v>20</v>
      </c>
      <c r="F339">
        <v>2857</v>
      </c>
      <c r="H339" s="20" t="s">
        <v>14</v>
      </c>
      <c r="I339">
        <v>21</v>
      </c>
    </row>
    <row r="340" spans="5:9" x14ac:dyDescent="0.25">
      <c r="E340" s="20" t="s">
        <v>20</v>
      </c>
      <c r="F340">
        <v>107</v>
      </c>
      <c r="H340" s="20" t="s">
        <v>14</v>
      </c>
      <c r="I340">
        <v>67</v>
      </c>
    </row>
    <row r="341" spans="5:9" x14ac:dyDescent="0.25">
      <c r="E341" s="20" t="s">
        <v>20</v>
      </c>
      <c r="F341">
        <v>160</v>
      </c>
      <c r="H341" s="20" t="s">
        <v>14</v>
      </c>
      <c r="I341">
        <v>78</v>
      </c>
    </row>
    <row r="342" spans="5:9" x14ac:dyDescent="0.25">
      <c r="E342" s="20" t="s">
        <v>20</v>
      </c>
      <c r="F342">
        <v>2230</v>
      </c>
      <c r="H342" s="20" t="s">
        <v>14</v>
      </c>
      <c r="I342">
        <v>67</v>
      </c>
    </row>
    <row r="343" spans="5:9" x14ac:dyDescent="0.25">
      <c r="E343" s="20" t="s">
        <v>20</v>
      </c>
      <c r="F343">
        <v>316</v>
      </c>
      <c r="H343" s="20" t="s">
        <v>14</v>
      </c>
      <c r="I343">
        <v>263</v>
      </c>
    </row>
    <row r="344" spans="5:9" x14ac:dyDescent="0.25">
      <c r="E344" s="20" t="s">
        <v>20</v>
      </c>
      <c r="F344">
        <v>117</v>
      </c>
      <c r="H344" s="20" t="s">
        <v>14</v>
      </c>
      <c r="I344">
        <v>1691</v>
      </c>
    </row>
    <row r="345" spans="5:9" x14ac:dyDescent="0.25">
      <c r="E345" s="20" t="s">
        <v>20</v>
      </c>
      <c r="F345">
        <v>6406</v>
      </c>
      <c r="H345" s="20" t="s">
        <v>14</v>
      </c>
      <c r="I345">
        <v>181</v>
      </c>
    </row>
    <row r="346" spans="5:9" x14ac:dyDescent="0.25">
      <c r="E346" s="20" t="s">
        <v>20</v>
      </c>
      <c r="F346">
        <v>192</v>
      </c>
      <c r="H346" s="20" t="s">
        <v>14</v>
      </c>
      <c r="I346">
        <v>13</v>
      </c>
    </row>
    <row r="347" spans="5:9" x14ac:dyDescent="0.25">
      <c r="E347" s="20" t="s">
        <v>20</v>
      </c>
      <c r="F347">
        <v>26</v>
      </c>
      <c r="H347" s="20" t="s">
        <v>14</v>
      </c>
      <c r="I347">
        <v>1</v>
      </c>
    </row>
    <row r="348" spans="5:9" x14ac:dyDescent="0.25">
      <c r="E348" s="20" t="s">
        <v>20</v>
      </c>
      <c r="F348">
        <v>723</v>
      </c>
      <c r="H348" s="20" t="s">
        <v>14</v>
      </c>
      <c r="I348">
        <v>21</v>
      </c>
    </row>
    <row r="349" spans="5:9" x14ac:dyDescent="0.25">
      <c r="E349" s="20" t="s">
        <v>20</v>
      </c>
      <c r="F349">
        <v>170</v>
      </c>
      <c r="H349" s="20" t="s">
        <v>14</v>
      </c>
      <c r="I349">
        <v>830</v>
      </c>
    </row>
    <row r="350" spans="5:9" x14ac:dyDescent="0.25">
      <c r="E350" s="20" t="s">
        <v>20</v>
      </c>
      <c r="F350">
        <v>238</v>
      </c>
      <c r="H350" s="20" t="s">
        <v>14</v>
      </c>
      <c r="I350">
        <v>130</v>
      </c>
    </row>
    <row r="351" spans="5:9" x14ac:dyDescent="0.25">
      <c r="E351" s="20" t="s">
        <v>20</v>
      </c>
      <c r="F351">
        <v>55</v>
      </c>
      <c r="H351" s="20" t="s">
        <v>14</v>
      </c>
      <c r="I351">
        <v>55</v>
      </c>
    </row>
    <row r="352" spans="5:9" x14ac:dyDescent="0.25">
      <c r="E352" s="20" t="s">
        <v>20</v>
      </c>
      <c r="F352">
        <v>128</v>
      </c>
      <c r="H352" s="20" t="s">
        <v>14</v>
      </c>
      <c r="I352">
        <v>114</v>
      </c>
    </row>
    <row r="353" spans="5:9" x14ac:dyDescent="0.25">
      <c r="E353" s="20" t="s">
        <v>20</v>
      </c>
      <c r="F353">
        <v>2144</v>
      </c>
      <c r="H353" s="20" t="s">
        <v>14</v>
      </c>
      <c r="I353">
        <v>594</v>
      </c>
    </row>
    <row r="354" spans="5:9" x14ac:dyDescent="0.25">
      <c r="E354" s="20" t="s">
        <v>20</v>
      </c>
      <c r="F354">
        <v>2693</v>
      </c>
      <c r="H354" s="20" t="s">
        <v>14</v>
      </c>
      <c r="I354">
        <v>24</v>
      </c>
    </row>
    <row r="355" spans="5:9" x14ac:dyDescent="0.25">
      <c r="E355" s="20" t="s">
        <v>20</v>
      </c>
      <c r="F355">
        <v>432</v>
      </c>
      <c r="H355" s="20" t="s">
        <v>14</v>
      </c>
      <c r="I355">
        <v>252</v>
      </c>
    </row>
    <row r="356" spans="5:9" x14ac:dyDescent="0.25">
      <c r="E356" s="20" t="s">
        <v>20</v>
      </c>
      <c r="F356">
        <v>189</v>
      </c>
      <c r="H356" s="20" t="s">
        <v>14</v>
      </c>
      <c r="I356">
        <v>67</v>
      </c>
    </row>
    <row r="357" spans="5:9" x14ac:dyDescent="0.25">
      <c r="E357" s="20" t="s">
        <v>20</v>
      </c>
      <c r="F357">
        <v>154</v>
      </c>
      <c r="H357" s="20" t="s">
        <v>14</v>
      </c>
      <c r="I357">
        <v>742</v>
      </c>
    </row>
    <row r="358" spans="5:9" x14ac:dyDescent="0.25">
      <c r="E358" s="20" t="s">
        <v>20</v>
      </c>
      <c r="F358">
        <v>96</v>
      </c>
      <c r="H358" s="20" t="s">
        <v>14</v>
      </c>
      <c r="I358">
        <v>75</v>
      </c>
    </row>
    <row r="359" spans="5:9" x14ac:dyDescent="0.25">
      <c r="E359" s="20" t="s">
        <v>20</v>
      </c>
      <c r="F359">
        <v>3063</v>
      </c>
      <c r="H359" s="20" t="s">
        <v>14</v>
      </c>
      <c r="I359">
        <v>4405</v>
      </c>
    </row>
    <row r="360" spans="5:9" x14ac:dyDescent="0.25">
      <c r="E360" s="20" t="s">
        <v>20</v>
      </c>
      <c r="F360">
        <v>2266</v>
      </c>
      <c r="H360" s="20" t="s">
        <v>14</v>
      </c>
      <c r="I360">
        <v>92</v>
      </c>
    </row>
    <row r="361" spans="5:9" x14ac:dyDescent="0.25">
      <c r="E361" s="20" t="s">
        <v>20</v>
      </c>
      <c r="F361">
        <v>194</v>
      </c>
      <c r="H361" s="20" t="s">
        <v>14</v>
      </c>
      <c r="I361">
        <v>64</v>
      </c>
    </row>
    <row r="362" spans="5:9" x14ac:dyDescent="0.25">
      <c r="E362" s="20" t="s">
        <v>20</v>
      </c>
      <c r="F362">
        <v>129</v>
      </c>
      <c r="H362" s="20" t="s">
        <v>14</v>
      </c>
      <c r="I362">
        <v>64</v>
      </c>
    </row>
    <row r="363" spans="5:9" x14ac:dyDescent="0.25">
      <c r="E363" s="20" t="s">
        <v>20</v>
      </c>
      <c r="F363">
        <v>375</v>
      </c>
      <c r="H363" s="20" t="s">
        <v>14</v>
      </c>
      <c r="I363">
        <v>842</v>
      </c>
    </row>
    <row r="364" spans="5:9" x14ac:dyDescent="0.25">
      <c r="E364" s="20" t="s">
        <v>20</v>
      </c>
      <c r="F364">
        <v>409</v>
      </c>
      <c r="H364" s="20" t="s">
        <v>14</v>
      </c>
      <c r="I364">
        <v>112</v>
      </c>
    </row>
    <row r="365" spans="5:9" x14ac:dyDescent="0.25">
      <c r="E365" s="20" t="s">
        <v>20</v>
      </c>
      <c r="F365">
        <v>234</v>
      </c>
      <c r="H365" s="20" t="s">
        <v>14</v>
      </c>
      <c r="I365">
        <v>374</v>
      </c>
    </row>
    <row r="366" spans="5:9" x14ac:dyDescent="0.25">
      <c r="E366" s="20" t="s">
        <v>20</v>
      </c>
      <c r="F366">
        <v>3016</v>
      </c>
    </row>
    <row r="367" spans="5:9" x14ac:dyDescent="0.25">
      <c r="E367" s="20" t="s">
        <v>20</v>
      </c>
      <c r="F367">
        <v>264</v>
      </c>
    </row>
    <row r="368" spans="5:9" x14ac:dyDescent="0.25">
      <c r="E368" s="20" t="s">
        <v>20</v>
      </c>
      <c r="F368">
        <v>272</v>
      </c>
    </row>
    <row r="369" spans="5:6" x14ac:dyDescent="0.25">
      <c r="E369" s="20" t="s">
        <v>20</v>
      </c>
      <c r="F369">
        <v>419</v>
      </c>
    </row>
    <row r="370" spans="5:6" x14ac:dyDescent="0.25">
      <c r="E370" s="20" t="s">
        <v>20</v>
      </c>
      <c r="F370">
        <v>1621</v>
      </c>
    </row>
    <row r="371" spans="5:6" x14ac:dyDescent="0.25">
      <c r="E371" s="20" t="s">
        <v>20</v>
      </c>
      <c r="F371">
        <v>1101</v>
      </c>
    </row>
    <row r="372" spans="5:6" x14ac:dyDescent="0.25">
      <c r="E372" s="20" t="s">
        <v>20</v>
      </c>
      <c r="F372">
        <v>1073</v>
      </c>
    </row>
    <row r="373" spans="5:6" x14ac:dyDescent="0.25">
      <c r="E373" s="20" t="s">
        <v>20</v>
      </c>
      <c r="F373">
        <v>331</v>
      </c>
    </row>
    <row r="374" spans="5:6" x14ac:dyDescent="0.25">
      <c r="E374" s="20" t="s">
        <v>20</v>
      </c>
      <c r="F374">
        <v>1170</v>
      </c>
    </row>
    <row r="375" spans="5:6" x14ac:dyDescent="0.25">
      <c r="E375" s="20" t="s">
        <v>20</v>
      </c>
      <c r="F375">
        <v>363</v>
      </c>
    </row>
    <row r="376" spans="5:6" x14ac:dyDescent="0.25">
      <c r="E376" s="20" t="s">
        <v>20</v>
      </c>
      <c r="F376">
        <v>103</v>
      </c>
    </row>
    <row r="377" spans="5:6" x14ac:dyDescent="0.25">
      <c r="E377" s="20" t="s">
        <v>20</v>
      </c>
      <c r="F377">
        <v>147</v>
      </c>
    </row>
    <row r="378" spans="5:6" x14ac:dyDescent="0.25">
      <c r="E378" s="20" t="s">
        <v>20</v>
      </c>
      <c r="F378">
        <v>110</v>
      </c>
    </row>
    <row r="379" spans="5:6" x14ac:dyDescent="0.25">
      <c r="E379" s="20" t="s">
        <v>20</v>
      </c>
      <c r="F379">
        <v>134</v>
      </c>
    </row>
    <row r="380" spans="5:6" x14ac:dyDescent="0.25">
      <c r="E380" s="20" t="s">
        <v>20</v>
      </c>
      <c r="F380">
        <v>269</v>
      </c>
    </row>
    <row r="381" spans="5:6" x14ac:dyDescent="0.25">
      <c r="E381" s="20" t="s">
        <v>20</v>
      </c>
      <c r="F381">
        <v>175</v>
      </c>
    </row>
    <row r="382" spans="5:6" x14ac:dyDescent="0.25">
      <c r="E382" s="20" t="s">
        <v>20</v>
      </c>
      <c r="F382">
        <v>69</v>
      </c>
    </row>
    <row r="383" spans="5:6" x14ac:dyDescent="0.25">
      <c r="E383" s="20" t="s">
        <v>20</v>
      </c>
      <c r="F383">
        <v>190</v>
      </c>
    </row>
    <row r="384" spans="5:6" x14ac:dyDescent="0.25">
      <c r="E384" s="20" t="s">
        <v>20</v>
      </c>
      <c r="F384">
        <v>237</v>
      </c>
    </row>
    <row r="385" spans="5:6" x14ac:dyDescent="0.25">
      <c r="E385" s="20" t="s">
        <v>20</v>
      </c>
      <c r="F385">
        <v>196</v>
      </c>
    </row>
    <row r="386" spans="5:6" x14ac:dyDescent="0.25">
      <c r="E386" s="20" t="s">
        <v>20</v>
      </c>
      <c r="F386">
        <v>7295</v>
      </c>
    </row>
    <row r="387" spans="5:6" x14ac:dyDescent="0.25">
      <c r="E387" s="20" t="s">
        <v>20</v>
      </c>
      <c r="F387">
        <v>2893</v>
      </c>
    </row>
    <row r="388" spans="5:6" x14ac:dyDescent="0.25">
      <c r="E388" s="20" t="s">
        <v>20</v>
      </c>
      <c r="F388">
        <v>820</v>
      </c>
    </row>
    <row r="389" spans="5:6" x14ac:dyDescent="0.25">
      <c r="E389" s="20" t="s">
        <v>20</v>
      </c>
      <c r="F389">
        <v>2038</v>
      </c>
    </row>
    <row r="390" spans="5:6" x14ac:dyDescent="0.25">
      <c r="E390" s="20" t="s">
        <v>20</v>
      </c>
      <c r="F390">
        <v>116</v>
      </c>
    </row>
    <row r="391" spans="5:6" x14ac:dyDescent="0.25">
      <c r="E391" s="20" t="s">
        <v>20</v>
      </c>
      <c r="F391">
        <v>1345</v>
      </c>
    </row>
    <row r="392" spans="5:6" x14ac:dyDescent="0.25">
      <c r="E392" s="20" t="s">
        <v>20</v>
      </c>
      <c r="F392">
        <v>168</v>
      </c>
    </row>
    <row r="393" spans="5:6" x14ac:dyDescent="0.25">
      <c r="E393" s="20" t="s">
        <v>20</v>
      </c>
      <c r="F393">
        <v>137</v>
      </c>
    </row>
    <row r="394" spans="5:6" x14ac:dyDescent="0.25">
      <c r="E394" s="20" t="s">
        <v>20</v>
      </c>
      <c r="F394">
        <v>186</v>
      </c>
    </row>
    <row r="395" spans="5:6" x14ac:dyDescent="0.25">
      <c r="E395" s="20" t="s">
        <v>20</v>
      </c>
      <c r="F395">
        <v>125</v>
      </c>
    </row>
    <row r="396" spans="5:6" x14ac:dyDescent="0.25">
      <c r="E396" s="20" t="s">
        <v>20</v>
      </c>
      <c r="F396">
        <v>202</v>
      </c>
    </row>
    <row r="397" spans="5:6" x14ac:dyDescent="0.25">
      <c r="E397" s="20" t="s">
        <v>20</v>
      </c>
      <c r="F397">
        <v>103</v>
      </c>
    </row>
    <row r="398" spans="5:6" x14ac:dyDescent="0.25">
      <c r="E398" s="20" t="s">
        <v>20</v>
      </c>
      <c r="F398">
        <v>1785</v>
      </c>
    </row>
    <row r="399" spans="5:6" x14ac:dyDescent="0.25">
      <c r="E399" s="20" t="s">
        <v>20</v>
      </c>
      <c r="F399">
        <v>157</v>
      </c>
    </row>
    <row r="400" spans="5:6" x14ac:dyDescent="0.25">
      <c r="E400" s="20" t="s">
        <v>20</v>
      </c>
      <c r="F400">
        <v>555</v>
      </c>
    </row>
    <row r="401" spans="5:6" x14ac:dyDescent="0.25">
      <c r="E401" s="20" t="s">
        <v>20</v>
      </c>
      <c r="F401">
        <v>297</v>
      </c>
    </row>
    <row r="402" spans="5:6" x14ac:dyDescent="0.25">
      <c r="E402" s="20" t="s">
        <v>20</v>
      </c>
      <c r="F402">
        <v>123</v>
      </c>
    </row>
    <row r="403" spans="5:6" x14ac:dyDescent="0.25">
      <c r="E403" s="20" t="s">
        <v>20</v>
      </c>
      <c r="F403">
        <v>3036</v>
      </c>
    </row>
    <row r="404" spans="5:6" x14ac:dyDescent="0.25">
      <c r="E404" s="20" t="s">
        <v>20</v>
      </c>
      <c r="F404">
        <v>144</v>
      </c>
    </row>
    <row r="405" spans="5:6" x14ac:dyDescent="0.25">
      <c r="E405" s="20" t="s">
        <v>20</v>
      </c>
      <c r="F405">
        <v>121</v>
      </c>
    </row>
    <row r="406" spans="5:6" x14ac:dyDescent="0.25">
      <c r="E406" s="20" t="s">
        <v>20</v>
      </c>
      <c r="F406">
        <v>181</v>
      </c>
    </row>
    <row r="407" spans="5:6" x14ac:dyDescent="0.25">
      <c r="E407" s="20" t="s">
        <v>20</v>
      </c>
      <c r="F407">
        <v>122</v>
      </c>
    </row>
    <row r="408" spans="5:6" x14ac:dyDescent="0.25">
      <c r="E408" s="20" t="s">
        <v>20</v>
      </c>
      <c r="F408">
        <v>1071</v>
      </c>
    </row>
    <row r="409" spans="5:6" x14ac:dyDescent="0.25">
      <c r="E409" s="20" t="s">
        <v>20</v>
      </c>
      <c r="F409">
        <v>980</v>
      </c>
    </row>
    <row r="410" spans="5:6" x14ac:dyDescent="0.25">
      <c r="E410" s="20" t="s">
        <v>20</v>
      </c>
      <c r="F410">
        <v>536</v>
      </c>
    </row>
    <row r="411" spans="5:6" x14ac:dyDescent="0.25">
      <c r="E411" s="20" t="s">
        <v>20</v>
      </c>
      <c r="F411">
        <v>1991</v>
      </c>
    </row>
    <row r="412" spans="5:6" x14ac:dyDescent="0.25">
      <c r="E412" s="20" t="s">
        <v>20</v>
      </c>
      <c r="F412">
        <v>180</v>
      </c>
    </row>
    <row r="413" spans="5:6" x14ac:dyDescent="0.25">
      <c r="E413" s="20" t="s">
        <v>20</v>
      </c>
      <c r="F413">
        <v>130</v>
      </c>
    </row>
    <row r="414" spans="5:6" x14ac:dyDescent="0.25">
      <c r="E414" s="20" t="s">
        <v>20</v>
      </c>
      <c r="F414">
        <v>122</v>
      </c>
    </row>
    <row r="415" spans="5:6" x14ac:dyDescent="0.25">
      <c r="E415" s="20" t="s">
        <v>20</v>
      </c>
      <c r="F415">
        <v>140</v>
      </c>
    </row>
    <row r="416" spans="5:6" x14ac:dyDescent="0.25">
      <c r="E416" s="20" t="s">
        <v>20</v>
      </c>
      <c r="F416">
        <v>3388</v>
      </c>
    </row>
    <row r="417" spans="5:6" x14ac:dyDescent="0.25">
      <c r="E417" s="20" t="s">
        <v>20</v>
      </c>
      <c r="F417">
        <v>280</v>
      </c>
    </row>
    <row r="418" spans="5:6" x14ac:dyDescent="0.25">
      <c r="E418" s="20" t="s">
        <v>20</v>
      </c>
      <c r="F418">
        <v>366</v>
      </c>
    </row>
    <row r="419" spans="5:6" x14ac:dyDescent="0.25">
      <c r="E419" s="20" t="s">
        <v>20</v>
      </c>
      <c r="F419">
        <v>270</v>
      </c>
    </row>
    <row r="420" spans="5:6" x14ac:dyDescent="0.25">
      <c r="E420" s="20" t="s">
        <v>20</v>
      </c>
      <c r="F420">
        <v>137</v>
      </c>
    </row>
    <row r="421" spans="5:6" x14ac:dyDescent="0.25">
      <c r="E421" s="20" t="s">
        <v>20</v>
      </c>
      <c r="F421">
        <v>3205</v>
      </c>
    </row>
    <row r="422" spans="5:6" x14ac:dyDescent="0.25">
      <c r="E422" s="20" t="s">
        <v>20</v>
      </c>
      <c r="F422">
        <v>288</v>
      </c>
    </row>
    <row r="423" spans="5:6" x14ac:dyDescent="0.25">
      <c r="E423" s="20" t="s">
        <v>20</v>
      </c>
      <c r="F423">
        <v>148</v>
      </c>
    </row>
    <row r="424" spans="5:6" x14ac:dyDescent="0.25">
      <c r="E424" s="20" t="s">
        <v>20</v>
      </c>
      <c r="F424">
        <v>114</v>
      </c>
    </row>
    <row r="425" spans="5:6" x14ac:dyDescent="0.25">
      <c r="E425" s="20" t="s">
        <v>20</v>
      </c>
      <c r="F425">
        <v>1518</v>
      </c>
    </row>
    <row r="426" spans="5:6" x14ac:dyDescent="0.25">
      <c r="E426" s="20" t="s">
        <v>20</v>
      </c>
      <c r="F426">
        <v>166</v>
      </c>
    </row>
    <row r="427" spans="5:6" x14ac:dyDescent="0.25">
      <c r="E427" s="20" t="s">
        <v>20</v>
      </c>
      <c r="F427">
        <v>100</v>
      </c>
    </row>
    <row r="428" spans="5:6" x14ac:dyDescent="0.25">
      <c r="E428" s="20" t="s">
        <v>20</v>
      </c>
      <c r="F428">
        <v>235</v>
      </c>
    </row>
    <row r="429" spans="5:6" x14ac:dyDescent="0.25">
      <c r="E429" s="20" t="s">
        <v>20</v>
      </c>
      <c r="F429">
        <v>148</v>
      </c>
    </row>
    <row r="430" spans="5:6" x14ac:dyDescent="0.25">
      <c r="E430" s="20" t="s">
        <v>20</v>
      </c>
      <c r="F430">
        <v>198</v>
      </c>
    </row>
    <row r="431" spans="5:6" x14ac:dyDescent="0.25">
      <c r="E431" s="20" t="s">
        <v>20</v>
      </c>
      <c r="F431">
        <v>150</v>
      </c>
    </row>
    <row r="432" spans="5:6" x14ac:dyDescent="0.25">
      <c r="E432" s="20" t="s">
        <v>20</v>
      </c>
      <c r="F432">
        <v>216</v>
      </c>
    </row>
    <row r="433" spans="5:6" x14ac:dyDescent="0.25">
      <c r="E433" s="20" t="s">
        <v>20</v>
      </c>
      <c r="F433">
        <v>5139</v>
      </c>
    </row>
    <row r="434" spans="5:6" x14ac:dyDescent="0.25">
      <c r="E434" s="20" t="s">
        <v>20</v>
      </c>
      <c r="F434">
        <v>2353</v>
      </c>
    </row>
    <row r="435" spans="5:6" x14ac:dyDescent="0.25">
      <c r="E435" s="20" t="s">
        <v>20</v>
      </c>
      <c r="F435">
        <v>78</v>
      </c>
    </row>
    <row r="436" spans="5:6" x14ac:dyDescent="0.25">
      <c r="E436" s="20" t="s">
        <v>20</v>
      </c>
      <c r="F436">
        <v>174</v>
      </c>
    </row>
    <row r="437" spans="5:6" x14ac:dyDescent="0.25">
      <c r="E437" s="20" t="s">
        <v>20</v>
      </c>
      <c r="F437">
        <v>164</v>
      </c>
    </row>
    <row r="438" spans="5:6" x14ac:dyDescent="0.25">
      <c r="E438" s="20" t="s">
        <v>20</v>
      </c>
      <c r="F438">
        <v>161</v>
      </c>
    </row>
    <row r="439" spans="5:6" x14ac:dyDescent="0.25">
      <c r="E439" s="20" t="s">
        <v>20</v>
      </c>
      <c r="F439">
        <v>138</v>
      </c>
    </row>
    <row r="440" spans="5:6" x14ac:dyDescent="0.25">
      <c r="E440" s="20" t="s">
        <v>20</v>
      </c>
      <c r="F440">
        <v>3308</v>
      </c>
    </row>
    <row r="441" spans="5:6" x14ac:dyDescent="0.25">
      <c r="E441" s="20" t="s">
        <v>20</v>
      </c>
      <c r="F441">
        <v>127</v>
      </c>
    </row>
    <row r="442" spans="5:6" x14ac:dyDescent="0.25">
      <c r="E442" s="20" t="s">
        <v>20</v>
      </c>
      <c r="F442">
        <v>207</v>
      </c>
    </row>
    <row r="443" spans="5:6" x14ac:dyDescent="0.25">
      <c r="E443" s="20" t="s">
        <v>20</v>
      </c>
      <c r="F443">
        <v>181</v>
      </c>
    </row>
    <row r="444" spans="5:6" x14ac:dyDescent="0.25">
      <c r="E444" s="20" t="s">
        <v>20</v>
      </c>
      <c r="F444">
        <v>110</v>
      </c>
    </row>
    <row r="445" spans="5:6" x14ac:dyDescent="0.25">
      <c r="E445" s="20" t="s">
        <v>20</v>
      </c>
      <c r="F445">
        <v>185</v>
      </c>
    </row>
    <row r="446" spans="5:6" x14ac:dyDescent="0.25">
      <c r="E446" s="20" t="s">
        <v>20</v>
      </c>
      <c r="F446">
        <v>121</v>
      </c>
    </row>
    <row r="447" spans="5:6" x14ac:dyDescent="0.25">
      <c r="E447" s="20" t="s">
        <v>20</v>
      </c>
      <c r="F447">
        <v>106</v>
      </c>
    </row>
    <row r="448" spans="5:6" x14ac:dyDescent="0.25">
      <c r="E448" s="20" t="s">
        <v>20</v>
      </c>
      <c r="F448">
        <v>142</v>
      </c>
    </row>
    <row r="449" spans="5:6" x14ac:dyDescent="0.25">
      <c r="E449" s="20" t="s">
        <v>20</v>
      </c>
      <c r="F449">
        <v>233</v>
      </c>
    </row>
    <row r="450" spans="5:6" x14ac:dyDescent="0.25">
      <c r="E450" s="20" t="s">
        <v>20</v>
      </c>
      <c r="F450">
        <v>218</v>
      </c>
    </row>
    <row r="451" spans="5:6" x14ac:dyDescent="0.25">
      <c r="E451" s="20" t="s">
        <v>20</v>
      </c>
      <c r="F451">
        <v>76</v>
      </c>
    </row>
    <row r="452" spans="5:6" x14ac:dyDescent="0.25">
      <c r="E452" s="20" t="s">
        <v>20</v>
      </c>
      <c r="F452">
        <v>43</v>
      </c>
    </row>
    <row r="453" spans="5:6" x14ac:dyDescent="0.25">
      <c r="E453" s="20" t="s">
        <v>20</v>
      </c>
      <c r="F453">
        <v>221</v>
      </c>
    </row>
    <row r="454" spans="5:6" x14ac:dyDescent="0.25">
      <c r="E454" s="20" t="s">
        <v>20</v>
      </c>
      <c r="F454">
        <v>2805</v>
      </c>
    </row>
    <row r="455" spans="5:6" x14ac:dyDescent="0.25">
      <c r="E455" s="20" t="s">
        <v>20</v>
      </c>
      <c r="F455">
        <v>68</v>
      </c>
    </row>
    <row r="456" spans="5:6" x14ac:dyDescent="0.25">
      <c r="E456" s="20" t="s">
        <v>20</v>
      </c>
      <c r="F456">
        <v>183</v>
      </c>
    </row>
    <row r="457" spans="5:6" x14ac:dyDescent="0.25">
      <c r="E457" s="20" t="s">
        <v>20</v>
      </c>
      <c r="F457">
        <v>133</v>
      </c>
    </row>
    <row r="458" spans="5:6" x14ac:dyDescent="0.25">
      <c r="E458" s="20" t="s">
        <v>20</v>
      </c>
      <c r="F458">
        <v>2489</v>
      </c>
    </row>
    <row r="459" spans="5:6" x14ac:dyDescent="0.25">
      <c r="E459" s="20" t="s">
        <v>20</v>
      </c>
      <c r="F459">
        <v>69</v>
      </c>
    </row>
    <row r="460" spans="5:6" x14ac:dyDescent="0.25">
      <c r="E460" s="20" t="s">
        <v>20</v>
      </c>
      <c r="F460">
        <v>279</v>
      </c>
    </row>
    <row r="461" spans="5:6" x14ac:dyDescent="0.25">
      <c r="E461" s="20" t="s">
        <v>20</v>
      </c>
      <c r="F461">
        <v>210</v>
      </c>
    </row>
    <row r="462" spans="5:6" x14ac:dyDescent="0.25">
      <c r="E462" s="20" t="s">
        <v>20</v>
      </c>
      <c r="F462">
        <v>2100</v>
      </c>
    </row>
    <row r="463" spans="5:6" x14ac:dyDescent="0.25">
      <c r="E463" s="20" t="s">
        <v>20</v>
      </c>
      <c r="F463">
        <v>252</v>
      </c>
    </row>
    <row r="464" spans="5:6" x14ac:dyDescent="0.25">
      <c r="E464" s="20" t="s">
        <v>20</v>
      </c>
      <c r="F464">
        <v>1280</v>
      </c>
    </row>
    <row r="465" spans="5:6" x14ac:dyDescent="0.25">
      <c r="E465" s="20" t="s">
        <v>20</v>
      </c>
      <c r="F465">
        <v>157</v>
      </c>
    </row>
    <row r="466" spans="5:6" x14ac:dyDescent="0.25">
      <c r="E466" s="20" t="s">
        <v>20</v>
      </c>
      <c r="F466">
        <v>194</v>
      </c>
    </row>
    <row r="467" spans="5:6" x14ac:dyDescent="0.25">
      <c r="E467" s="20" t="s">
        <v>20</v>
      </c>
      <c r="F467">
        <v>82</v>
      </c>
    </row>
    <row r="468" spans="5:6" x14ac:dyDescent="0.25">
      <c r="E468" s="20" t="s">
        <v>20</v>
      </c>
      <c r="F468">
        <v>4233</v>
      </c>
    </row>
    <row r="469" spans="5:6" x14ac:dyDescent="0.25">
      <c r="E469" s="20" t="s">
        <v>20</v>
      </c>
      <c r="F469">
        <v>1297</v>
      </c>
    </row>
    <row r="470" spans="5:6" x14ac:dyDescent="0.25">
      <c r="E470" s="20" t="s">
        <v>20</v>
      </c>
      <c r="F470">
        <v>165</v>
      </c>
    </row>
    <row r="471" spans="5:6" x14ac:dyDescent="0.25">
      <c r="E471" s="20" t="s">
        <v>20</v>
      </c>
      <c r="F471">
        <v>119</v>
      </c>
    </row>
    <row r="472" spans="5:6" x14ac:dyDescent="0.25">
      <c r="E472" s="20" t="s">
        <v>20</v>
      </c>
      <c r="F472">
        <v>1797</v>
      </c>
    </row>
    <row r="473" spans="5:6" x14ac:dyDescent="0.25">
      <c r="E473" s="20" t="s">
        <v>20</v>
      </c>
      <c r="F473">
        <v>261</v>
      </c>
    </row>
    <row r="474" spans="5:6" x14ac:dyDescent="0.25">
      <c r="E474" s="20" t="s">
        <v>20</v>
      </c>
      <c r="F474">
        <v>157</v>
      </c>
    </row>
    <row r="475" spans="5:6" x14ac:dyDescent="0.25">
      <c r="E475" s="20" t="s">
        <v>20</v>
      </c>
      <c r="F475">
        <v>3533</v>
      </c>
    </row>
    <row r="476" spans="5:6" x14ac:dyDescent="0.25">
      <c r="E476" s="20" t="s">
        <v>20</v>
      </c>
      <c r="F476">
        <v>155</v>
      </c>
    </row>
    <row r="477" spans="5:6" x14ac:dyDescent="0.25">
      <c r="E477" s="20" t="s">
        <v>20</v>
      </c>
      <c r="F477">
        <v>132</v>
      </c>
    </row>
    <row r="478" spans="5:6" x14ac:dyDescent="0.25">
      <c r="E478" s="20" t="s">
        <v>20</v>
      </c>
      <c r="F478">
        <v>1354</v>
      </c>
    </row>
    <row r="479" spans="5:6" x14ac:dyDescent="0.25">
      <c r="E479" s="20" t="s">
        <v>20</v>
      </c>
      <c r="F479">
        <v>48</v>
      </c>
    </row>
    <row r="480" spans="5:6" x14ac:dyDescent="0.25">
      <c r="E480" s="20" t="s">
        <v>20</v>
      </c>
      <c r="F480">
        <v>110</v>
      </c>
    </row>
    <row r="481" spans="5:6" x14ac:dyDescent="0.25">
      <c r="E481" s="20" t="s">
        <v>20</v>
      </c>
      <c r="F481">
        <v>172</v>
      </c>
    </row>
    <row r="482" spans="5:6" x14ac:dyDescent="0.25">
      <c r="E482" s="20" t="s">
        <v>20</v>
      </c>
      <c r="F482">
        <v>307</v>
      </c>
    </row>
    <row r="483" spans="5:6" x14ac:dyDescent="0.25">
      <c r="E483" s="20" t="s">
        <v>20</v>
      </c>
      <c r="F483">
        <v>160</v>
      </c>
    </row>
    <row r="484" spans="5:6" x14ac:dyDescent="0.25">
      <c r="E484" s="20" t="s">
        <v>20</v>
      </c>
      <c r="F484">
        <v>1467</v>
      </c>
    </row>
    <row r="485" spans="5:6" x14ac:dyDescent="0.25">
      <c r="E485" s="20" t="s">
        <v>20</v>
      </c>
      <c r="F485">
        <v>2662</v>
      </c>
    </row>
    <row r="486" spans="5:6" x14ac:dyDescent="0.25">
      <c r="E486" s="20" t="s">
        <v>20</v>
      </c>
      <c r="F486">
        <v>452</v>
      </c>
    </row>
    <row r="487" spans="5:6" x14ac:dyDescent="0.25">
      <c r="E487" s="20" t="s">
        <v>20</v>
      </c>
      <c r="F487">
        <v>158</v>
      </c>
    </row>
    <row r="488" spans="5:6" x14ac:dyDescent="0.25">
      <c r="E488" s="20" t="s">
        <v>20</v>
      </c>
      <c r="F488">
        <v>225</v>
      </c>
    </row>
    <row r="489" spans="5:6" x14ac:dyDescent="0.25">
      <c r="E489" s="20" t="s">
        <v>20</v>
      </c>
      <c r="F489">
        <v>65</v>
      </c>
    </row>
    <row r="490" spans="5:6" x14ac:dyDescent="0.25">
      <c r="E490" s="20" t="s">
        <v>20</v>
      </c>
      <c r="F490">
        <v>163</v>
      </c>
    </row>
    <row r="491" spans="5:6" x14ac:dyDescent="0.25">
      <c r="E491" s="20" t="s">
        <v>20</v>
      </c>
      <c r="F491">
        <v>85</v>
      </c>
    </row>
    <row r="492" spans="5:6" x14ac:dyDescent="0.25">
      <c r="E492" s="20" t="s">
        <v>20</v>
      </c>
      <c r="F492">
        <v>217</v>
      </c>
    </row>
    <row r="493" spans="5:6" x14ac:dyDescent="0.25">
      <c r="E493" s="20" t="s">
        <v>20</v>
      </c>
      <c r="F493">
        <v>150</v>
      </c>
    </row>
    <row r="494" spans="5:6" x14ac:dyDescent="0.25">
      <c r="E494" s="20" t="s">
        <v>20</v>
      </c>
      <c r="F494">
        <v>3272</v>
      </c>
    </row>
    <row r="495" spans="5:6" x14ac:dyDescent="0.25">
      <c r="E495" s="20" t="s">
        <v>20</v>
      </c>
      <c r="F495">
        <v>300</v>
      </c>
    </row>
    <row r="496" spans="5:6" x14ac:dyDescent="0.25">
      <c r="E496" s="20" t="s">
        <v>20</v>
      </c>
      <c r="F496">
        <v>126</v>
      </c>
    </row>
    <row r="497" spans="5:6" x14ac:dyDescent="0.25">
      <c r="E497" s="20" t="s">
        <v>20</v>
      </c>
      <c r="F497">
        <v>2320</v>
      </c>
    </row>
    <row r="498" spans="5:6" x14ac:dyDescent="0.25">
      <c r="E498" s="20" t="s">
        <v>20</v>
      </c>
      <c r="F498">
        <v>81</v>
      </c>
    </row>
    <row r="499" spans="5:6" x14ac:dyDescent="0.25">
      <c r="E499" s="20" t="s">
        <v>20</v>
      </c>
      <c r="F499">
        <v>1887</v>
      </c>
    </row>
    <row r="500" spans="5:6" x14ac:dyDescent="0.25">
      <c r="E500" s="20" t="s">
        <v>20</v>
      </c>
      <c r="F500">
        <v>4358</v>
      </c>
    </row>
    <row r="501" spans="5:6" x14ac:dyDescent="0.25">
      <c r="E501" s="20" t="s">
        <v>20</v>
      </c>
      <c r="F501">
        <v>53</v>
      </c>
    </row>
    <row r="502" spans="5:6" x14ac:dyDescent="0.25">
      <c r="E502" s="20" t="s">
        <v>20</v>
      </c>
      <c r="F502">
        <v>2414</v>
      </c>
    </row>
    <row r="503" spans="5:6" x14ac:dyDescent="0.25">
      <c r="E503" s="20" t="s">
        <v>20</v>
      </c>
      <c r="F503">
        <v>80</v>
      </c>
    </row>
    <row r="504" spans="5:6" x14ac:dyDescent="0.25">
      <c r="E504" s="20" t="s">
        <v>20</v>
      </c>
      <c r="F504">
        <v>193</v>
      </c>
    </row>
    <row r="505" spans="5:6" x14ac:dyDescent="0.25">
      <c r="E505" s="20" t="s">
        <v>20</v>
      </c>
      <c r="F505">
        <v>52</v>
      </c>
    </row>
    <row r="506" spans="5:6" x14ac:dyDescent="0.25">
      <c r="E506" s="20" t="s">
        <v>20</v>
      </c>
      <c r="F506">
        <v>290</v>
      </c>
    </row>
    <row r="507" spans="5:6" x14ac:dyDescent="0.25">
      <c r="E507" s="20" t="s">
        <v>20</v>
      </c>
      <c r="F507">
        <v>122</v>
      </c>
    </row>
    <row r="508" spans="5:6" x14ac:dyDescent="0.25">
      <c r="E508" s="20" t="s">
        <v>20</v>
      </c>
      <c r="F508">
        <v>1470</v>
      </c>
    </row>
    <row r="509" spans="5:6" x14ac:dyDescent="0.25">
      <c r="E509" s="20" t="s">
        <v>20</v>
      </c>
      <c r="F509">
        <v>165</v>
      </c>
    </row>
    <row r="510" spans="5:6" x14ac:dyDescent="0.25">
      <c r="E510" s="20" t="s">
        <v>20</v>
      </c>
      <c r="F510">
        <v>182</v>
      </c>
    </row>
    <row r="511" spans="5:6" x14ac:dyDescent="0.25">
      <c r="E511" s="20" t="s">
        <v>20</v>
      </c>
      <c r="F511">
        <v>199</v>
      </c>
    </row>
    <row r="512" spans="5:6" x14ac:dyDescent="0.25">
      <c r="E512" s="20" t="s">
        <v>20</v>
      </c>
      <c r="F512">
        <v>56</v>
      </c>
    </row>
    <row r="513" spans="5:6" x14ac:dyDescent="0.25">
      <c r="E513" s="20" t="s">
        <v>20</v>
      </c>
      <c r="F513">
        <v>1460</v>
      </c>
    </row>
    <row r="514" spans="5:6" x14ac:dyDescent="0.25">
      <c r="E514" s="20" t="s">
        <v>20</v>
      </c>
      <c r="F514">
        <v>123</v>
      </c>
    </row>
    <row r="515" spans="5:6" x14ac:dyDescent="0.25">
      <c r="E515" s="20" t="s">
        <v>20</v>
      </c>
      <c r="F515">
        <v>159</v>
      </c>
    </row>
    <row r="516" spans="5:6" x14ac:dyDescent="0.25">
      <c r="E516" s="20" t="s">
        <v>20</v>
      </c>
      <c r="F516">
        <v>110</v>
      </c>
    </row>
    <row r="517" spans="5:6" x14ac:dyDescent="0.25">
      <c r="E517" s="20" t="s">
        <v>20</v>
      </c>
      <c r="F517">
        <v>236</v>
      </c>
    </row>
    <row r="518" spans="5:6" x14ac:dyDescent="0.25">
      <c r="E518" s="20" t="s">
        <v>20</v>
      </c>
      <c r="F518">
        <v>191</v>
      </c>
    </row>
    <row r="519" spans="5:6" x14ac:dyDescent="0.25">
      <c r="E519" s="20" t="s">
        <v>20</v>
      </c>
      <c r="F519">
        <v>3934</v>
      </c>
    </row>
    <row r="520" spans="5:6" x14ac:dyDescent="0.25">
      <c r="E520" s="20" t="s">
        <v>20</v>
      </c>
      <c r="F520">
        <v>80</v>
      </c>
    </row>
    <row r="521" spans="5:6" x14ac:dyDescent="0.25">
      <c r="E521" s="20" t="s">
        <v>20</v>
      </c>
      <c r="F521">
        <v>462</v>
      </c>
    </row>
    <row r="522" spans="5:6" x14ac:dyDescent="0.25">
      <c r="E522" s="20" t="s">
        <v>20</v>
      </c>
      <c r="F522">
        <v>179</v>
      </c>
    </row>
    <row r="523" spans="5:6" x14ac:dyDescent="0.25">
      <c r="E523" s="20" t="s">
        <v>20</v>
      </c>
      <c r="F523">
        <v>1866</v>
      </c>
    </row>
    <row r="524" spans="5:6" x14ac:dyDescent="0.25">
      <c r="E524" s="20" t="s">
        <v>20</v>
      </c>
      <c r="F524">
        <v>156</v>
      </c>
    </row>
    <row r="525" spans="5:6" x14ac:dyDescent="0.25">
      <c r="E525" s="20" t="s">
        <v>20</v>
      </c>
      <c r="F525">
        <v>255</v>
      </c>
    </row>
    <row r="526" spans="5:6" x14ac:dyDescent="0.25">
      <c r="E526" s="20" t="s">
        <v>20</v>
      </c>
      <c r="F526">
        <v>2261</v>
      </c>
    </row>
    <row r="527" spans="5:6" x14ac:dyDescent="0.25">
      <c r="E527" s="20" t="s">
        <v>20</v>
      </c>
      <c r="F527">
        <v>40</v>
      </c>
    </row>
    <row r="528" spans="5:6" x14ac:dyDescent="0.25">
      <c r="E528" s="20" t="s">
        <v>20</v>
      </c>
      <c r="F528">
        <v>2289</v>
      </c>
    </row>
    <row r="529" spans="5:6" x14ac:dyDescent="0.25">
      <c r="E529" s="20" t="s">
        <v>20</v>
      </c>
      <c r="F529">
        <v>65</v>
      </c>
    </row>
    <row r="530" spans="5:6" x14ac:dyDescent="0.25">
      <c r="E530" s="20" t="s">
        <v>20</v>
      </c>
      <c r="F530">
        <v>3777</v>
      </c>
    </row>
    <row r="531" spans="5:6" x14ac:dyDescent="0.25">
      <c r="E531" s="20" t="s">
        <v>20</v>
      </c>
      <c r="F531">
        <v>184</v>
      </c>
    </row>
    <row r="532" spans="5:6" x14ac:dyDescent="0.25">
      <c r="E532" s="20" t="s">
        <v>20</v>
      </c>
      <c r="F532">
        <v>85</v>
      </c>
    </row>
    <row r="533" spans="5:6" x14ac:dyDescent="0.25">
      <c r="E533" s="20" t="s">
        <v>20</v>
      </c>
      <c r="F533">
        <v>144</v>
      </c>
    </row>
    <row r="534" spans="5:6" x14ac:dyDescent="0.25">
      <c r="E534" s="20" t="s">
        <v>20</v>
      </c>
      <c r="F534">
        <v>1902</v>
      </c>
    </row>
    <row r="535" spans="5:6" x14ac:dyDescent="0.25">
      <c r="E535" s="20" t="s">
        <v>20</v>
      </c>
      <c r="F535">
        <v>105</v>
      </c>
    </row>
    <row r="536" spans="5:6" x14ac:dyDescent="0.25">
      <c r="E536" s="20" t="s">
        <v>20</v>
      </c>
      <c r="F536">
        <v>132</v>
      </c>
    </row>
    <row r="537" spans="5:6" x14ac:dyDescent="0.25">
      <c r="E537" s="20" t="s">
        <v>20</v>
      </c>
      <c r="F537">
        <v>96</v>
      </c>
    </row>
    <row r="538" spans="5:6" x14ac:dyDescent="0.25">
      <c r="E538" s="20" t="s">
        <v>20</v>
      </c>
      <c r="F538">
        <v>114</v>
      </c>
    </row>
    <row r="539" spans="5:6" x14ac:dyDescent="0.25">
      <c r="E539" s="20" t="s">
        <v>20</v>
      </c>
      <c r="F539">
        <v>203</v>
      </c>
    </row>
    <row r="540" spans="5:6" x14ac:dyDescent="0.25">
      <c r="E540" s="20" t="s">
        <v>20</v>
      </c>
      <c r="F540">
        <v>1559</v>
      </c>
    </row>
    <row r="541" spans="5:6" x14ac:dyDescent="0.25">
      <c r="E541" s="20" t="s">
        <v>20</v>
      </c>
      <c r="F541">
        <v>1548</v>
      </c>
    </row>
    <row r="542" spans="5:6" x14ac:dyDescent="0.25">
      <c r="E542" s="20" t="s">
        <v>20</v>
      </c>
      <c r="F542">
        <v>80</v>
      </c>
    </row>
    <row r="543" spans="5:6" x14ac:dyDescent="0.25">
      <c r="E543" s="20" t="s">
        <v>20</v>
      </c>
      <c r="F543">
        <v>131</v>
      </c>
    </row>
    <row r="544" spans="5:6" x14ac:dyDescent="0.25">
      <c r="E544" s="20" t="s">
        <v>20</v>
      </c>
      <c r="F544">
        <v>112</v>
      </c>
    </row>
    <row r="545" spans="5:6" x14ac:dyDescent="0.25">
      <c r="E545" s="20" t="s">
        <v>20</v>
      </c>
      <c r="F545">
        <v>155</v>
      </c>
    </row>
    <row r="546" spans="5:6" x14ac:dyDescent="0.25">
      <c r="E546" s="20" t="s">
        <v>20</v>
      </c>
      <c r="F546">
        <v>266</v>
      </c>
    </row>
    <row r="547" spans="5:6" x14ac:dyDescent="0.25">
      <c r="E547" s="20" t="s">
        <v>20</v>
      </c>
      <c r="F547">
        <v>155</v>
      </c>
    </row>
    <row r="548" spans="5:6" x14ac:dyDescent="0.25">
      <c r="E548" s="20" t="s">
        <v>20</v>
      </c>
      <c r="F548">
        <v>207</v>
      </c>
    </row>
    <row r="549" spans="5:6" x14ac:dyDescent="0.25">
      <c r="E549" s="20" t="s">
        <v>20</v>
      </c>
      <c r="F549">
        <v>245</v>
      </c>
    </row>
    <row r="550" spans="5:6" x14ac:dyDescent="0.25">
      <c r="E550" s="20" t="s">
        <v>20</v>
      </c>
      <c r="F550">
        <v>1573</v>
      </c>
    </row>
    <row r="551" spans="5:6" x14ac:dyDescent="0.25">
      <c r="E551" s="20" t="s">
        <v>20</v>
      </c>
      <c r="F551">
        <v>114</v>
      </c>
    </row>
    <row r="552" spans="5:6" x14ac:dyDescent="0.25">
      <c r="E552" s="20" t="s">
        <v>20</v>
      </c>
      <c r="F552">
        <v>93</v>
      </c>
    </row>
    <row r="553" spans="5:6" x14ac:dyDescent="0.25">
      <c r="E553" s="20" t="s">
        <v>20</v>
      </c>
      <c r="F553">
        <v>1681</v>
      </c>
    </row>
    <row r="554" spans="5:6" x14ac:dyDescent="0.25">
      <c r="E554" s="20" t="s">
        <v>20</v>
      </c>
      <c r="F554">
        <v>32</v>
      </c>
    </row>
    <row r="555" spans="5:6" x14ac:dyDescent="0.25">
      <c r="E555" s="20" t="s">
        <v>20</v>
      </c>
      <c r="F555">
        <v>135</v>
      </c>
    </row>
    <row r="556" spans="5:6" x14ac:dyDescent="0.25">
      <c r="E556" s="20" t="s">
        <v>20</v>
      </c>
      <c r="F556">
        <v>140</v>
      </c>
    </row>
    <row r="557" spans="5:6" x14ac:dyDescent="0.25">
      <c r="E557" s="20" t="s">
        <v>20</v>
      </c>
      <c r="F557">
        <v>92</v>
      </c>
    </row>
    <row r="558" spans="5:6" x14ac:dyDescent="0.25">
      <c r="E558" s="20" t="s">
        <v>20</v>
      </c>
      <c r="F558">
        <v>1015</v>
      </c>
    </row>
    <row r="559" spans="5:6" x14ac:dyDescent="0.25">
      <c r="E559" s="20" t="s">
        <v>20</v>
      </c>
      <c r="F559">
        <v>323</v>
      </c>
    </row>
    <row r="560" spans="5:6" x14ac:dyDescent="0.25">
      <c r="E560" s="20" t="s">
        <v>20</v>
      </c>
      <c r="F560">
        <v>2326</v>
      </c>
    </row>
    <row r="561" spans="5:6" x14ac:dyDescent="0.25">
      <c r="E561" s="20" t="s">
        <v>20</v>
      </c>
      <c r="F561">
        <v>381</v>
      </c>
    </row>
    <row r="562" spans="5:6" x14ac:dyDescent="0.25">
      <c r="E562" s="20" t="s">
        <v>20</v>
      </c>
      <c r="F562">
        <v>480</v>
      </c>
    </row>
    <row r="563" spans="5:6" x14ac:dyDescent="0.25">
      <c r="E563" s="20" t="s">
        <v>20</v>
      </c>
      <c r="F563">
        <v>226</v>
      </c>
    </row>
    <row r="564" spans="5:6" x14ac:dyDescent="0.25">
      <c r="E564" s="20" t="s">
        <v>20</v>
      </c>
      <c r="F564">
        <v>241</v>
      </c>
    </row>
    <row r="565" spans="5:6" x14ac:dyDescent="0.25">
      <c r="E565" s="20" t="s">
        <v>20</v>
      </c>
      <c r="F565">
        <v>132</v>
      </c>
    </row>
    <row r="566" spans="5:6" x14ac:dyDescent="0.25">
      <c r="E566" s="20" t="s">
        <v>20</v>
      </c>
      <c r="F566">
        <v>2043</v>
      </c>
    </row>
  </sheetData>
  <conditionalFormatting sqref="E2:E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H2:H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Sub Category Stat data</vt:lpstr>
      <vt:lpstr>Category Stat data</vt:lpstr>
      <vt:lpstr>Count by month data</vt:lpstr>
      <vt:lpstr>Goal Analysis</vt:lpstr>
      <vt:lpstr>Stats. analysis</vt:lpstr>
      <vt:lpstr>Backers_count</vt:lpstr>
      <vt:lpstr>Outcome</vt:lpstr>
      <vt:lpstr>table123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Mohamed Akl</cp:lastModifiedBy>
  <dcterms:created xsi:type="dcterms:W3CDTF">2021-09-29T18:52:28Z</dcterms:created>
  <dcterms:modified xsi:type="dcterms:W3CDTF">2023-08-21T22:24:27Z</dcterms:modified>
</cp:coreProperties>
</file>