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ersent die simulator max 100x" sheetId="1" r:id="rId3"/>
    <sheet state="visible" name="Sheet11" sheetId="2" r:id="rId4"/>
    <sheet state="visible" name="Sheet12" sheetId="3" r:id="rId5"/>
    <sheet state="visible" name="Ore Gen Rand" sheetId="4" r:id="rId6"/>
  </sheets>
  <definedNames/>
  <calcPr/>
</workbook>
</file>

<file path=xl/sharedStrings.xml><?xml version="1.0" encoding="utf-8"?>
<sst xmlns="http://schemas.openxmlformats.org/spreadsheetml/2006/main" count="275" uniqueCount="260">
  <si>
    <t xml:space="preserve">Success rate </t>
  </si>
  <si>
    <t>Number</t>
  </si>
  <si>
    <t>Side</t>
  </si>
  <si>
    <t>Average</t>
  </si>
  <si>
    <t>Sum</t>
  </si>
  <si>
    <t xml:space="preserve">Critical failure </t>
  </si>
  <si>
    <t>Amount [Max 100]</t>
  </si>
  <si>
    <t>IGNORE THIS</t>
  </si>
  <si>
    <t>Atmosphere</t>
  </si>
  <si>
    <t>Errors</t>
  </si>
  <si>
    <t>SUCCESS RATE</t>
  </si>
  <si>
    <t>0 TO 1</t>
  </si>
  <si>
    <t>Found</t>
  </si>
  <si>
    <t>%</t>
  </si>
  <si>
    <t>Nd</t>
  </si>
  <si>
    <t>Pb</t>
  </si>
  <si>
    <t>Sr</t>
  </si>
  <si>
    <t>Yb</t>
  </si>
  <si>
    <t>W</t>
  </si>
  <si>
    <t>Zr</t>
  </si>
  <si>
    <t>Ti</t>
  </si>
  <si>
    <t>Rb</t>
  </si>
  <si>
    <t>Ag</t>
  </si>
  <si>
    <t>Nb</t>
  </si>
  <si>
    <t>Z</t>
  </si>
  <si>
    <t>Sym</t>
  </si>
  <si>
    <t>Element</t>
  </si>
  <si>
    <t>Abundance</t>
  </si>
  <si>
    <t>mg/kg</t>
  </si>
  <si>
    <t>CRITICAL FAILURE</t>
  </si>
  <si>
    <t>H</t>
  </si>
  <si>
    <t>Hydrogen</t>
  </si>
  <si>
    <t>AMOUNT</t>
  </si>
  <si>
    <t>OVER 100</t>
  </si>
  <si>
    <t>LESS THAN 1</t>
  </si>
  <si>
    <t>Irrational</t>
  </si>
  <si>
    <t>He</t>
  </si>
  <si>
    <t>Helium</t>
  </si>
  <si>
    <t>Li</t>
  </si>
  <si>
    <t>Lithium</t>
  </si>
  <si>
    <t>Be</t>
  </si>
  <si>
    <t>Beryllium</t>
  </si>
  <si>
    <t>B</t>
  </si>
  <si>
    <t>Boron</t>
  </si>
  <si>
    <t>C</t>
  </si>
  <si>
    <t>Carbon</t>
  </si>
  <si>
    <t>N</t>
  </si>
  <si>
    <t>Nitrogen</t>
  </si>
  <si>
    <t>O</t>
  </si>
  <si>
    <t>Oxygen</t>
  </si>
  <si>
    <t>F</t>
  </si>
  <si>
    <t>Fluorine</t>
  </si>
  <si>
    <t>Ne</t>
  </si>
  <si>
    <t>Neon</t>
  </si>
  <si>
    <t>Na</t>
  </si>
  <si>
    <t>Sodium</t>
  </si>
  <si>
    <t>Mg</t>
  </si>
  <si>
    <t>Magnesium</t>
  </si>
  <si>
    <t>Al</t>
  </si>
  <si>
    <t>Aluminium</t>
  </si>
  <si>
    <t>Si</t>
  </si>
  <si>
    <t>Silicon</t>
  </si>
  <si>
    <t>P</t>
  </si>
  <si>
    <t>Phosphorus</t>
  </si>
  <si>
    <t>S</t>
  </si>
  <si>
    <t>Sulfur</t>
  </si>
  <si>
    <t>Cl</t>
  </si>
  <si>
    <t>Chlorine</t>
  </si>
  <si>
    <t>Ar</t>
  </si>
  <si>
    <t>Argon</t>
  </si>
  <si>
    <t>K</t>
  </si>
  <si>
    <t>Potassium</t>
  </si>
  <si>
    <t>Ca</t>
  </si>
  <si>
    <t>Calcium</t>
  </si>
  <si>
    <t>Sc</t>
  </si>
  <si>
    <t>Scandium</t>
  </si>
  <si>
    <t>Titanium</t>
  </si>
  <si>
    <t>V</t>
  </si>
  <si>
    <t>Vanadium</t>
  </si>
  <si>
    <t>Cr</t>
  </si>
  <si>
    <t>Chromium</t>
  </si>
  <si>
    <t>Mn</t>
  </si>
  <si>
    <t>Manganese</t>
  </si>
  <si>
    <t>Fe</t>
  </si>
  <si>
    <t>Iron</t>
  </si>
  <si>
    <t>Co</t>
  </si>
  <si>
    <t>Cobalt</t>
  </si>
  <si>
    <t>Ni</t>
  </si>
  <si>
    <t>Nickel</t>
  </si>
  <si>
    <t>Cu</t>
  </si>
  <si>
    <t>Copper</t>
  </si>
  <si>
    <t>Zn</t>
  </si>
  <si>
    <t>Zinc</t>
  </si>
  <si>
    <t>Ga</t>
  </si>
  <si>
    <t>Gallium</t>
  </si>
  <si>
    <t>Ge</t>
  </si>
  <si>
    <t>Germanium</t>
  </si>
  <si>
    <t>As</t>
  </si>
  <si>
    <t>Arsenic</t>
  </si>
  <si>
    <t>Se</t>
  </si>
  <si>
    <t>Selenium</t>
  </si>
  <si>
    <t>Br</t>
  </si>
  <si>
    <t>Bromine</t>
  </si>
  <si>
    <t>Kr</t>
  </si>
  <si>
    <t>Krypton</t>
  </si>
  <si>
    <t>Rubidium</t>
  </si>
  <si>
    <t>Strontium</t>
  </si>
  <si>
    <t>Y</t>
  </si>
  <si>
    <t>Yttrium</t>
  </si>
  <si>
    <t>Zirconium</t>
  </si>
  <si>
    <t>Niobium</t>
  </si>
  <si>
    <t>Mo</t>
  </si>
  <si>
    <t>Molybdenum</t>
  </si>
  <si>
    <t>Tc</t>
  </si>
  <si>
    <t>Technetium</t>
  </si>
  <si>
    <t>Ru</t>
  </si>
  <si>
    <t>Ruthenium</t>
  </si>
  <si>
    <t>Rh</t>
  </si>
  <si>
    <t>Rhodium</t>
  </si>
  <si>
    <t>Pd</t>
  </si>
  <si>
    <t>Palladium</t>
  </si>
  <si>
    <t>Silver</t>
  </si>
  <si>
    <t>Cd</t>
  </si>
  <si>
    <t>Cadmium</t>
  </si>
  <si>
    <t>In</t>
  </si>
  <si>
    <t>Indium</t>
  </si>
  <si>
    <t>Sn</t>
  </si>
  <si>
    <t>Tin</t>
  </si>
  <si>
    <t>Sb</t>
  </si>
  <si>
    <t>Antimony</t>
  </si>
  <si>
    <t>Te</t>
  </si>
  <si>
    <t>Tellurium</t>
  </si>
  <si>
    <t>I</t>
  </si>
  <si>
    <t>Iodine</t>
  </si>
  <si>
    <t>Xe</t>
  </si>
  <si>
    <t>Xenon</t>
  </si>
  <si>
    <t>Cs</t>
  </si>
  <si>
    <t>Caesium</t>
  </si>
  <si>
    <t>Ba</t>
  </si>
  <si>
    <t>Barium</t>
  </si>
  <si>
    <t>La</t>
  </si>
  <si>
    <t>Lanthanum</t>
  </si>
  <si>
    <t>Ce</t>
  </si>
  <si>
    <t>Cerium</t>
  </si>
  <si>
    <t>Pr</t>
  </si>
  <si>
    <t>Praseodymium</t>
  </si>
  <si>
    <t>Neodymium</t>
  </si>
  <si>
    <t>Pm</t>
  </si>
  <si>
    <t>Promethium</t>
  </si>
  <si>
    <t>Sm</t>
  </si>
  <si>
    <t>Samarium</t>
  </si>
  <si>
    <t>Eu</t>
  </si>
  <si>
    <t>Europium</t>
  </si>
  <si>
    <t>Gd</t>
  </si>
  <si>
    <t>Gadolinium</t>
  </si>
  <si>
    <t>Tb</t>
  </si>
  <si>
    <t>Terbium</t>
  </si>
  <si>
    <t>Dy</t>
  </si>
  <si>
    <t>Dysprosium</t>
  </si>
  <si>
    <t>Ho</t>
  </si>
  <si>
    <t>Holmium</t>
  </si>
  <si>
    <t>Er</t>
  </si>
  <si>
    <t>Erbium</t>
  </si>
  <si>
    <t>Tm</t>
  </si>
  <si>
    <t>Thulium</t>
  </si>
  <si>
    <t>Ytterbium</t>
  </si>
  <si>
    <t>Lu</t>
  </si>
  <si>
    <t>Lutetium</t>
  </si>
  <si>
    <t>Hf</t>
  </si>
  <si>
    <t>Hafnium</t>
  </si>
  <si>
    <t>Ta</t>
  </si>
  <si>
    <t>Tantalum</t>
  </si>
  <si>
    <t>Tungsten</t>
  </si>
  <si>
    <t>Re</t>
  </si>
  <si>
    <t>Rhenium</t>
  </si>
  <si>
    <t>Os</t>
  </si>
  <si>
    <t>Osmium</t>
  </si>
  <si>
    <t>Ir</t>
  </si>
  <si>
    <t>Iridium</t>
  </si>
  <si>
    <t>Pt</t>
  </si>
  <si>
    <t>Platinum</t>
  </si>
  <si>
    <t>Au</t>
  </si>
  <si>
    <t>Gold</t>
  </si>
  <si>
    <t>Hg</t>
  </si>
  <si>
    <t>Mercury</t>
  </si>
  <si>
    <t>Tl</t>
  </si>
  <si>
    <t>Thallium</t>
  </si>
  <si>
    <t>Lead</t>
  </si>
  <si>
    <t>Bi</t>
  </si>
  <si>
    <t>Bismuth</t>
  </si>
  <si>
    <t>Po</t>
  </si>
  <si>
    <t>Polonium</t>
  </si>
  <si>
    <t>At</t>
  </si>
  <si>
    <t>Astatine</t>
  </si>
  <si>
    <t>Rn</t>
  </si>
  <si>
    <t>Radon</t>
  </si>
  <si>
    <t>Fr</t>
  </si>
  <si>
    <t>Francium</t>
  </si>
  <si>
    <t>Ra</t>
  </si>
  <si>
    <t>Radium</t>
  </si>
  <si>
    <t>Ac</t>
  </si>
  <si>
    <t>Actinium</t>
  </si>
  <si>
    <t>Th</t>
  </si>
  <si>
    <t>Thorium</t>
  </si>
  <si>
    <t>Pa</t>
  </si>
  <si>
    <t>Protactinium</t>
  </si>
  <si>
    <t>U</t>
  </si>
  <si>
    <t>Uranium</t>
  </si>
  <si>
    <t>Np</t>
  </si>
  <si>
    <t>Neptunium</t>
  </si>
  <si>
    <t>Pu</t>
  </si>
  <si>
    <t>Plutonium</t>
  </si>
  <si>
    <t>Am</t>
  </si>
  <si>
    <t>Americium</t>
  </si>
  <si>
    <t>Cm</t>
  </si>
  <si>
    <t>Curium</t>
  </si>
  <si>
    <t>Bk</t>
  </si>
  <si>
    <t>Berkelium</t>
  </si>
  <si>
    <t>Cf</t>
  </si>
  <si>
    <t>Californium</t>
  </si>
  <si>
    <t>Es</t>
  </si>
  <si>
    <t>Einsteinium</t>
  </si>
  <si>
    <t>Fm</t>
  </si>
  <si>
    <t>Fermium</t>
  </si>
  <si>
    <t>Md</t>
  </si>
  <si>
    <t>Mendelevium</t>
  </si>
  <si>
    <t>No</t>
  </si>
  <si>
    <t>Nobelium</t>
  </si>
  <si>
    <t>Lr</t>
  </si>
  <si>
    <t>Lawrencium</t>
  </si>
  <si>
    <t>Rf</t>
  </si>
  <si>
    <t>Rutherfordium</t>
  </si>
  <si>
    <t>Db</t>
  </si>
  <si>
    <t>Dubnium</t>
  </si>
  <si>
    <t>Sg</t>
  </si>
  <si>
    <t>Seaborgium</t>
  </si>
  <si>
    <t>Bh</t>
  </si>
  <si>
    <t>Bohrium</t>
  </si>
  <si>
    <t>Hs</t>
  </si>
  <si>
    <t>Hassium</t>
  </si>
  <si>
    <t>Mt</t>
  </si>
  <si>
    <t>Meitnerium</t>
  </si>
  <si>
    <t>Ds</t>
  </si>
  <si>
    <t>Darmstadtium</t>
  </si>
  <si>
    <t>Rg</t>
  </si>
  <si>
    <t>Roentgenium</t>
  </si>
  <si>
    <t>Cn</t>
  </si>
  <si>
    <t>Copernicium</t>
  </si>
  <si>
    <t>Uut</t>
  </si>
  <si>
    <t>Ununtrium</t>
  </si>
  <si>
    <t>Fl</t>
  </si>
  <si>
    <t>Flerovium</t>
  </si>
  <si>
    <t>Uup</t>
  </si>
  <si>
    <t>Ununpentium</t>
  </si>
  <si>
    <t>Lv</t>
  </si>
  <si>
    <t>Livermorium</t>
  </si>
  <si>
    <t>Uus</t>
  </si>
  <si>
    <t>Ununseptium</t>
  </si>
  <si>
    <t>Uuo</t>
  </si>
  <si>
    <t>Ununoctium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</si>
</sst>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d&quot;#"/>
  </numFmts>
  <fonts count="7">
    <font>
      <sz val="10.0"/>
      <color rgb="FF000000"/>
      <name val="Arial"/>
    </font>
    <font>
      <color rgb="FF434343"/>
    </font>
    <font>
      <b/>
    </font>
    <font/>
    <font>
      <color rgb="FF0000FF"/>
    </font>
    <font>
      <name val="Arial"/>
    </font>
    <font>
      <color rgb="FFCC0000"/>
    </font>
  </fonts>
  <fills count="6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  <fill>
      <patternFill patternType="solid">
        <fgColor rgb="FF00FFFF"/>
        <bgColor rgb="FF00FFFF"/>
      </patternFill>
    </fill>
    <fill>
      <patternFill patternType="solid">
        <fgColor rgb="FFFF0000"/>
        <bgColor rgb="FFFF0000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/>
    </xf>
    <xf borderId="0" fillId="2" fontId="1" numFmtId="0" xfId="0" applyAlignment="1" applyFill="1" applyFont="1">
      <alignment/>
    </xf>
    <xf borderId="0" fillId="0" fontId="2" numFmtId="0" xfId="0" applyAlignment="1" applyFont="1">
      <alignment/>
    </xf>
    <xf borderId="0" fillId="2" fontId="3" numFmtId="0" xfId="0" applyAlignment="1" applyFont="1">
      <alignment/>
    </xf>
    <xf borderId="0" fillId="0" fontId="2" numFmtId="164" xfId="0" applyAlignment="1" applyFont="1" applyNumberFormat="1">
      <alignment/>
    </xf>
    <xf borderId="0" fillId="0" fontId="3" numFmtId="0" xfId="0" applyAlignment="1" applyFont="1">
      <alignment/>
    </xf>
    <xf borderId="0" fillId="0" fontId="3" numFmtId="164" xfId="0" applyAlignment="1" applyFont="1" applyNumberFormat="1">
      <alignment/>
    </xf>
    <xf borderId="0" fillId="2" fontId="4" numFmtId="0" xfId="0" applyAlignment="1" applyFont="1">
      <alignment horizontal="left"/>
    </xf>
    <xf borderId="0" fillId="0" fontId="3" numFmtId="1" xfId="0" applyFont="1" applyNumberFormat="1"/>
    <xf borderId="0" fillId="0" fontId="4" numFmtId="0" xfId="0" applyFont="1"/>
    <xf borderId="0" fillId="3" fontId="1" numFmtId="0" xfId="0" applyAlignment="1" applyFill="1" applyFont="1">
      <alignment/>
    </xf>
    <xf borderId="0" fillId="3" fontId="3" numFmtId="0" xfId="0" applyAlignment="1" applyFont="1">
      <alignment/>
    </xf>
    <xf borderId="0" fillId="0" fontId="5" numFmtId="0" xfId="0" applyAlignment="1" applyFont="1">
      <alignment horizontal="right"/>
    </xf>
    <xf borderId="0" fillId="0" fontId="5" numFmtId="164" xfId="0" applyAlignment="1" applyFont="1" applyNumberFormat="1">
      <alignment horizontal="right"/>
    </xf>
    <xf borderId="0" fillId="3" fontId="4" numFmtId="0" xfId="0" applyAlignment="1" applyFont="1">
      <alignment horizontal="left"/>
    </xf>
    <xf borderId="0" fillId="0" fontId="5" numFmtId="1" xfId="0" applyAlignment="1" applyFont="1" applyNumberFormat="1">
      <alignment horizontal="right"/>
    </xf>
    <xf borderId="0" fillId="0" fontId="5" numFmtId="0" xfId="0" applyAlignment="1" applyFont="1">
      <alignment horizontal="right"/>
    </xf>
    <xf borderId="0" fillId="0" fontId="3" numFmtId="164" xfId="0" applyFont="1" applyNumberFormat="1"/>
    <xf borderId="0" fillId="4" fontId="1" numFmtId="0" xfId="0" applyAlignment="1" applyFill="1" applyFont="1">
      <alignment/>
    </xf>
    <xf borderId="0" fillId="4" fontId="3" numFmtId="0" xfId="0" applyAlignment="1" applyFont="1">
      <alignment/>
    </xf>
    <xf borderId="0" fillId="0" fontId="3" numFmtId="0" xfId="0" applyFont="1"/>
    <xf borderId="0" fillId="4" fontId="3" numFmtId="11" xfId="0" applyFont="1" applyNumberFormat="1"/>
    <xf borderId="0" fillId="0" fontId="3" numFmtId="10" xfId="0" applyAlignment="1" applyFont="1" applyNumberFormat="1">
      <alignment/>
    </xf>
    <xf borderId="0" fillId="5" fontId="3" numFmtId="0" xfId="0" applyAlignment="1" applyFill="1" applyFont="1">
      <alignment horizontal="center"/>
    </xf>
    <xf borderId="0" fillId="2" fontId="6" numFmtId="0" xfId="0" applyAlignment="1" applyFont="1">
      <alignment/>
    </xf>
    <xf borderId="0" fillId="2" fontId="3" numFmtId="0" xfId="0" applyFont="1"/>
    <xf borderId="0" fillId="2" fontId="6" numFmtId="0" xfId="0" applyAlignment="1" applyFont="1">
      <alignment horizontal="center"/>
    </xf>
    <xf borderId="0" fillId="2" fontId="3" numFmtId="0" xfId="0" applyAlignment="1" applyFont="1">
      <alignment/>
    </xf>
    <xf borderId="0" fillId="2" fontId="3" numFmtId="11" xfId="0" applyFont="1" applyNumberFormat="1"/>
    <xf borderId="0" fillId="0" fontId="3" numFmtId="0" xfId="0" applyAlignment="1" applyFont="1">
      <alignment/>
    </xf>
    <xf borderId="0" fillId="4" fontId="3" numFmtId="11" xfId="0" applyAlignment="1" applyFont="1" applyNumberFormat="1">
      <alignment/>
    </xf>
    <xf borderId="0" fillId="0" fontId="3" numFmtId="10" xfId="0" applyFont="1" applyNumberFormat="1"/>
    <xf borderId="0" fillId="3" fontId="6" numFmtId="0" xfId="0" applyAlignment="1" applyFont="1">
      <alignment/>
    </xf>
    <xf borderId="0" fillId="3" fontId="6" numFmtId="0" xfId="0" applyAlignment="1" applyFont="1">
      <alignment horizontal="center"/>
    </xf>
    <xf borderId="0" fillId="4" fontId="6" numFmtId="0" xfId="0" applyAlignment="1" applyFont="1">
      <alignment/>
    </xf>
    <xf borderId="0" fillId="4" fontId="6" numFmtId="0" xfId="0" applyAlignment="1" applyFont="1">
      <alignment horizontal="center"/>
    </xf>
    <xf borderId="0" fillId="4" fontId="6" numFmtId="0" xfId="0" applyAlignment="1" applyFont="1">
      <alignment horizontal="center"/>
    </xf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9.43"/>
    <col customWidth="1" min="3" max="3" width="29.57"/>
    <col hidden="1" min="4" max="5"/>
    <col customWidth="1" hidden="1" min="6" max="7" width="19.29"/>
    <col hidden="1" min="8" max="11"/>
  </cols>
  <sheetData>
    <row r="1">
      <c r="A1" s="1" t="s">
        <v>0</v>
      </c>
      <c r="B1" s="3">
        <v>0.6</v>
      </c>
      <c r="C1" s="7">
        <f>COUNTIF(I:I,"=TRUE")</f>
        <v>69</v>
      </c>
      <c r="D1">
        <f>MINUS(1,B1)</f>
        <v>0.4</v>
      </c>
      <c r="E1" s="9" t="b">
        <f>IF(B3&gt;=1,TRUE(),FALSE())</f>
        <v>1</v>
      </c>
      <c r="F1" s="9">
        <f t="shared" ref="F1:F100" si="1">RAND()</f>
        <v>0.3048387908</v>
      </c>
      <c r="G1" s="9">
        <f t="shared" ref="G1:G100" si="2">PRODUCT(E1,F1)</f>
        <v>0.3048387908</v>
      </c>
      <c r="H1" s="9" t="b">
        <f t="shared" ref="H1:H100" si="3">IF(G1&gt;$D$1,TRUE(),FALSE()) </f>
        <v>0</v>
      </c>
      <c r="I1" s="9" t="b">
        <f t="shared" ref="I1:I100" si="4">AND(E1, H1)</f>
        <v>0</v>
      </c>
      <c r="J1" s="9" t="b">
        <f t="shared" ref="J1:J100" si="5">IF(G1&lt;$B$2,TRUE(),FALSE() )</f>
        <v>0</v>
      </c>
      <c r="K1" s="9" t="b">
        <f t="shared" ref="K1:K100" si="6">AND(E1, J1)</f>
        <v>0</v>
      </c>
    </row>
    <row r="2">
      <c r="A2" s="10" t="s">
        <v>5</v>
      </c>
      <c r="B2" s="11">
        <v>0.1</v>
      </c>
      <c r="C2" s="14">
        <f>COUNTIF(K:K,"=TRUE")</f>
        <v>10</v>
      </c>
      <c r="D2">
        <f>(ROUND(B3))</f>
        <v>100</v>
      </c>
      <c r="E2" s="9" t="b">
        <f>IF($B$3&gt;=2,TRUE(),FALSE())</f>
        <v>1</v>
      </c>
      <c r="F2" s="9">
        <f t="shared" si="1"/>
        <v>0.4613800717</v>
      </c>
      <c r="G2" s="9">
        <f t="shared" si="2"/>
        <v>0.4613800717</v>
      </c>
      <c r="H2" s="9" t="b">
        <f t="shared" si="3"/>
        <v>1</v>
      </c>
      <c r="I2" s="9" t="b">
        <f t="shared" si="4"/>
        <v>1</v>
      </c>
      <c r="J2" s="9" t="b">
        <f t="shared" si="5"/>
        <v>0</v>
      </c>
      <c r="K2" s="9" t="b">
        <f t="shared" si="6"/>
        <v>0</v>
      </c>
    </row>
    <row r="3">
      <c r="A3" s="18" t="s">
        <v>6</v>
      </c>
      <c r="B3" s="19">
        <v>100.0</v>
      </c>
      <c r="D3" s="5" t="s">
        <v>7</v>
      </c>
      <c r="E3" s="9" t="b">
        <f>IF($B$3&gt;=3,TRUE(),FALSE())</f>
        <v>1</v>
      </c>
      <c r="F3" s="9">
        <f t="shared" si="1"/>
        <v>0.9983730146</v>
      </c>
      <c r="G3" s="9">
        <f t="shared" si="2"/>
        <v>0.9983730146</v>
      </c>
      <c r="H3" s="9" t="b">
        <f t="shared" si="3"/>
        <v>1</v>
      </c>
      <c r="I3" s="9" t="b">
        <f t="shared" si="4"/>
        <v>1</v>
      </c>
      <c r="J3" s="9" t="b">
        <f t="shared" si="5"/>
        <v>0</v>
      </c>
      <c r="K3" s="9" t="b">
        <f t="shared" si="6"/>
        <v>0</v>
      </c>
    </row>
    <row r="4">
      <c r="A4" s="23" t="s">
        <v>9</v>
      </c>
      <c r="E4" s="9" t="b">
        <f>IF($B$3&gt;=4,TRUE(),FALSE())</f>
        <v>1</v>
      </c>
      <c r="F4" s="9">
        <f t="shared" si="1"/>
        <v>0.6993885177</v>
      </c>
      <c r="G4" s="9">
        <f t="shared" si="2"/>
        <v>0.6993885177</v>
      </c>
      <c r="H4" s="9" t="b">
        <f t="shared" si="3"/>
        <v>1</v>
      </c>
      <c r="I4" s="9" t="b">
        <f t="shared" si="4"/>
        <v>1</v>
      </c>
      <c r="J4" s="9" t="b">
        <f t="shared" si="5"/>
        <v>0</v>
      </c>
      <c r="K4" s="9" t="b">
        <f t="shared" si="6"/>
        <v>0</v>
      </c>
    </row>
    <row r="5">
      <c r="A5" s="24" t="s">
        <v>10</v>
      </c>
      <c r="B5" s="24" t="s">
        <v>11</v>
      </c>
      <c r="C5" s="26" t="b">
        <f>AND(B1&lt;=1,B1&gt;=0)</f>
        <v>1</v>
      </c>
      <c r="E5" s="9" t="b">
        <f>IF($B$3&gt;=5,TRUE(),FALSE())</f>
        <v>1</v>
      </c>
      <c r="F5" s="9">
        <f t="shared" si="1"/>
        <v>0.7687915105</v>
      </c>
      <c r="G5" s="9">
        <f t="shared" si="2"/>
        <v>0.7687915105</v>
      </c>
      <c r="H5" s="9" t="b">
        <f t="shared" si="3"/>
        <v>1</v>
      </c>
      <c r="I5" s="9" t="b">
        <f t="shared" si="4"/>
        <v>1</v>
      </c>
      <c r="J5" s="9" t="b">
        <f t="shared" si="5"/>
        <v>0</v>
      </c>
      <c r="K5" s="9" t="b">
        <f t="shared" si="6"/>
        <v>0</v>
      </c>
    </row>
    <row r="6">
      <c r="B6" s="24">
        <v>0.0</v>
      </c>
      <c r="C6" s="26" t="str">
        <f>IF(B1=0,"IMPOSIBLE","OK")</f>
        <v>OK</v>
      </c>
      <c r="E6" s="9" t="b">
        <f>IF($B$3&gt;=6,TRUE(),FALSE())</f>
        <v>1</v>
      </c>
      <c r="F6" s="9">
        <f t="shared" si="1"/>
        <v>0.3962958805</v>
      </c>
      <c r="G6" s="9">
        <f t="shared" si="2"/>
        <v>0.3962958805</v>
      </c>
      <c r="H6" s="9" t="b">
        <f t="shared" si="3"/>
        <v>0</v>
      </c>
      <c r="I6" s="9" t="b">
        <f t="shared" si="4"/>
        <v>0</v>
      </c>
      <c r="J6" s="9" t="b">
        <f t="shared" si="5"/>
        <v>0</v>
      </c>
      <c r="K6" s="9" t="b">
        <f t="shared" si="6"/>
        <v>0</v>
      </c>
    </row>
    <row r="7">
      <c r="B7" s="24">
        <v>1.0</v>
      </c>
      <c r="C7" s="26" t="str">
        <f>IF(B1=1,"100%","OK")</f>
        <v>OK</v>
      </c>
      <c r="E7" s="9" t="b">
        <f>IF($B$3&gt;=7,TRUE(),FALSE())</f>
        <v>1</v>
      </c>
      <c r="F7" s="9">
        <f t="shared" si="1"/>
        <v>0.1492743907</v>
      </c>
      <c r="G7" s="9">
        <f t="shared" si="2"/>
        <v>0.1492743907</v>
      </c>
      <c r="H7" s="9" t="b">
        <f t="shared" si="3"/>
        <v>0</v>
      </c>
      <c r="I7" s="9" t="b">
        <f t="shared" si="4"/>
        <v>0</v>
      </c>
      <c r="J7" s="9" t="b">
        <f t="shared" si="5"/>
        <v>0</v>
      </c>
      <c r="K7" s="9" t="b">
        <f t="shared" si="6"/>
        <v>0</v>
      </c>
    </row>
    <row r="8">
      <c r="A8" s="32" t="s">
        <v>29</v>
      </c>
      <c r="B8" s="32" t="s">
        <v>11</v>
      </c>
      <c r="C8" s="33" t="b">
        <f>AND(B2&lt;=1,B2&gt;=0)</f>
        <v>1</v>
      </c>
      <c r="E8" s="9" t="b">
        <f>IF($B$3&gt;=8,TRUE(),FALSE())</f>
        <v>1</v>
      </c>
      <c r="F8" s="9">
        <f t="shared" si="1"/>
        <v>0.2843675282</v>
      </c>
      <c r="G8" s="9">
        <f t="shared" si="2"/>
        <v>0.2843675282</v>
      </c>
      <c r="H8" s="9" t="b">
        <f t="shared" si="3"/>
        <v>0</v>
      </c>
      <c r="I8" s="9" t="b">
        <f t="shared" si="4"/>
        <v>0</v>
      </c>
      <c r="J8" s="9" t="b">
        <f t="shared" si="5"/>
        <v>0</v>
      </c>
      <c r="K8" s="9" t="b">
        <f t="shared" si="6"/>
        <v>0</v>
      </c>
    </row>
    <row r="9">
      <c r="B9" s="32">
        <v>0.0</v>
      </c>
      <c r="C9" s="33" t="str">
        <f>IF(B2=0,"IMPOSIBLE","OK")</f>
        <v>OK</v>
      </c>
      <c r="E9" s="9" t="b">
        <f>IF($B$3&gt;=9,TRUE(),FALSE())</f>
        <v>1</v>
      </c>
      <c r="F9" s="9">
        <f t="shared" si="1"/>
        <v>0.7678577493</v>
      </c>
      <c r="G9" s="9">
        <f t="shared" si="2"/>
        <v>0.7678577493</v>
      </c>
      <c r="H9" s="9" t="b">
        <f t="shared" si="3"/>
        <v>1</v>
      </c>
      <c r="I9" s="9" t="b">
        <f t="shared" si="4"/>
        <v>1</v>
      </c>
      <c r="J9" s="9" t="b">
        <f t="shared" si="5"/>
        <v>0</v>
      </c>
      <c r="K9" s="9" t="b">
        <f t="shared" si="6"/>
        <v>0</v>
      </c>
    </row>
    <row r="10">
      <c r="B10" s="32">
        <v>1.0</v>
      </c>
      <c r="C10" s="33" t="str">
        <f>IF(B2=1,"100%","OK")</f>
        <v>OK</v>
      </c>
      <c r="E10" s="9" t="b">
        <f>IF($B$3&gt;=10,TRUE(),FALSE())</f>
        <v>1</v>
      </c>
      <c r="F10" s="9">
        <f t="shared" si="1"/>
        <v>0.4756488077</v>
      </c>
      <c r="G10" s="9">
        <f t="shared" si="2"/>
        <v>0.4756488077</v>
      </c>
      <c r="H10" s="9" t="b">
        <f t="shared" si="3"/>
        <v>1</v>
      </c>
      <c r="I10" s="9" t="b">
        <f t="shared" si="4"/>
        <v>1</v>
      </c>
      <c r="J10" s="9" t="b">
        <f t="shared" si="5"/>
        <v>0</v>
      </c>
      <c r="K10" s="9" t="b">
        <f t="shared" si="6"/>
        <v>0</v>
      </c>
    </row>
    <row r="11">
      <c r="A11" s="34" t="s">
        <v>32</v>
      </c>
      <c r="B11" s="34" t="s">
        <v>33</v>
      </c>
      <c r="C11" s="35" t="str">
        <f>IF(B3&gt;SUM(100,1),"OVERFLOW, USED 100 INSTED","OK")</f>
        <v>OK</v>
      </c>
      <c r="E11" s="9" t="b">
        <f>IF($B$3&gt;=11,TRUE(),FALSE())</f>
        <v>1</v>
      </c>
      <c r="F11" s="9">
        <f t="shared" si="1"/>
        <v>0.3720010417</v>
      </c>
      <c r="G11" s="9">
        <f t="shared" si="2"/>
        <v>0.3720010417</v>
      </c>
      <c r="H11" s="9" t="b">
        <f t="shared" si="3"/>
        <v>0</v>
      </c>
      <c r="I11" s="9" t="b">
        <f t="shared" si="4"/>
        <v>0</v>
      </c>
      <c r="J11" s="9" t="b">
        <f t="shared" si="5"/>
        <v>0</v>
      </c>
      <c r="K11" s="9" t="b">
        <f t="shared" si="6"/>
        <v>0</v>
      </c>
    </row>
    <row r="12">
      <c r="B12" s="34" t="s">
        <v>34</v>
      </c>
      <c r="C12" s="35" t="str">
        <f>IF(B3&lt;1,"USLESS VALUE","OK")</f>
        <v>OK</v>
      </c>
      <c r="E12" s="9" t="b">
        <f>IF($B$3&gt;=12,TRUE(),FALSE())</f>
        <v>1</v>
      </c>
      <c r="F12" s="9">
        <f t="shared" si="1"/>
        <v>0.6354369512</v>
      </c>
      <c r="G12" s="9">
        <f t="shared" si="2"/>
        <v>0.6354369512</v>
      </c>
      <c r="H12" s="9" t="b">
        <f t="shared" si="3"/>
        <v>1</v>
      </c>
      <c r="I12" s="9" t="b">
        <f t="shared" si="4"/>
        <v>1</v>
      </c>
      <c r="J12" s="9" t="b">
        <f t="shared" si="5"/>
        <v>0</v>
      </c>
      <c r="K12" s="9" t="b">
        <f t="shared" si="6"/>
        <v>0</v>
      </c>
    </row>
    <row r="13">
      <c r="B13" s="34" t="s">
        <v>35</v>
      </c>
      <c r="C13" s="36" t="str">
        <f>IF(B3=D2,"OK","USED FLOOR")</f>
        <v>OK</v>
      </c>
      <c r="E13" s="9" t="b">
        <f>IF($B$3&gt;=13,TRUE(),FALSE())</f>
        <v>1</v>
      </c>
      <c r="F13" s="9">
        <f t="shared" si="1"/>
        <v>0.754135021</v>
      </c>
      <c r="G13" s="9">
        <f t="shared" si="2"/>
        <v>0.754135021</v>
      </c>
      <c r="H13" s="9" t="b">
        <f t="shared" si="3"/>
        <v>1</v>
      </c>
      <c r="I13" s="9" t="b">
        <f t="shared" si="4"/>
        <v>1</v>
      </c>
      <c r="J13" s="9" t="b">
        <f t="shared" si="5"/>
        <v>0</v>
      </c>
      <c r="K13" s="9" t="b">
        <f t="shared" si="6"/>
        <v>0</v>
      </c>
    </row>
    <row r="14">
      <c r="E14" s="9" t="b">
        <f>IF($B$3&gt;=14,TRUE(),FALSE())</f>
        <v>1</v>
      </c>
      <c r="F14" s="9">
        <f t="shared" si="1"/>
        <v>0.9873430602</v>
      </c>
      <c r="G14" s="9">
        <f t="shared" si="2"/>
        <v>0.9873430602</v>
      </c>
      <c r="H14" s="9" t="b">
        <f t="shared" si="3"/>
        <v>1</v>
      </c>
      <c r="I14" s="9" t="b">
        <f t="shared" si="4"/>
        <v>1</v>
      </c>
      <c r="J14" s="9" t="b">
        <f t="shared" si="5"/>
        <v>0</v>
      </c>
      <c r="K14" s="9" t="b">
        <f t="shared" si="6"/>
        <v>0</v>
      </c>
    </row>
    <row r="15">
      <c r="E15" s="9" t="b">
        <f>IF($B$3&gt;=15,TRUE(),FALSE())</f>
        <v>1</v>
      </c>
      <c r="F15" s="9">
        <f t="shared" si="1"/>
        <v>0.3339761864</v>
      </c>
      <c r="G15" s="9">
        <f t="shared" si="2"/>
        <v>0.3339761864</v>
      </c>
      <c r="H15" s="9" t="b">
        <f t="shared" si="3"/>
        <v>0</v>
      </c>
      <c r="I15" s="9" t="b">
        <f t="shared" si="4"/>
        <v>0</v>
      </c>
      <c r="J15" s="9" t="b">
        <f t="shared" si="5"/>
        <v>0</v>
      </c>
      <c r="K15" s="9" t="b">
        <f t="shared" si="6"/>
        <v>0</v>
      </c>
    </row>
    <row r="16">
      <c r="E16" s="9" t="b">
        <f>IF($B$3&gt;=16,TRUE(),FALSE())</f>
        <v>1</v>
      </c>
      <c r="F16" s="9">
        <f t="shared" si="1"/>
        <v>0.8201157146</v>
      </c>
      <c r="G16" s="9">
        <f t="shared" si="2"/>
        <v>0.8201157146</v>
      </c>
      <c r="H16" s="9" t="b">
        <f t="shared" si="3"/>
        <v>1</v>
      </c>
      <c r="I16" s="9" t="b">
        <f t="shared" si="4"/>
        <v>1</v>
      </c>
      <c r="J16" s="9" t="b">
        <f t="shared" si="5"/>
        <v>0</v>
      </c>
      <c r="K16" s="9" t="b">
        <f t="shared" si="6"/>
        <v>0</v>
      </c>
    </row>
    <row r="17">
      <c r="E17" s="9" t="b">
        <f>IF($B$3&gt;=17,TRUE(),FALSE())</f>
        <v>1</v>
      </c>
      <c r="F17" s="9">
        <f t="shared" si="1"/>
        <v>0.903382708</v>
      </c>
      <c r="G17" s="9">
        <f t="shared" si="2"/>
        <v>0.903382708</v>
      </c>
      <c r="H17" s="9" t="b">
        <f t="shared" si="3"/>
        <v>1</v>
      </c>
      <c r="I17" s="9" t="b">
        <f t="shared" si="4"/>
        <v>1</v>
      </c>
      <c r="J17" s="9" t="b">
        <f t="shared" si="5"/>
        <v>0</v>
      </c>
      <c r="K17" s="9" t="b">
        <f t="shared" si="6"/>
        <v>0</v>
      </c>
    </row>
    <row r="18">
      <c r="E18" s="9" t="b">
        <f>IF($B$3&gt;=18,TRUE(),FALSE())</f>
        <v>1</v>
      </c>
      <c r="F18" s="9">
        <f t="shared" si="1"/>
        <v>0.8858978868</v>
      </c>
      <c r="G18" s="9">
        <f t="shared" si="2"/>
        <v>0.8858978868</v>
      </c>
      <c r="H18" s="9" t="b">
        <f t="shared" si="3"/>
        <v>1</v>
      </c>
      <c r="I18" s="9" t="b">
        <f t="shared" si="4"/>
        <v>1</v>
      </c>
      <c r="J18" s="9" t="b">
        <f t="shared" si="5"/>
        <v>0</v>
      </c>
      <c r="K18" s="9" t="b">
        <f t="shared" si="6"/>
        <v>0</v>
      </c>
    </row>
    <row r="19">
      <c r="E19" s="9" t="b">
        <f>IF($B$3&gt;=19,TRUE(),FALSE())</f>
        <v>1</v>
      </c>
      <c r="F19" s="9">
        <f t="shared" si="1"/>
        <v>0.5110114828</v>
      </c>
      <c r="G19" s="9">
        <f t="shared" si="2"/>
        <v>0.5110114828</v>
      </c>
      <c r="H19" s="9" t="b">
        <f t="shared" si="3"/>
        <v>1</v>
      </c>
      <c r="I19" s="9" t="b">
        <f t="shared" si="4"/>
        <v>1</v>
      </c>
      <c r="J19" s="9" t="b">
        <f t="shared" si="5"/>
        <v>0</v>
      </c>
      <c r="K19" s="9" t="b">
        <f t="shared" si="6"/>
        <v>0</v>
      </c>
    </row>
    <row r="20">
      <c r="E20" s="9" t="b">
        <f>IF($B$3&gt;=20,TRUE(),FALSE())</f>
        <v>1</v>
      </c>
      <c r="F20" s="9">
        <f t="shared" si="1"/>
        <v>0.5874832093</v>
      </c>
      <c r="G20" s="9">
        <f t="shared" si="2"/>
        <v>0.5874832093</v>
      </c>
      <c r="H20" s="9" t="b">
        <f t="shared" si="3"/>
        <v>1</v>
      </c>
      <c r="I20" s="9" t="b">
        <f t="shared" si="4"/>
        <v>1</v>
      </c>
      <c r="J20" s="9" t="b">
        <f t="shared" si="5"/>
        <v>0</v>
      </c>
      <c r="K20" s="9" t="b">
        <f t="shared" si="6"/>
        <v>0</v>
      </c>
    </row>
    <row r="21">
      <c r="E21" s="9" t="b">
        <f>IF($B$3&gt;=21,TRUE(),FALSE())</f>
        <v>1</v>
      </c>
      <c r="F21" s="9">
        <f t="shared" si="1"/>
        <v>0.9978382618</v>
      </c>
      <c r="G21" s="9">
        <f t="shared" si="2"/>
        <v>0.9978382618</v>
      </c>
      <c r="H21" s="9" t="b">
        <f t="shared" si="3"/>
        <v>1</v>
      </c>
      <c r="I21" s="9" t="b">
        <f t="shared" si="4"/>
        <v>1</v>
      </c>
      <c r="J21" s="9" t="b">
        <f t="shared" si="5"/>
        <v>0</v>
      </c>
      <c r="K21" s="9" t="b">
        <f t="shared" si="6"/>
        <v>0</v>
      </c>
    </row>
    <row r="22">
      <c r="E22" s="9" t="b">
        <f>IF($B$3&gt;=22,TRUE(),FALSE())</f>
        <v>1</v>
      </c>
      <c r="F22" s="9">
        <f t="shared" si="1"/>
        <v>0.4345525436</v>
      </c>
      <c r="G22" s="9">
        <f t="shared" si="2"/>
        <v>0.4345525436</v>
      </c>
      <c r="H22" s="9" t="b">
        <f t="shared" si="3"/>
        <v>1</v>
      </c>
      <c r="I22" s="9" t="b">
        <f t="shared" si="4"/>
        <v>1</v>
      </c>
      <c r="J22" s="9" t="b">
        <f t="shared" si="5"/>
        <v>0</v>
      </c>
      <c r="K22" s="9" t="b">
        <f t="shared" si="6"/>
        <v>0</v>
      </c>
    </row>
    <row r="23">
      <c r="E23" s="9" t="b">
        <f>IF($B$3&gt;=23,TRUE(),FALSE())</f>
        <v>1</v>
      </c>
      <c r="F23" s="9">
        <f t="shared" si="1"/>
        <v>0.834667203</v>
      </c>
      <c r="G23" s="9">
        <f t="shared" si="2"/>
        <v>0.834667203</v>
      </c>
      <c r="H23" s="9" t="b">
        <f t="shared" si="3"/>
        <v>1</v>
      </c>
      <c r="I23" s="9" t="b">
        <f t="shared" si="4"/>
        <v>1</v>
      </c>
      <c r="J23" s="9" t="b">
        <f t="shared" si="5"/>
        <v>0</v>
      </c>
      <c r="K23" s="9" t="b">
        <f t="shared" si="6"/>
        <v>0</v>
      </c>
    </row>
    <row r="24">
      <c r="E24" s="9" t="b">
        <f>IF($B$3&gt;=24,TRUE(),FALSE())</f>
        <v>1</v>
      </c>
      <c r="F24" s="9">
        <f t="shared" si="1"/>
        <v>0.5200712124</v>
      </c>
      <c r="G24" s="9">
        <f t="shared" si="2"/>
        <v>0.5200712124</v>
      </c>
      <c r="H24" s="9" t="b">
        <f t="shared" si="3"/>
        <v>1</v>
      </c>
      <c r="I24" s="9" t="b">
        <f t="shared" si="4"/>
        <v>1</v>
      </c>
      <c r="J24" s="9" t="b">
        <f t="shared" si="5"/>
        <v>0</v>
      </c>
      <c r="K24" s="9" t="b">
        <f t="shared" si="6"/>
        <v>0</v>
      </c>
    </row>
    <row r="25">
      <c r="E25" s="9" t="b">
        <f>IF($B$3&gt;=25,TRUE(),FALSE())</f>
        <v>1</v>
      </c>
      <c r="F25" s="9">
        <f t="shared" si="1"/>
        <v>0.6561524073</v>
      </c>
      <c r="G25" s="9">
        <f t="shared" si="2"/>
        <v>0.6561524073</v>
      </c>
      <c r="H25" s="9" t="b">
        <f t="shared" si="3"/>
        <v>1</v>
      </c>
      <c r="I25" s="9" t="b">
        <f t="shared" si="4"/>
        <v>1</v>
      </c>
      <c r="J25" s="9" t="b">
        <f t="shared" si="5"/>
        <v>0</v>
      </c>
      <c r="K25" s="9" t="b">
        <f t="shared" si="6"/>
        <v>0</v>
      </c>
    </row>
    <row r="26">
      <c r="E26" s="9" t="b">
        <f>IF($B$3&gt;=26,TRUE(),FALSE())</f>
        <v>1</v>
      </c>
      <c r="F26" s="9">
        <f t="shared" si="1"/>
        <v>0.9203894513</v>
      </c>
      <c r="G26" s="9">
        <f t="shared" si="2"/>
        <v>0.9203894513</v>
      </c>
      <c r="H26" s="9" t="b">
        <f t="shared" si="3"/>
        <v>1</v>
      </c>
      <c r="I26" s="9" t="b">
        <f t="shared" si="4"/>
        <v>1</v>
      </c>
      <c r="J26" s="9" t="b">
        <f t="shared" si="5"/>
        <v>0</v>
      </c>
      <c r="K26" s="9" t="b">
        <f t="shared" si="6"/>
        <v>0</v>
      </c>
    </row>
    <row r="27">
      <c r="E27" s="9" t="b">
        <f>IF($B$3&gt;=27,TRUE(),FALSE())</f>
        <v>1</v>
      </c>
      <c r="F27" s="9">
        <f t="shared" si="1"/>
        <v>0.9327793417</v>
      </c>
      <c r="G27" s="9">
        <f t="shared" si="2"/>
        <v>0.9327793417</v>
      </c>
      <c r="H27" s="9" t="b">
        <f t="shared" si="3"/>
        <v>1</v>
      </c>
      <c r="I27" s="9" t="b">
        <f t="shared" si="4"/>
        <v>1</v>
      </c>
      <c r="J27" s="9" t="b">
        <f t="shared" si="5"/>
        <v>0</v>
      </c>
      <c r="K27" s="9" t="b">
        <f t="shared" si="6"/>
        <v>0</v>
      </c>
    </row>
    <row r="28">
      <c r="E28" s="9" t="b">
        <f>IF($B$3&gt;=28,TRUE(),FALSE())</f>
        <v>1</v>
      </c>
      <c r="F28" s="9">
        <f t="shared" si="1"/>
        <v>0.9766239936</v>
      </c>
      <c r="G28" s="9">
        <f t="shared" si="2"/>
        <v>0.9766239936</v>
      </c>
      <c r="H28" s="9" t="b">
        <f t="shared" si="3"/>
        <v>1</v>
      </c>
      <c r="I28" s="9" t="b">
        <f t="shared" si="4"/>
        <v>1</v>
      </c>
      <c r="J28" s="9" t="b">
        <f t="shared" si="5"/>
        <v>0</v>
      </c>
      <c r="K28" s="9" t="b">
        <f t="shared" si="6"/>
        <v>0</v>
      </c>
    </row>
    <row r="29">
      <c r="E29" s="9" t="b">
        <f>IF($B$3&gt;=29,TRUE(),FALSE())</f>
        <v>1</v>
      </c>
      <c r="F29" s="9">
        <f t="shared" si="1"/>
        <v>0.2260260106</v>
      </c>
      <c r="G29" s="9">
        <f t="shared" si="2"/>
        <v>0.2260260106</v>
      </c>
      <c r="H29" s="9" t="b">
        <f t="shared" si="3"/>
        <v>0</v>
      </c>
      <c r="I29" s="9" t="b">
        <f t="shared" si="4"/>
        <v>0</v>
      </c>
      <c r="J29" s="9" t="b">
        <f t="shared" si="5"/>
        <v>0</v>
      </c>
      <c r="K29" s="9" t="b">
        <f t="shared" si="6"/>
        <v>0</v>
      </c>
    </row>
    <row r="30">
      <c r="A30" s="5"/>
      <c r="B30" s="5"/>
      <c r="C30" s="5"/>
      <c r="D30" s="5"/>
      <c r="E30" s="9" t="b">
        <f>IF($B$3&gt;=30,TRUE(),FALSE())</f>
        <v>1</v>
      </c>
      <c r="F30" s="9">
        <f t="shared" si="1"/>
        <v>0.4692392815</v>
      </c>
      <c r="G30" s="9">
        <f t="shared" si="2"/>
        <v>0.4692392815</v>
      </c>
      <c r="H30" s="9" t="b">
        <f t="shared" si="3"/>
        <v>1</v>
      </c>
      <c r="I30" s="9" t="b">
        <f t="shared" si="4"/>
        <v>1</v>
      </c>
      <c r="J30" s="9" t="b">
        <f t="shared" si="5"/>
        <v>0</v>
      </c>
      <c r="K30" s="9" t="b">
        <f t="shared" si="6"/>
        <v>0</v>
      </c>
    </row>
    <row r="31">
      <c r="E31" s="9" t="b">
        <f>IF($B$3&gt;=31,TRUE(),FALSE())</f>
        <v>1</v>
      </c>
      <c r="F31" s="9">
        <f t="shared" si="1"/>
        <v>0.2889905371</v>
      </c>
      <c r="G31" s="9">
        <f t="shared" si="2"/>
        <v>0.2889905371</v>
      </c>
      <c r="H31" s="9" t="b">
        <f t="shared" si="3"/>
        <v>0</v>
      </c>
      <c r="I31" s="9" t="b">
        <f t="shared" si="4"/>
        <v>0</v>
      </c>
      <c r="J31" s="9" t="b">
        <f t="shared" si="5"/>
        <v>0</v>
      </c>
      <c r="K31" s="9" t="b">
        <f t="shared" si="6"/>
        <v>0</v>
      </c>
    </row>
    <row r="32">
      <c r="E32" s="9" t="b">
        <f>IF($B$3&gt;=32,TRUE(),FALSE())</f>
        <v>1</v>
      </c>
      <c r="F32" s="9">
        <f t="shared" si="1"/>
        <v>0.179149886</v>
      </c>
      <c r="G32" s="9">
        <f t="shared" si="2"/>
        <v>0.179149886</v>
      </c>
      <c r="H32" s="9" t="b">
        <f t="shared" si="3"/>
        <v>0</v>
      </c>
      <c r="I32" s="9" t="b">
        <f t="shared" si="4"/>
        <v>0</v>
      </c>
      <c r="J32" s="9" t="b">
        <f t="shared" si="5"/>
        <v>0</v>
      </c>
      <c r="K32" s="9" t="b">
        <f t="shared" si="6"/>
        <v>0</v>
      </c>
    </row>
    <row r="33">
      <c r="E33" s="9" t="b">
        <f>IF($B$3&gt;=33,TRUE(),FALSE())</f>
        <v>1</v>
      </c>
      <c r="F33" s="9">
        <f t="shared" si="1"/>
        <v>0.2147013842</v>
      </c>
      <c r="G33" s="9">
        <f t="shared" si="2"/>
        <v>0.2147013842</v>
      </c>
      <c r="H33" s="9" t="b">
        <f t="shared" si="3"/>
        <v>0</v>
      </c>
      <c r="I33" s="9" t="b">
        <f t="shared" si="4"/>
        <v>0</v>
      </c>
      <c r="J33" s="9" t="b">
        <f t="shared" si="5"/>
        <v>0</v>
      </c>
      <c r="K33" s="9" t="b">
        <f t="shared" si="6"/>
        <v>0</v>
      </c>
    </row>
    <row r="34">
      <c r="E34" s="9" t="b">
        <f>IF($B$3&gt;=34,TRUE(),FALSE())</f>
        <v>1</v>
      </c>
      <c r="F34" s="9">
        <f t="shared" si="1"/>
        <v>0.242014713</v>
      </c>
      <c r="G34" s="9">
        <f t="shared" si="2"/>
        <v>0.242014713</v>
      </c>
      <c r="H34" s="9" t="b">
        <f t="shared" si="3"/>
        <v>0</v>
      </c>
      <c r="I34" s="9" t="b">
        <f t="shared" si="4"/>
        <v>0</v>
      </c>
      <c r="J34" s="9" t="b">
        <f t="shared" si="5"/>
        <v>0</v>
      </c>
      <c r="K34" s="9" t="b">
        <f t="shared" si="6"/>
        <v>0</v>
      </c>
    </row>
    <row r="35">
      <c r="E35" s="9" t="b">
        <f>IF($B$3&gt;=35,TRUE(),FALSE())</f>
        <v>1</v>
      </c>
      <c r="F35" s="9">
        <f t="shared" si="1"/>
        <v>0.9098158044</v>
      </c>
      <c r="G35" s="9">
        <f t="shared" si="2"/>
        <v>0.9098158044</v>
      </c>
      <c r="H35" s="9" t="b">
        <f t="shared" si="3"/>
        <v>1</v>
      </c>
      <c r="I35" s="9" t="b">
        <f t="shared" si="4"/>
        <v>1</v>
      </c>
      <c r="J35" s="9" t="b">
        <f t="shared" si="5"/>
        <v>0</v>
      </c>
      <c r="K35" s="9" t="b">
        <f t="shared" si="6"/>
        <v>0</v>
      </c>
    </row>
    <row r="36">
      <c r="E36" s="9" t="b">
        <f>IF($B$3&gt;=36,TRUE(),FALSE())</f>
        <v>1</v>
      </c>
      <c r="F36" s="9">
        <f t="shared" si="1"/>
        <v>0.8806969946</v>
      </c>
      <c r="G36" s="9">
        <f t="shared" si="2"/>
        <v>0.8806969946</v>
      </c>
      <c r="H36" s="9" t="b">
        <f t="shared" si="3"/>
        <v>1</v>
      </c>
      <c r="I36" s="9" t="b">
        <f t="shared" si="4"/>
        <v>1</v>
      </c>
      <c r="J36" s="9" t="b">
        <f t="shared" si="5"/>
        <v>0</v>
      </c>
      <c r="K36" s="9" t="b">
        <f t="shared" si="6"/>
        <v>0</v>
      </c>
    </row>
    <row r="37">
      <c r="E37" s="9" t="b">
        <f>IF($B$3&gt;=37,TRUE(),FALSE())</f>
        <v>1</v>
      </c>
      <c r="F37" s="9">
        <f t="shared" si="1"/>
        <v>0.3482803082</v>
      </c>
      <c r="G37" s="9">
        <f t="shared" si="2"/>
        <v>0.3482803082</v>
      </c>
      <c r="H37" s="9" t="b">
        <f t="shared" si="3"/>
        <v>0</v>
      </c>
      <c r="I37" s="9" t="b">
        <f t="shared" si="4"/>
        <v>0</v>
      </c>
      <c r="J37" s="9" t="b">
        <f t="shared" si="5"/>
        <v>0</v>
      </c>
      <c r="K37" s="9" t="b">
        <f t="shared" si="6"/>
        <v>0</v>
      </c>
    </row>
    <row r="38">
      <c r="E38" s="9" t="b">
        <f>IF($B$3&gt;=38,TRUE(),FALSE())</f>
        <v>1</v>
      </c>
      <c r="F38" s="9">
        <f t="shared" si="1"/>
        <v>0.4552524635</v>
      </c>
      <c r="G38" s="9">
        <f t="shared" si="2"/>
        <v>0.4552524635</v>
      </c>
      <c r="H38" s="9" t="b">
        <f t="shared" si="3"/>
        <v>1</v>
      </c>
      <c r="I38" s="9" t="b">
        <f t="shared" si="4"/>
        <v>1</v>
      </c>
      <c r="J38" s="9" t="b">
        <f t="shared" si="5"/>
        <v>0</v>
      </c>
      <c r="K38" s="9" t="b">
        <f t="shared" si="6"/>
        <v>0</v>
      </c>
    </row>
    <row r="39">
      <c r="E39" s="9" t="b">
        <f>IF($B$3&gt;=39,TRUE(),FALSE())</f>
        <v>1</v>
      </c>
      <c r="F39" s="9">
        <f t="shared" si="1"/>
        <v>0.5067200686</v>
      </c>
      <c r="G39" s="9">
        <f t="shared" si="2"/>
        <v>0.5067200686</v>
      </c>
      <c r="H39" s="9" t="b">
        <f t="shared" si="3"/>
        <v>1</v>
      </c>
      <c r="I39" s="9" t="b">
        <f t="shared" si="4"/>
        <v>1</v>
      </c>
      <c r="J39" s="9" t="b">
        <f t="shared" si="5"/>
        <v>0</v>
      </c>
      <c r="K39" s="9" t="b">
        <f t="shared" si="6"/>
        <v>0</v>
      </c>
    </row>
    <row r="40">
      <c r="E40" s="9" t="b">
        <f>IF($B$3&gt;=40,TRUE(),FALSE())</f>
        <v>1</v>
      </c>
      <c r="F40" s="9">
        <f t="shared" si="1"/>
        <v>0.5395420889</v>
      </c>
      <c r="G40" s="9">
        <f t="shared" si="2"/>
        <v>0.5395420889</v>
      </c>
      <c r="H40" s="9" t="b">
        <f t="shared" si="3"/>
        <v>1</v>
      </c>
      <c r="I40" s="9" t="b">
        <f t="shared" si="4"/>
        <v>1</v>
      </c>
      <c r="J40" s="9" t="b">
        <f t="shared" si="5"/>
        <v>0</v>
      </c>
      <c r="K40" s="9" t="b">
        <f t="shared" si="6"/>
        <v>0</v>
      </c>
    </row>
    <row r="41">
      <c r="E41" s="9" t="b">
        <f>IF($B$3&gt;=41,TRUE(),FALSE())</f>
        <v>1</v>
      </c>
      <c r="F41" s="9">
        <f t="shared" si="1"/>
        <v>0.2229126821</v>
      </c>
      <c r="G41" s="9">
        <f t="shared" si="2"/>
        <v>0.2229126821</v>
      </c>
      <c r="H41" s="9" t="b">
        <f t="shared" si="3"/>
        <v>0</v>
      </c>
      <c r="I41" s="9" t="b">
        <f t="shared" si="4"/>
        <v>0</v>
      </c>
      <c r="J41" s="9" t="b">
        <f t="shared" si="5"/>
        <v>0</v>
      </c>
      <c r="K41" s="9" t="b">
        <f t="shared" si="6"/>
        <v>0</v>
      </c>
    </row>
    <row r="42">
      <c r="E42" s="9" t="b">
        <f>IF($B$3&gt;=42,TRUE(),FALSE())</f>
        <v>1</v>
      </c>
      <c r="F42" s="9">
        <f t="shared" si="1"/>
        <v>0.7360260071</v>
      </c>
      <c r="G42" s="9">
        <f t="shared" si="2"/>
        <v>0.7360260071</v>
      </c>
      <c r="H42" s="9" t="b">
        <f t="shared" si="3"/>
        <v>1</v>
      </c>
      <c r="I42" s="9" t="b">
        <f t="shared" si="4"/>
        <v>1</v>
      </c>
      <c r="J42" s="9" t="b">
        <f t="shared" si="5"/>
        <v>0</v>
      </c>
      <c r="K42" s="9" t="b">
        <f t="shared" si="6"/>
        <v>0</v>
      </c>
    </row>
    <row r="43">
      <c r="E43" s="9" t="b">
        <f>IF($B$3&gt;=43,TRUE(),FALSE())</f>
        <v>1</v>
      </c>
      <c r="F43" s="9">
        <f t="shared" si="1"/>
        <v>0.7758796635</v>
      </c>
      <c r="G43" s="9">
        <f t="shared" si="2"/>
        <v>0.7758796635</v>
      </c>
      <c r="H43" s="9" t="b">
        <f t="shared" si="3"/>
        <v>1</v>
      </c>
      <c r="I43" s="9" t="b">
        <f t="shared" si="4"/>
        <v>1</v>
      </c>
      <c r="J43" s="9" t="b">
        <f t="shared" si="5"/>
        <v>0</v>
      </c>
      <c r="K43" s="9" t="b">
        <f t="shared" si="6"/>
        <v>0</v>
      </c>
    </row>
    <row r="44">
      <c r="E44" s="9" t="b">
        <f>IF($B$3&gt;=44,TRUE(),FALSE())</f>
        <v>1</v>
      </c>
      <c r="F44" s="9">
        <f t="shared" si="1"/>
        <v>0.8209906471</v>
      </c>
      <c r="G44" s="9">
        <f t="shared" si="2"/>
        <v>0.8209906471</v>
      </c>
      <c r="H44" s="9" t="b">
        <f t="shared" si="3"/>
        <v>1</v>
      </c>
      <c r="I44" s="9" t="b">
        <f t="shared" si="4"/>
        <v>1</v>
      </c>
      <c r="J44" s="9" t="b">
        <f t="shared" si="5"/>
        <v>0</v>
      </c>
      <c r="K44" s="9" t="b">
        <f t="shared" si="6"/>
        <v>0</v>
      </c>
    </row>
    <row r="45">
      <c r="E45" s="9" t="b">
        <f>IF($B$3&gt;=45,TRUE(),FALSE())</f>
        <v>1</v>
      </c>
      <c r="F45" s="9">
        <f t="shared" si="1"/>
        <v>0.03921880964</v>
      </c>
      <c r="G45" s="9">
        <f t="shared" si="2"/>
        <v>0.03921880964</v>
      </c>
      <c r="H45" s="9" t="b">
        <f t="shared" si="3"/>
        <v>0</v>
      </c>
      <c r="I45" s="9" t="b">
        <f t="shared" si="4"/>
        <v>0</v>
      </c>
      <c r="J45" s="9" t="b">
        <f t="shared" si="5"/>
        <v>1</v>
      </c>
      <c r="K45" s="9" t="b">
        <f t="shared" si="6"/>
        <v>1</v>
      </c>
    </row>
    <row r="46">
      <c r="E46" s="9" t="b">
        <f>IF($B$3&gt;=46,TRUE(),FALSE())</f>
        <v>1</v>
      </c>
      <c r="F46" s="9">
        <f t="shared" si="1"/>
        <v>0.2950240494</v>
      </c>
      <c r="G46" s="9">
        <f t="shared" si="2"/>
        <v>0.2950240494</v>
      </c>
      <c r="H46" s="9" t="b">
        <f t="shared" si="3"/>
        <v>0</v>
      </c>
      <c r="I46" s="9" t="b">
        <f t="shared" si="4"/>
        <v>0</v>
      </c>
      <c r="J46" s="9" t="b">
        <f t="shared" si="5"/>
        <v>0</v>
      </c>
      <c r="K46" s="9" t="b">
        <f t="shared" si="6"/>
        <v>0</v>
      </c>
    </row>
    <row r="47">
      <c r="E47" s="9" t="b">
        <f>IF($B$3&gt;=47,TRUE(),FALSE())</f>
        <v>1</v>
      </c>
      <c r="F47" s="9">
        <f t="shared" si="1"/>
        <v>0.08974507262</v>
      </c>
      <c r="G47" s="9">
        <f t="shared" si="2"/>
        <v>0.08974507262</v>
      </c>
      <c r="H47" s="9" t="b">
        <f t="shared" si="3"/>
        <v>0</v>
      </c>
      <c r="I47" s="9" t="b">
        <f t="shared" si="4"/>
        <v>0</v>
      </c>
      <c r="J47" s="9" t="b">
        <f t="shared" si="5"/>
        <v>1</v>
      </c>
      <c r="K47" s="9" t="b">
        <f t="shared" si="6"/>
        <v>1</v>
      </c>
    </row>
    <row r="48">
      <c r="E48" s="9" t="b">
        <f>IF($B$3&gt;=48,TRUE(),FALSE())</f>
        <v>1</v>
      </c>
      <c r="F48" s="9">
        <f t="shared" si="1"/>
        <v>0.5497430611</v>
      </c>
      <c r="G48" s="9">
        <f t="shared" si="2"/>
        <v>0.5497430611</v>
      </c>
      <c r="H48" s="9" t="b">
        <f t="shared" si="3"/>
        <v>1</v>
      </c>
      <c r="I48" s="9" t="b">
        <f t="shared" si="4"/>
        <v>1</v>
      </c>
      <c r="J48" s="9" t="b">
        <f t="shared" si="5"/>
        <v>0</v>
      </c>
      <c r="K48" s="9" t="b">
        <f t="shared" si="6"/>
        <v>0</v>
      </c>
    </row>
    <row r="49">
      <c r="E49" s="9" t="b">
        <f>IF($B$3&gt;=49,TRUE(),FALSE())</f>
        <v>1</v>
      </c>
      <c r="F49" s="9">
        <f t="shared" si="1"/>
        <v>0.09587944983</v>
      </c>
      <c r="G49" s="9">
        <f t="shared" si="2"/>
        <v>0.09587944983</v>
      </c>
      <c r="H49" s="9" t="b">
        <f t="shared" si="3"/>
        <v>0</v>
      </c>
      <c r="I49" s="9" t="b">
        <f t="shared" si="4"/>
        <v>0</v>
      </c>
      <c r="J49" s="9" t="b">
        <f t="shared" si="5"/>
        <v>1</v>
      </c>
      <c r="K49" s="9" t="b">
        <f t="shared" si="6"/>
        <v>1</v>
      </c>
    </row>
    <row r="50">
      <c r="E50" s="9" t="b">
        <f>IF($B$3&gt;=50,TRUE(),FALSE())</f>
        <v>1</v>
      </c>
      <c r="F50" s="9">
        <f t="shared" si="1"/>
        <v>0.2814726189</v>
      </c>
      <c r="G50" s="9">
        <f t="shared" si="2"/>
        <v>0.2814726189</v>
      </c>
      <c r="H50" s="9" t="b">
        <f t="shared" si="3"/>
        <v>0</v>
      </c>
      <c r="I50" s="9" t="b">
        <f t="shared" si="4"/>
        <v>0</v>
      </c>
      <c r="J50" s="9" t="b">
        <f t="shared" si="5"/>
        <v>0</v>
      </c>
      <c r="K50" s="9" t="b">
        <f t="shared" si="6"/>
        <v>0</v>
      </c>
    </row>
    <row r="51">
      <c r="E51" s="9" t="b">
        <f>IF($B$3&gt;=51,TRUE(),FALSE())</f>
        <v>1</v>
      </c>
      <c r="F51" s="9">
        <f t="shared" si="1"/>
        <v>0.8022179042</v>
      </c>
      <c r="G51" s="9">
        <f t="shared" si="2"/>
        <v>0.8022179042</v>
      </c>
      <c r="H51" s="9" t="b">
        <f t="shared" si="3"/>
        <v>1</v>
      </c>
      <c r="I51" s="9" t="b">
        <f t="shared" si="4"/>
        <v>1</v>
      </c>
      <c r="J51" s="9" t="b">
        <f t="shared" si="5"/>
        <v>0</v>
      </c>
      <c r="K51" s="9" t="b">
        <f t="shared" si="6"/>
        <v>0</v>
      </c>
    </row>
    <row r="52">
      <c r="E52" s="9" t="b">
        <f>IF($B$3&gt;=52,TRUE(),FALSE())</f>
        <v>1</v>
      </c>
      <c r="F52" s="9">
        <f t="shared" si="1"/>
        <v>0.9437903707</v>
      </c>
      <c r="G52" s="9">
        <f t="shared" si="2"/>
        <v>0.9437903707</v>
      </c>
      <c r="H52" s="9" t="b">
        <f t="shared" si="3"/>
        <v>1</v>
      </c>
      <c r="I52" s="9" t="b">
        <f t="shared" si="4"/>
        <v>1</v>
      </c>
      <c r="J52" s="9" t="b">
        <f t="shared" si="5"/>
        <v>0</v>
      </c>
      <c r="K52" s="9" t="b">
        <f t="shared" si="6"/>
        <v>0</v>
      </c>
    </row>
    <row r="53">
      <c r="E53" s="9" t="b">
        <f>IF($B$3&gt;=53,TRUE(),FALSE())</f>
        <v>1</v>
      </c>
      <c r="F53" s="9">
        <f t="shared" si="1"/>
        <v>0.5591476899</v>
      </c>
      <c r="G53" s="9">
        <f t="shared" si="2"/>
        <v>0.5591476899</v>
      </c>
      <c r="H53" s="9" t="b">
        <f t="shared" si="3"/>
        <v>1</v>
      </c>
      <c r="I53" s="9" t="b">
        <f t="shared" si="4"/>
        <v>1</v>
      </c>
      <c r="J53" s="9" t="b">
        <f t="shared" si="5"/>
        <v>0</v>
      </c>
      <c r="K53" s="9" t="b">
        <f t="shared" si="6"/>
        <v>0</v>
      </c>
    </row>
    <row r="54">
      <c r="E54" s="9" t="b">
        <f>IF($B$3&gt;=54,TRUE(),FALSE())</f>
        <v>1</v>
      </c>
      <c r="F54" s="9">
        <f t="shared" si="1"/>
        <v>0.4697119419</v>
      </c>
      <c r="G54" s="9">
        <f t="shared" si="2"/>
        <v>0.4697119419</v>
      </c>
      <c r="H54" s="9" t="b">
        <f t="shared" si="3"/>
        <v>1</v>
      </c>
      <c r="I54" s="9" t="b">
        <f t="shared" si="4"/>
        <v>1</v>
      </c>
      <c r="J54" s="9" t="b">
        <f t="shared" si="5"/>
        <v>0</v>
      </c>
      <c r="K54" s="9" t="b">
        <f t="shared" si="6"/>
        <v>0</v>
      </c>
    </row>
    <row r="55">
      <c r="E55" s="9" t="b">
        <f>IF($B$3&gt;=55,TRUE(),FALSE())</f>
        <v>1</v>
      </c>
      <c r="F55" s="9">
        <f t="shared" si="1"/>
        <v>0.4131998603</v>
      </c>
      <c r="G55" s="9">
        <f t="shared" si="2"/>
        <v>0.4131998603</v>
      </c>
      <c r="H55" s="9" t="b">
        <f t="shared" si="3"/>
        <v>1</v>
      </c>
      <c r="I55" s="9" t="b">
        <f t="shared" si="4"/>
        <v>1</v>
      </c>
      <c r="J55" s="9" t="b">
        <f t="shared" si="5"/>
        <v>0</v>
      </c>
      <c r="K55" s="9" t="b">
        <f t="shared" si="6"/>
        <v>0</v>
      </c>
    </row>
    <row r="56">
      <c r="E56" s="9" t="b">
        <f>IF($B$3&gt;=56,TRUE(),FALSE())</f>
        <v>1</v>
      </c>
      <c r="F56" s="9">
        <f t="shared" si="1"/>
        <v>0.07506030488</v>
      </c>
      <c r="G56" s="9">
        <f t="shared" si="2"/>
        <v>0.07506030488</v>
      </c>
      <c r="H56" s="9" t="b">
        <f t="shared" si="3"/>
        <v>0</v>
      </c>
      <c r="I56" s="9" t="b">
        <f t="shared" si="4"/>
        <v>0</v>
      </c>
      <c r="J56" s="9" t="b">
        <f t="shared" si="5"/>
        <v>1</v>
      </c>
      <c r="K56" s="9" t="b">
        <f t="shared" si="6"/>
        <v>1</v>
      </c>
    </row>
    <row r="57">
      <c r="E57" s="9" t="b">
        <f>IF($B$3&gt;=57,TRUE(),FALSE())</f>
        <v>1</v>
      </c>
      <c r="F57" s="9">
        <f t="shared" si="1"/>
        <v>0.5221070529</v>
      </c>
      <c r="G57" s="9">
        <f t="shared" si="2"/>
        <v>0.5221070529</v>
      </c>
      <c r="H57" s="9" t="b">
        <f t="shared" si="3"/>
        <v>1</v>
      </c>
      <c r="I57" s="9" t="b">
        <f t="shared" si="4"/>
        <v>1</v>
      </c>
      <c r="J57" s="9" t="b">
        <f t="shared" si="5"/>
        <v>0</v>
      </c>
      <c r="K57" s="9" t="b">
        <f t="shared" si="6"/>
        <v>0</v>
      </c>
    </row>
    <row r="58">
      <c r="E58" s="9" t="b">
        <f>IF($B$3&gt;=58,TRUE(),FALSE())</f>
        <v>1</v>
      </c>
      <c r="F58" s="9">
        <f t="shared" si="1"/>
        <v>0.1196212879</v>
      </c>
      <c r="G58" s="9">
        <f t="shared" si="2"/>
        <v>0.1196212879</v>
      </c>
      <c r="H58" s="9" t="b">
        <f t="shared" si="3"/>
        <v>0</v>
      </c>
      <c r="I58" s="9" t="b">
        <f t="shared" si="4"/>
        <v>0</v>
      </c>
      <c r="J58" s="9" t="b">
        <f t="shared" si="5"/>
        <v>0</v>
      </c>
      <c r="K58" s="9" t="b">
        <f t="shared" si="6"/>
        <v>0</v>
      </c>
    </row>
    <row r="59">
      <c r="E59" s="9" t="b">
        <f>IF($B$3&gt;=59,TRUE(),FALSE())</f>
        <v>1</v>
      </c>
      <c r="F59" s="9">
        <f t="shared" si="1"/>
        <v>0.03846726797</v>
      </c>
      <c r="G59" s="9">
        <f t="shared" si="2"/>
        <v>0.03846726797</v>
      </c>
      <c r="H59" s="9" t="b">
        <f t="shared" si="3"/>
        <v>0</v>
      </c>
      <c r="I59" s="9" t="b">
        <f t="shared" si="4"/>
        <v>0</v>
      </c>
      <c r="J59" s="9" t="b">
        <f t="shared" si="5"/>
        <v>1</v>
      </c>
      <c r="K59" s="9" t="b">
        <f t="shared" si="6"/>
        <v>1</v>
      </c>
    </row>
    <row r="60">
      <c r="E60" s="9" t="b">
        <f>IF($B$3&gt;=60,TRUE(),FALSE())</f>
        <v>1</v>
      </c>
      <c r="F60" s="9">
        <f t="shared" si="1"/>
        <v>0.02254244799</v>
      </c>
      <c r="G60" s="9">
        <f t="shared" si="2"/>
        <v>0.02254244799</v>
      </c>
      <c r="H60" s="9" t="b">
        <f t="shared" si="3"/>
        <v>0</v>
      </c>
      <c r="I60" s="9" t="b">
        <f t="shared" si="4"/>
        <v>0</v>
      </c>
      <c r="J60" s="9" t="b">
        <f t="shared" si="5"/>
        <v>1</v>
      </c>
      <c r="K60" s="9" t="b">
        <f t="shared" si="6"/>
        <v>1</v>
      </c>
    </row>
    <row r="61">
      <c r="E61" s="9" t="b">
        <f>IF($B$3&gt;=61,TRUE(),FALSE())</f>
        <v>1</v>
      </c>
      <c r="F61" s="9">
        <f t="shared" si="1"/>
        <v>0.5208206539</v>
      </c>
      <c r="G61" s="9">
        <f t="shared" si="2"/>
        <v>0.5208206539</v>
      </c>
      <c r="H61" s="9" t="b">
        <f t="shared" si="3"/>
        <v>1</v>
      </c>
      <c r="I61" s="9" t="b">
        <f t="shared" si="4"/>
        <v>1</v>
      </c>
      <c r="J61" s="9" t="b">
        <f t="shared" si="5"/>
        <v>0</v>
      </c>
      <c r="K61" s="9" t="b">
        <f t="shared" si="6"/>
        <v>0</v>
      </c>
    </row>
    <row r="62">
      <c r="E62" s="9" t="b">
        <f>IF($B$3&gt;=62,TRUE(),FALSE())</f>
        <v>1</v>
      </c>
      <c r="F62" s="9">
        <f t="shared" si="1"/>
        <v>0.4517184257</v>
      </c>
      <c r="G62" s="9">
        <f t="shared" si="2"/>
        <v>0.4517184257</v>
      </c>
      <c r="H62" s="9" t="b">
        <f t="shared" si="3"/>
        <v>1</v>
      </c>
      <c r="I62" s="9" t="b">
        <f t="shared" si="4"/>
        <v>1</v>
      </c>
      <c r="J62" s="9" t="b">
        <f t="shared" si="5"/>
        <v>0</v>
      </c>
      <c r="K62" s="9" t="b">
        <f t="shared" si="6"/>
        <v>0</v>
      </c>
    </row>
    <row r="63">
      <c r="E63" s="9" t="b">
        <f>IF($B$3&gt;=63,TRUE(),FALSE())</f>
        <v>1</v>
      </c>
      <c r="F63" s="9">
        <f t="shared" si="1"/>
        <v>0.9872697737</v>
      </c>
      <c r="G63" s="9">
        <f t="shared" si="2"/>
        <v>0.9872697737</v>
      </c>
      <c r="H63" s="9" t="b">
        <f t="shared" si="3"/>
        <v>1</v>
      </c>
      <c r="I63" s="9" t="b">
        <f t="shared" si="4"/>
        <v>1</v>
      </c>
      <c r="J63" s="9" t="b">
        <f t="shared" si="5"/>
        <v>0</v>
      </c>
      <c r="K63" s="9" t="b">
        <f t="shared" si="6"/>
        <v>0</v>
      </c>
    </row>
    <row r="64">
      <c r="E64" s="9" t="b">
        <f>IF($B$3&gt;=64,TRUE(),FALSE())</f>
        <v>1</v>
      </c>
      <c r="F64" s="9">
        <f t="shared" si="1"/>
        <v>0.1103792426</v>
      </c>
      <c r="G64" s="9">
        <f t="shared" si="2"/>
        <v>0.1103792426</v>
      </c>
      <c r="H64" s="9" t="b">
        <f t="shared" si="3"/>
        <v>0</v>
      </c>
      <c r="I64" s="9" t="b">
        <f t="shared" si="4"/>
        <v>0</v>
      </c>
      <c r="J64" s="9" t="b">
        <f t="shared" si="5"/>
        <v>0</v>
      </c>
      <c r="K64" s="9" t="b">
        <f t="shared" si="6"/>
        <v>0</v>
      </c>
    </row>
    <row r="65">
      <c r="E65" s="9" t="b">
        <f>IF($B$3&gt;=65,TRUE(),FALSE())</f>
        <v>1</v>
      </c>
      <c r="F65" s="9">
        <f t="shared" si="1"/>
        <v>0.4840866349</v>
      </c>
      <c r="G65" s="9">
        <f t="shared" si="2"/>
        <v>0.4840866349</v>
      </c>
      <c r="H65" s="9" t="b">
        <f t="shared" si="3"/>
        <v>1</v>
      </c>
      <c r="I65" s="9" t="b">
        <f t="shared" si="4"/>
        <v>1</v>
      </c>
      <c r="J65" s="9" t="b">
        <f t="shared" si="5"/>
        <v>0</v>
      </c>
      <c r="K65" s="9" t="b">
        <f t="shared" si="6"/>
        <v>0</v>
      </c>
    </row>
    <row r="66">
      <c r="E66" s="9" t="b">
        <f>IF($B$3&gt;=66,TRUE(),FALSE())</f>
        <v>1</v>
      </c>
      <c r="F66" s="9">
        <f t="shared" si="1"/>
        <v>0.6826429688</v>
      </c>
      <c r="G66" s="9">
        <f t="shared" si="2"/>
        <v>0.6826429688</v>
      </c>
      <c r="H66" s="9" t="b">
        <f t="shared" si="3"/>
        <v>1</v>
      </c>
      <c r="I66" s="9" t="b">
        <f t="shared" si="4"/>
        <v>1</v>
      </c>
      <c r="J66" s="9" t="b">
        <f t="shared" si="5"/>
        <v>0</v>
      </c>
      <c r="K66" s="9" t="b">
        <f t="shared" si="6"/>
        <v>0</v>
      </c>
    </row>
    <row r="67">
      <c r="E67" s="9" t="b">
        <f>IF($B$3&gt;=67,TRUE(),FALSE())</f>
        <v>1</v>
      </c>
      <c r="F67" s="9">
        <f t="shared" si="1"/>
        <v>0.7627472882</v>
      </c>
      <c r="G67" s="9">
        <f t="shared" si="2"/>
        <v>0.7627472882</v>
      </c>
      <c r="H67" s="9" t="b">
        <f t="shared" si="3"/>
        <v>1</v>
      </c>
      <c r="I67" s="9" t="b">
        <f t="shared" si="4"/>
        <v>1</v>
      </c>
      <c r="J67" s="9" t="b">
        <f t="shared" si="5"/>
        <v>0</v>
      </c>
      <c r="K67" s="9" t="b">
        <f t="shared" si="6"/>
        <v>0</v>
      </c>
    </row>
    <row r="68">
      <c r="E68" s="9" t="b">
        <f>IF($B$3&gt;=68,TRUE(),FALSE())</f>
        <v>1</v>
      </c>
      <c r="F68" s="9">
        <f t="shared" si="1"/>
        <v>0.9564168443</v>
      </c>
      <c r="G68" s="9">
        <f t="shared" si="2"/>
        <v>0.9564168443</v>
      </c>
      <c r="H68" s="9" t="b">
        <f t="shared" si="3"/>
        <v>1</v>
      </c>
      <c r="I68" s="9" t="b">
        <f t="shared" si="4"/>
        <v>1</v>
      </c>
      <c r="J68" s="9" t="b">
        <f t="shared" si="5"/>
        <v>0</v>
      </c>
      <c r="K68" s="9" t="b">
        <f t="shared" si="6"/>
        <v>0</v>
      </c>
    </row>
    <row r="69">
      <c r="E69" s="9" t="b">
        <f>IF($B$3&gt;=69,TRUE(),FALSE())</f>
        <v>1</v>
      </c>
      <c r="F69" s="9">
        <f t="shared" si="1"/>
        <v>0.5593349461</v>
      </c>
      <c r="G69" s="9">
        <f t="shared" si="2"/>
        <v>0.5593349461</v>
      </c>
      <c r="H69" s="9" t="b">
        <f t="shared" si="3"/>
        <v>1</v>
      </c>
      <c r="I69" s="9" t="b">
        <f t="shared" si="4"/>
        <v>1</v>
      </c>
      <c r="J69" s="9" t="b">
        <f t="shared" si="5"/>
        <v>0</v>
      </c>
      <c r="K69" s="9" t="b">
        <f t="shared" si="6"/>
        <v>0</v>
      </c>
    </row>
    <row r="70">
      <c r="E70" s="9" t="b">
        <f>IF($B$3&gt;=70,TRUE(),FALSE())</f>
        <v>1</v>
      </c>
      <c r="F70" s="9">
        <f t="shared" si="1"/>
        <v>0.9778654235</v>
      </c>
      <c r="G70" s="9">
        <f t="shared" si="2"/>
        <v>0.9778654235</v>
      </c>
      <c r="H70" s="9" t="b">
        <f t="shared" si="3"/>
        <v>1</v>
      </c>
      <c r="I70" s="9" t="b">
        <f t="shared" si="4"/>
        <v>1</v>
      </c>
      <c r="J70" s="9" t="b">
        <f t="shared" si="5"/>
        <v>0</v>
      </c>
      <c r="K70" s="9" t="b">
        <f t="shared" si="6"/>
        <v>0</v>
      </c>
    </row>
    <row r="71">
      <c r="E71" s="9" t="b">
        <f>IF($B$3&gt;=71,TRUE(),FALSE())</f>
        <v>1</v>
      </c>
      <c r="F71" s="9">
        <f t="shared" si="1"/>
        <v>0.4692044484</v>
      </c>
      <c r="G71" s="9">
        <f t="shared" si="2"/>
        <v>0.4692044484</v>
      </c>
      <c r="H71" s="9" t="b">
        <f t="shared" si="3"/>
        <v>1</v>
      </c>
      <c r="I71" s="9" t="b">
        <f t="shared" si="4"/>
        <v>1</v>
      </c>
      <c r="J71" s="9" t="b">
        <f t="shared" si="5"/>
        <v>0</v>
      </c>
      <c r="K71" s="9" t="b">
        <f t="shared" si="6"/>
        <v>0</v>
      </c>
    </row>
    <row r="72">
      <c r="E72" s="9" t="b">
        <f>IF($B$3&gt;=72,TRUE(),FALSE())</f>
        <v>1</v>
      </c>
      <c r="F72" s="9">
        <f t="shared" si="1"/>
        <v>0.795968507</v>
      </c>
      <c r="G72" s="9">
        <f t="shared" si="2"/>
        <v>0.795968507</v>
      </c>
      <c r="H72" s="9" t="b">
        <f t="shared" si="3"/>
        <v>1</v>
      </c>
      <c r="I72" s="9" t="b">
        <f t="shared" si="4"/>
        <v>1</v>
      </c>
      <c r="J72" s="9" t="b">
        <f t="shared" si="5"/>
        <v>0</v>
      </c>
      <c r="K72" s="9" t="b">
        <f t="shared" si="6"/>
        <v>0</v>
      </c>
    </row>
    <row r="73">
      <c r="E73" s="9" t="b">
        <f>IF($B$3&gt;=73,TRUE(),FALSE())</f>
        <v>1</v>
      </c>
      <c r="F73" s="9">
        <f t="shared" si="1"/>
        <v>0.3792715962</v>
      </c>
      <c r="G73" s="9">
        <f t="shared" si="2"/>
        <v>0.3792715962</v>
      </c>
      <c r="H73" s="9" t="b">
        <f t="shared" si="3"/>
        <v>0</v>
      </c>
      <c r="I73" s="9" t="b">
        <f t="shared" si="4"/>
        <v>0</v>
      </c>
      <c r="J73" s="9" t="b">
        <f t="shared" si="5"/>
        <v>0</v>
      </c>
      <c r="K73" s="9" t="b">
        <f t="shared" si="6"/>
        <v>0</v>
      </c>
    </row>
    <row r="74">
      <c r="E74" s="9" t="b">
        <f>IF($B$3&gt;=74,TRUE(),FALSE())</f>
        <v>1</v>
      </c>
      <c r="F74" s="9">
        <f t="shared" si="1"/>
        <v>0.9958469562</v>
      </c>
      <c r="G74" s="9">
        <f t="shared" si="2"/>
        <v>0.9958469562</v>
      </c>
      <c r="H74" s="9" t="b">
        <f t="shared" si="3"/>
        <v>1</v>
      </c>
      <c r="I74" s="9" t="b">
        <f t="shared" si="4"/>
        <v>1</v>
      </c>
      <c r="J74" s="9" t="b">
        <f t="shared" si="5"/>
        <v>0</v>
      </c>
      <c r="K74" s="9" t="b">
        <f t="shared" si="6"/>
        <v>0</v>
      </c>
    </row>
    <row r="75">
      <c r="E75" s="9" t="b">
        <f>IF($B$3&gt;=75,TRUE(),FALSE())</f>
        <v>1</v>
      </c>
      <c r="F75" s="9">
        <f t="shared" si="1"/>
        <v>0.4354769337</v>
      </c>
      <c r="G75" s="9">
        <f t="shared" si="2"/>
        <v>0.4354769337</v>
      </c>
      <c r="H75" s="9" t="b">
        <f t="shared" si="3"/>
        <v>1</v>
      </c>
      <c r="I75" s="9" t="b">
        <f t="shared" si="4"/>
        <v>1</v>
      </c>
      <c r="J75" s="9" t="b">
        <f t="shared" si="5"/>
        <v>0</v>
      </c>
      <c r="K75" s="9" t="b">
        <f t="shared" si="6"/>
        <v>0</v>
      </c>
    </row>
    <row r="76">
      <c r="E76" s="9" t="b">
        <f>IF($B$3&gt;=76,TRUE(),FALSE())</f>
        <v>1</v>
      </c>
      <c r="F76" s="9">
        <f t="shared" si="1"/>
        <v>0.6910501437</v>
      </c>
      <c r="G76" s="9">
        <f t="shared" si="2"/>
        <v>0.6910501437</v>
      </c>
      <c r="H76" s="9" t="b">
        <f t="shared" si="3"/>
        <v>1</v>
      </c>
      <c r="I76" s="9" t="b">
        <f t="shared" si="4"/>
        <v>1</v>
      </c>
      <c r="J76" s="9" t="b">
        <f t="shared" si="5"/>
        <v>0</v>
      </c>
      <c r="K76" s="9" t="b">
        <f t="shared" si="6"/>
        <v>0</v>
      </c>
    </row>
    <row r="77">
      <c r="E77" s="9" t="b">
        <f>IF($B$3&gt;=77,TRUE(),FALSE())</f>
        <v>1</v>
      </c>
      <c r="F77" s="9">
        <f t="shared" si="1"/>
        <v>0.1121959935</v>
      </c>
      <c r="G77" s="9">
        <f t="shared" si="2"/>
        <v>0.1121959935</v>
      </c>
      <c r="H77" s="9" t="b">
        <f t="shared" si="3"/>
        <v>0</v>
      </c>
      <c r="I77" s="9" t="b">
        <f t="shared" si="4"/>
        <v>0</v>
      </c>
      <c r="J77" s="9" t="b">
        <f t="shared" si="5"/>
        <v>0</v>
      </c>
      <c r="K77" s="9" t="b">
        <f t="shared" si="6"/>
        <v>0</v>
      </c>
    </row>
    <row r="78">
      <c r="E78" s="9" t="b">
        <f>IF($B$3&gt;=78,TRUE(),FALSE())</f>
        <v>1</v>
      </c>
      <c r="F78" s="9">
        <f t="shared" si="1"/>
        <v>0.9215076609</v>
      </c>
      <c r="G78" s="37">
        <f t="shared" si="2"/>
        <v>0.9215076609</v>
      </c>
      <c r="H78" s="9" t="b">
        <f t="shared" si="3"/>
        <v>1</v>
      </c>
      <c r="I78" s="9" t="b">
        <f t="shared" si="4"/>
        <v>1</v>
      </c>
      <c r="J78" s="9" t="b">
        <f t="shared" si="5"/>
        <v>0</v>
      </c>
      <c r="K78" s="9" t="b">
        <f t="shared" si="6"/>
        <v>0</v>
      </c>
    </row>
    <row r="79">
      <c r="E79" s="9" t="b">
        <f>IF($B$3&gt;=79,TRUE(),FALSE())</f>
        <v>1</v>
      </c>
      <c r="F79" s="9">
        <f t="shared" si="1"/>
        <v>0.845070214</v>
      </c>
      <c r="G79" s="9">
        <f t="shared" si="2"/>
        <v>0.845070214</v>
      </c>
      <c r="H79" s="9" t="b">
        <f t="shared" si="3"/>
        <v>1</v>
      </c>
      <c r="I79" s="9" t="b">
        <f t="shared" si="4"/>
        <v>1</v>
      </c>
      <c r="J79" s="9" t="b">
        <f t="shared" si="5"/>
        <v>0</v>
      </c>
      <c r="K79" s="9" t="b">
        <f t="shared" si="6"/>
        <v>0</v>
      </c>
    </row>
    <row r="80">
      <c r="E80" s="9" t="b">
        <f>IF($B$3&gt;=80,TRUE(),FALSE())</f>
        <v>1</v>
      </c>
      <c r="F80" s="9">
        <f t="shared" si="1"/>
        <v>0.7871059958</v>
      </c>
      <c r="G80" s="9">
        <f t="shared" si="2"/>
        <v>0.7871059958</v>
      </c>
      <c r="H80" s="9" t="b">
        <f t="shared" si="3"/>
        <v>1</v>
      </c>
      <c r="I80" s="9" t="b">
        <f t="shared" si="4"/>
        <v>1</v>
      </c>
      <c r="J80" s="9" t="b">
        <f t="shared" si="5"/>
        <v>0</v>
      </c>
      <c r="K80" s="9" t="b">
        <f t="shared" si="6"/>
        <v>0</v>
      </c>
    </row>
    <row r="81">
      <c r="E81" s="9" t="b">
        <f>IF($B$3&gt;=81,TRUE(),FALSE())</f>
        <v>1</v>
      </c>
      <c r="F81" s="9">
        <f t="shared" si="1"/>
        <v>0.07348808449</v>
      </c>
      <c r="G81" s="9">
        <f t="shared" si="2"/>
        <v>0.07348808449</v>
      </c>
      <c r="H81" s="9" t="b">
        <f t="shared" si="3"/>
        <v>0</v>
      </c>
      <c r="I81" s="9" t="b">
        <f t="shared" si="4"/>
        <v>0</v>
      </c>
      <c r="J81" s="9" t="b">
        <f t="shared" si="5"/>
        <v>1</v>
      </c>
      <c r="K81" s="9" t="b">
        <f t="shared" si="6"/>
        <v>1</v>
      </c>
    </row>
    <row r="82">
      <c r="E82" s="9" t="b">
        <f>IF($B$3&gt;=82,TRUE(),FALSE())</f>
        <v>1</v>
      </c>
      <c r="F82" s="9">
        <f t="shared" si="1"/>
        <v>0.01674346626</v>
      </c>
      <c r="G82" s="9">
        <f t="shared" si="2"/>
        <v>0.01674346626</v>
      </c>
      <c r="H82" s="9" t="b">
        <f t="shared" si="3"/>
        <v>0</v>
      </c>
      <c r="I82" s="9" t="b">
        <f t="shared" si="4"/>
        <v>0</v>
      </c>
      <c r="J82" s="9" t="b">
        <f t="shared" si="5"/>
        <v>1</v>
      </c>
      <c r="K82" s="9" t="b">
        <f t="shared" si="6"/>
        <v>1</v>
      </c>
    </row>
    <row r="83">
      <c r="E83" s="9" t="b">
        <f>IF($B$3&gt;=83,TRUE(),FALSE())</f>
        <v>1</v>
      </c>
      <c r="F83" s="9">
        <f t="shared" si="1"/>
        <v>0.3014452579</v>
      </c>
      <c r="G83" s="9">
        <f t="shared" si="2"/>
        <v>0.3014452579</v>
      </c>
      <c r="H83" s="9" t="b">
        <f t="shared" si="3"/>
        <v>0</v>
      </c>
      <c r="I83" s="9" t="b">
        <f t="shared" si="4"/>
        <v>0</v>
      </c>
      <c r="J83" s="9" t="b">
        <f t="shared" si="5"/>
        <v>0</v>
      </c>
      <c r="K83" s="9" t="b">
        <f t="shared" si="6"/>
        <v>0</v>
      </c>
    </row>
    <row r="84">
      <c r="E84" s="9" t="b">
        <f>IF($B$3&gt;=84,TRUE(),FALSE())</f>
        <v>1</v>
      </c>
      <c r="F84" s="9">
        <f t="shared" si="1"/>
        <v>0.7372500762</v>
      </c>
      <c r="G84" s="9">
        <f t="shared" si="2"/>
        <v>0.7372500762</v>
      </c>
      <c r="H84" s="9" t="b">
        <f t="shared" si="3"/>
        <v>1</v>
      </c>
      <c r="I84" s="9" t="b">
        <f t="shared" si="4"/>
        <v>1</v>
      </c>
      <c r="J84" s="9" t="b">
        <f t="shared" si="5"/>
        <v>0</v>
      </c>
      <c r="K84" s="9" t="b">
        <f t="shared" si="6"/>
        <v>0</v>
      </c>
    </row>
    <row r="85">
      <c r="E85" s="9" t="b">
        <f>IF($B$3&gt;=85,TRUE(),FALSE())</f>
        <v>1</v>
      </c>
      <c r="F85" s="9">
        <f t="shared" si="1"/>
        <v>0.7665816578</v>
      </c>
      <c r="G85" s="9">
        <f t="shared" si="2"/>
        <v>0.7665816578</v>
      </c>
      <c r="H85" s="9" t="b">
        <f t="shared" si="3"/>
        <v>1</v>
      </c>
      <c r="I85" s="9" t="b">
        <f t="shared" si="4"/>
        <v>1</v>
      </c>
      <c r="J85" s="9" t="b">
        <f t="shared" si="5"/>
        <v>0</v>
      </c>
      <c r="K85" s="9" t="b">
        <f t="shared" si="6"/>
        <v>0</v>
      </c>
    </row>
    <row r="86">
      <c r="E86" s="9" t="b">
        <f>IF($B$3&gt;=86,TRUE(),FALSE())</f>
        <v>1</v>
      </c>
      <c r="F86" s="9">
        <f t="shared" si="1"/>
        <v>0.7518652871</v>
      </c>
      <c r="G86" s="9">
        <f t="shared" si="2"/>
        <v>0.7518652871</v>
      </c>
      <c r="H86" s="9" t="b">
        <f t="shared" si="3"/>
        <v>1</v>
      </c>
      <c r="I86" s="9" t="b">
        <f t="shared" si="4"/>
        <v>1</v>
      </c>
      <c r="J86" s="9" t="b">
        <f t="shared" si="5"/>
        <v>0</v>
      </c>
      <c r="K86" s="9" t="b">
        <f t="shared" si="6"/>
        <v>0</v>
      </c>
    </row>
    <row r="87">
      <c r="E87" s="9" t="b">
        <f>IF($B$3&gt;=87,TRUE(),FALSE())</f>
        <v>1</v>
      </c>
      <c r="F87" s="9">
        <f t="shared" si="1"/>
        <v>0.5507722256</v>
      </c>
      <c r="G87" s="9">
        <f t="shared" si="2"/>
        <v>0.5507722256</v>
      </c>
      <c r="H87" s="9" t="b">
        <f t="shared" si="3"/>
        <v>1</v>
      </c>
      <c r="I87" s="9" t="b">
        <f t="shared" si="4"/>
        <v>1</v>
      </c>
      <c r="J87" s="9" t="b">
        <f t="shared" si="5"/>
        <v>0</v>
      </c>
      <c r="K87" s="9" t="b">
        <f t="shared" si="6"/>
        <v>0</v>
      </c>
    </row>
    <row r="88">
      <c r="E88" s="9" t="b">
        <f>IF($B$3&gt;=88,TRUE(),FALSE())</f>
        <v>1</v>
      </c>
      <c r="F88" s="9">
        <f t="shared" si="1"/>
        <v>0.7783068998</v>
      </c>
      <c r="G88" s="9">
        <f t="shared" si="2"/>
        <v>0.7783068998</v>
      </c>
      <c r="H88" s="9" t="b">
        <f t="shared" si="3"/>
        <v>1</v>
      </c>
      <c r="I88" s="9" t="b">
        <f t="shared" si="4"/>
        <v>1</v>
      </c>
      <c r="J88" s="9" t="b">
        <f t="shared" si="5"/>
        <v>0</v>
      </c>
      <c r="K88" s="9" t="b">
        <f t="shared" si="6"/>
        <v>0</v>
      </c>
    </row>
    <row r="89">
      <c r="E89" s="9" t="b">
        <f>IF($B$3&gt;=89,TRUE(),FALSE())</f>
        <v>1</v>
      </c>
      <c r="F89" s="9">
        <f t="shared" si="1"/>
        <v>0.9688109423</v>
      </c>
      <c r="G89" s="9">
        <f t="shared" si="2"/>
        <v>0.9688109423</v>
      </c>
      <c r="H89" s="9" t="b">
        <f t="shared" si="3"/>
        <v>1</v>
      </c>
      <c r="I89" s="9" t="b">
        <f t="shared" si="4"/>
        <v>1</v>
      </c>
      <c r="J89" s="9" t="b">
        <f t="shared" si="5"/>
        <v>0</v>
      </c>
      <c r="K89" s="9" t="b">
        <f t="shared" si="6"/>
        <v>0</v>
      </c>
    </row>
    <row r="90">
      <c r="E90" s="9" t="b">
        <f>IF($B$3&gt;=90,TRUE(),FALSE())</f>
        <v>1</v>
      </c>
      <c r="F90" s="9">
        <f t="shared" si="1"/>
        <v>0.5242163273</v>
      </c>
      <c r="G90" s="9">
        <f t="shared" si="2"/>
        <v>0.5242163273</v>
      </c>
      <c r="H90" s="9" t="b">
        <f t="shared" si="3"/>
        <v>1</v>
      </c>
      <c r="I90" s="9" t="b">
        <f t="shared" si="4"/>
        <v>1</v>
      </c>
      <c r="J90" s="9" t="b">
        <f t="shared" si="5"/>
        <v>0</v>
      </c>
      <c r="K90" s="9" t="b">
        <f t="shared" si="6"/>
        <v>0</v>
      </c>
    </row>
    <row r="91">
      <c r="E91" s="9" t="b">
        <f>IF($B$3&gt;=91,TRUE(),FALSE())</f>
        <v>1</v>
      </c>
      <c r="F91" s="9">
        <f t="shared" si="1"/>
        <v>0.03466791403</v>
      </c>
      <c r="G91" s="9">
        <f t="shared" si="2"/>
        <v>0.03466791403</v>
      </c>
      <c r="H91" s="9" t="b">
        <f t="shared" si="3"/>
        <v>0</v>
      </c>
      <c r="I91" s="9" t="b">
        <f t="shared" si="4"/>
        <v>0</v>
      </c>
      <c r="J91" s="9" t="b">
        <f t="shared" si="5"/>
        <v>1</v>
      </c>
      <c r="K91" s="9" t="b">
        <f t="shared" si="6"/>
        <v>1</v>
      </c>
    </row>
    <row r="92">
      <c r="E92" s="9" t="b">
        <f>IF($B$3&gt;=92,TRUE(),FALSE())</f>
        <v>1</v>
      </c>
      <c r="F92" s="9">
        <f t="shared" si="1"/>
        <v>0.7134424916</v>
      </c>
      <c r="G92" s="9">
        <f t="shared" si="2"/>
        <v>0.7134424916</v>
      </c>
      <c r="H92" s="9" t="b">
        <f t="shared" si="3"/>
        <v>1</v>
      </c>
      <c r="I92" s="9" t="b">
        <f t="shared" si="4"/>
        <v>1</v>
      </c>
      <c r="J92" s="9" t="b">
        <f t="shared" si="5"/>
        <v>0</v>
      </c>
      <c r="K92" s="9" t="b">
        <f t="shared" si="6"/>
        <v>0</v>
      </c>
    </row>
    <row r="93">
      <c r="E93" s="9" t="b">
        <f>IF($B$3&gt;=93,TRUE(),FALSE())</f>
        <v>1</v>
      </c>
      <c r="F93" s="9">
        <f t="shared" si="1"/>
        <v>0.8808376039</v>
      </c>
      <c r="G93" s="9">
        <f t="shared" si="2"/>
        <v>0.8808376039</v>
      </c>
      <c r="H93" s="9" t="b">
        <f t="shared" si="3"/>
        <v>1</v>
      </c>
      <c r="I93" s="9" t="b">
        <f t="shared" si="4"/>
        <v>1</v>
      </c>
      <c r="J93" s="9" t="b">
        <f t="shared" si="5"/>
        <v>0</v>
      </c>
      <c r="K93" s="9" t="b">
        <f t="shared" si="6"/>
        <v>0</v>
      </c>
    </row>
    <row r="94">
      <c r="E94" s="9" t="b">
        <f>IF($B$3&gt;=94,TRUE(),FALSE())</f>
        <v>1</v>
      </c>
      <c r="F94" s="9">
        <f t="shared" si="1"/>
        <v>0.8188566466</v>
      </c>
      <c r="G94" s="9">
        <f t="shared" si="2"/>
        <v>0.8188566466</v>
      </c>
      <c r="H94" s="9" t="b">
        <f t="shared" si="3"/>
        <v>1</v>
      </c>
      <c r="I94" s="9" t="b">
        <f t="shared" si="4"/>
        <v>1</v>
      </c>
      <c r="J94" s="9" t="b">
        <f t="shared" si="5"/>
        <v>0</v>
      </c>
      <c r="K94" s="9" t="b">
        <f t="shared" si="6"/>
        <v>0</v>
      </c>
    </row>
    <row r="95">
      <c r="E95" s="9" t="b">
        <f>IF($B$3&gt;=95,TRUE(),FALSE())</f>
        <v>1</v>
      </c>
      <c r="F95" s="9">
        <f t="shared" si="1"/>
        <v>0.5518779341</v>
      </c>
      <c r="G95" s="9">
        <f t="shared" si="2"/>
        <v>0.5518779341</v>
      </c>
      <c r="H95" s="9" t="b">
        <f t="shared" si="3"/>
        <v>1</v>
      </c>
      <c r="I95" s="9" t="b">
        <f t="shared" si="4"/>
        <v>1</v>
      </c>
      <c r="J95" s="9" t="b">
        <f t="shared" si="5"/>
        <v>0</v>
      </c>
      <c r="K95" s="9" t="b">
        <f t="shared" si="6"/>
        <v>0</v>
      </c>
    </row>
    <row r="96">
      <c r="E96" s="9" t="b">
        <f>IF($B$3&gt;=96,TRUE(),FALSE())</f>
        <v>1</v>
      </c>
      <c r="F96" s="9">
        <f t="shared" si="1"/>
        <v>0.2329351561</v>
      </c>
      <c r="G96" s="9">
        <f t="shared" si="2"/>
        <v>0.2329351561</v>
      </c>
      <c r="H96" s="9" t="b">
        <f t="shared" si="3"/>
        <v>0</v>
      </c>
      <c r="I96" s="9" t="b">
        <f t="shared" si="4"/>
        <v>0</v>
      </c>
      <c r="J96" s="9" t="b">
        <f t="shared" si="5"/>
        <v>0</v>
      </c>
      <c r="K96" s="9" t="b">
        <f t="shared" si="6"/>
        <v>0</v>
      </c>
    </row>
    <row r="97">
      <c r="E97" s="9" t="b">
        <f>IF($B$3&gt;=97,TRUE(),FALSE())</f>
        <v>1</v>
      </c>
      <c r="F97" s="9">
        <f t="shared" si="1"/>
        <v>0.4179360337</v>
      </c>
      <c r="G97" s="9">
        <f t="shared" si="2"/>
        <v>0.4179360337</v>
      </c>
      <c r="H97" s="9" t="b">
        <f t="shared" si="3"/>
        <v>1</v>
      </c>
      <c r="I97" s="9" t="b">
        <f t="shared" si="4"/>
        <v>1</v>
      </c>
      <c r="J97" s="9" t="b">
        <f t="shared" si="5"/>
        <v>0</v>
      </c>
      <c r="K97" s="9" t="b">
        <f t="shared" si="6"/>
        <v>0</v>
      </c>
    </row>
    <row r="98">
      <c r="E98" s="9" t="b">
        <f>IF($B$3&gt;=98,TRUE(),FALSE())</f>
        <v>1</v>
      </c>
      <c r="F98" s="9">
        <f t="shared" si="1"/>
        <v>0.4210864933</v>
      </c>
      <c r="G98" s="9">
        <f t="shared" si="2"/>
        <v>0.4210864933</v>
      </c>
      <c r="H98" s="9" t="b">
        <f t="shared" si="3"/>
        <v>1</v>
      </c>
      <c r="I98" s="9" t="b">
        <f t="shared" si="4"/>
        <v>1</v>
      </c>
      <c r="J98" s="9" t="b">
        <f t="shared" si="5"/>
        <v>0</v>
      </c>
      <c r="K98" s="9" t="b">
        <f t="shared" si="6"/>
        <v>0</v>
      </c>
    </row>
    <row r="99">
      <c r="E99" s="9" t="b">
        <f>IF($B$3&gt;=99,TRUE(),FALSE())</f>
        <v>1</v>
      </c>
      <c r="F99" s="9">
        <f t="shared" si="1"/>
        <v>0.07056049283</v>
      </c>
      <c r="G99" s="9">
        <f t="shared" si="2"/>
        <v>0.07056049283</v>
      </c>
      <c r="H99" s="9" t="b">
        <f t="shared" si="3"/>
        <v>0</v>
      </c>
      <c r="I99" s="9" t="b">
        <f t="shared" si="4"/>
        <v>0</v>
      </c>
      <c r="J99" s="9" t="b">
        <f t="shared" si="5"/>
        <v>1</v>
      </c>
      <c r="K99" s="9" t="b">
        <f t="shared" si="6"/>
        <v>1</v>
      </c>
    </row>
    <row r="100">
      <c r="E100" s="9" t="b">
        <f>IF($B$3&gt;=100,TRUE(),FALSE())</f>
        <v>1</v>
      </c>
      <c r="F100" s="9">
        <f t="shared" si="1"/>
        <v>0.5876424407</v>
      </c>
      <c r="G100" s="9">
        <f t="shared" si="2"/>
        <v>0.5876424407</v>
      </c>
      <c r="H100" s="9" t="b">
        <f t="shared" si="3"/>
        <v>1</v>
      </c>
      <c r="I100" s="9" t="b">
        <f t="shared" si="4"/>
        <v>1</v>
      </c>
      <c r="J100" s="9" t="b">
        <f t="shared" si="5"/>
        <v>0</v>
      </c>
      <c r="K100" s="9" t="b">
        <f t="shared" si="6"/>
        <v>0</v>
      </c>
    </row>
    <row r="101">
      <c r="E101" s="9"/>
      <c r="F101" s="9"/>
      <c r="G101" s="9"/>
      <c r="H101" s="9"/>
      <c r="I101" s="9"/>
      <c r="J101" s="9"/>
      <c r="K101" s="9"/>
    </row>
    <row r="102">
      <c r="E102" s="9"/>
      <c r="F102" s="9"/>
      <c r="G102" s="9"/>
      <c r="H102" s="9"/>
      <c r="I102" s="9"/>
      <c r="J102" s="9"/>
      <c r="K102" s="9"/>
    </row>
    <row r="103">
      <c r="E103" s="9"/>
      <c r="F103" s="9"/>
      <c r="G103" s="9"/>
      <c r="H103" s="9"/>
      <c r="I103" s="9"/>
      <c r="J103" s="9"/>
      <c r="K103" s="9"/>
    </row>
    <row r="104">
      <c r="E104" s="9"/>
      <c r="F104" s="9"/>
      <c r="G104" s="9"/>
      <c r="H104" s="9"/>
      <c r="I104" s="9"/>
      <c r="J104" s="9"/>
      <c r="K104" s="9"/>
    </row>
    <row r="105">
      <c r="E105" s="9"/>
      <c r="F105" s="9"/>
      <c r="G105" s="9"/>
      <c r="H105" s="9"/>
      <c r="I105" s="9"/>
      <c r="J105" s="9"/>
      <c r="K105" s="9"/>
    </row>
    <row r="106">
      <c r="E106" s="9"/>
      <c r="F106" s="9"/>
      <c r="G106" s="9"/>
      <c r="H106" s="9"/>
      <c r="I106" s="9"/>
      <c r="J106" s="9"/>
      <c r="K106" s="9"/>
    </row>
    <row r="107">
      <c r="E107" s="9"/>
      <c r="F107" s="9"/>
      <c r="G107" s="9"/>
      <c r="H107" s="9"/>
      <c r="I107" s="9"/>
      <c r="J107" s="9"/>
      <c r="K107" s="9"/>
    </row>
    <row r="108">
      <c r="E108" s="9"/>
      <c r="F108" s="9"/>
      <c r="G108" s="9"/>
      <c r="H108" s="9"/>
      <c r="I108" s="9"/>
      <c r="J108" s="9"/>
      <c r="K108" s="9"/>
    </row>
    <row r="109">
      <c r="E109" s="9"/>
      <c r="F109" s="9"/>
      <c r="G109" s="9"/>
      <c r="H109" s="9"/>
      <c r="I109" s="9"/>
      <c r="J109" s="9"/>
      <c r="K109" s="9"/>
    </row>
    <row r="110">
      <c r="E110" s="9"/>
      <c r="F110" s="9"/>
      <c r="G110" s="9"/>
      <c r="H110" s="9"/>
      <c r="I110" s="9"/>
      <c r="J110" s="9"/>
      <c r="K110" s="9"/>
    </row>
    <row r="111">
      <c r="E111" s="9"/>
      <c r="F111" s="9"/>
      <c r="G111" s="9"/>
      <c r="H111" s="9"/>
      <c r="I111" s="9"/>
      <c r="J111" s="9"/>
      <c r="K111" s="9"/>
    </row>
    <row r="112">
      <c r="E112" s="9"/>
      <c r="F112" s="9"/>
      <c r="G112" s="9"/>
      <c r="H112" s="9"/>
      <c r="I112" s="9"/>
      <c r="J112" s="9"/>
      <c r="K112" s="9"/>
    </row>
    <row r="113">
      <c r="E113" s="9"/>
      <c r="F113" s="9"/>
      <c r="G113" s="9"/>
      <c r="H113" s="9"/>
      <c r="I113" s="9"/>
      <c r="J113" s="9"/>
      <c r="K113" s="9"/>
    </row>
    <row r="114">
      <c r="E114" s="9"/>
      <c r="F114" s="9"/>
      <c r="G114" s="9"/>
      <c r="H114" s="9"/>
      <c r="I114" s="9"/>
      <c r="J114" s="9"/>
      <c r="K114" s="9"/>
    </row>
    <row r="115">
      <c r="E115" s="9"/>
      <c r="F115" s="9"/>
      <c r="G115" s="9"/>
      <c r="H115" s="9"/>
      <c r="I115" s="9"/>
      <c r="J115" s="9"/>
      <c r="K115" s="9"/>
    </row>
    <row r="116">
      <c r="E116" s="9"/>
      <c r="F116" s="9"/>
      <c r="G116" s="9"/>
      <c r="H116" s="9"/>
      <c r="I116" s="9"/>
      <c r="J116" s="9"/>
      <c r="K116" s="9"/>
    </row>
    <row r="117">
      <c r="E117" s="9"/>
      <c r="F117" s="9"/>
      <c r="G117" s="9"/>
      <c r="H117" s="9"/>
      <c r="I117" s="9"/>
      <c r="J117" s="9"/>
      <c r="K117" s="9"/>
    </row>
    <row r="118">
      <c r="E118" s="9"/>
      <c r="F118" s="9"/>
      <c r="G118" s="9"/>
      <c r="H118" s="9"/>
      <c r="I118" s="9"/>
      <c r="J118" s="9"/>
      <c r="K118" s="9"/>
    </row>
    <row r="119">
      <c r="E119" s="9"/>
      <c r="F119" s="9"/>
      <c r="G119" s="9"/>
      <c r="H119" s="9"/>
      <c r="I119" s="9"/>
      <c r="J119" s="9"/>
      <c r="K119" s="9"/>
    </row>
    <row r="120">
      <c r="E120" s="9"/>
      <c r="F120" s="9"/>
      <c r="G120" s="9"/>
      <c r="H120" s="9"/>
      <c r="I120" s="9"/>
      <c r="J120" s="9"/>
      <c r="K120" s="9"/>
    </row>
    <row r="121">
      <c r="E121" s="9"/>
      <c r="F121" s="9"/>
      <c r="G121" s="9"/>
      <c r="H121" s="9"/>
      <c r="I121" s="9"/>
      <c r="J121" s="9"/>
      <c r="K121" s="9"/>
    </row>
    <row r="122">
      <c r="E122" s="9"/>
      <c r="F122" s="9"/>
      <c r="G122" s="9"/>
      <c r="H122" s="9"/>
      <c r="I122" s="9"/>
      <c r="J122" s="9"/>
      <c r="K122" s="9"/>
    </row>
    <row r="123">
      <c r="E123" s="9"/>
      <c r="F123" s="9"/>
      <c r="G123" s="9"/>
      <c r="H123" s="9"/>
      <c r="I123" s="9"/>
      <c r="J123" s="9"/>
      <c r="K123" s="9"/>
    </row>
    <row r="124">
      <c r="E124" s="9"/>
      <c r="F124" s="9"/>
      <c r="G124" s="9"/>
      <c r="H124" s="9"/>
      <c r="I124" s="9"/>
      <c r="J124" s="9"/>
      <c r="K124" s="9"/>
    </row>
    <row r="125">
      <c r="E125" s="9"/>
      <c r="F125" s="9"/>
      <c r="G125" s="9"/>
      <c r="H125" s="9"/>
      <c r="I125" s="9"/>
      <c r="J125" s="9"/>
      <c r="K125" s="9"/>
    </row>
    <row r="126">
      <c r="E126" s="9"/>
      <c r="F126" s="9"/>
      <c r="G126" s="9"/>
      <c r="H126" s="9"/>
      <c r="I126" s="9"/>
      <c r="J126" s="9"/>
      <c r="K126" s="9"/>
    </row>
    <row r="127">
      <c r="E127" s="9"/>
      <c r="F127" s="9"/>
      <c r="G127" s="9"/>
      <c r="H127" s="9"/>
      <c r="I127" s="9"/>
      <c r="J127" s="9"/>
      <c r="K127" s="9"/>
    </row>
    <row r="128">
      <c r="E128" s="9"/>
      <c r="F128" s="9"/>
      <c r="G128" s="9"/>
      <c r="H128" s="9"/>
      <c r="I128" s="9"/>
      <c r="J128" s="9"/>
      <c r="K128" s="9"/>
    </row>
    <row r="129">
      <c r="E129" s="9"/>
      <c r="F129" s="9"/>
      <c r="G129" s="9"/>
      <c r="H129" s="9"/>
      <c r="I129" s="9"/>
      <c r="J129" s="9"/>
      <c r="K129" s="9"/>
    </row>
    <row r="130">
      <c r="E130" s="9"/>
      <c r="F130" s="9"/>
      <c r="G130" s="9"/>
      <c r="H130" s="9"/>
      <c r="I130" s="9"/>
      <c r="J130" s="9"/>
      <c r="K130" s="9"/>
    </row>
    <row r="131">
      <c r="E131" s="9"/>
      <c r="F131" s="9"/>
      <c r="G131" s="9"/>
      <c r="H131" s="9"/>
      <c r="I131" s="9"/>
      <c r="J131" s="9"/>
      <c r="K131" s="9"/>
    </row>
    <row r="132">
      <c r="E132" s="9"/>
      <c r="F132" s="9"/>
      <c r="G132" s="9"/>
      <c r="H132" s="9"/>
      <c r="I132" s="9"/>
      <c r="J132" s="9"/>
      <c r="K132" s="9"/>
    </row>
    <row r="133">
      <c r="E133" s="9"/>
      <c r="F133" s="9"/>
      <c r="G133" s="9"/>
      <c r="H133" s="9"/>
      <c r="I133" s="9"/>
      <c r="J133" s="9"/>
      <c r="K133" s="9"/>
    </row>
    <row r="134">
      <c r="E134" s="9"/>
      <c r="F134" s="9"/>
      <c r="G134" s="9"/>
      <c r="H134" s="9"/>
      <c r="I134" s="9"/>
      <c r="J134" s="9"/>
      <c r="K134" s="9"/>
    </row>
    <row r="135">
      <c r="E135" s="9"/>
      <c r="F135" s="9"/>
      <c r="G135" s="9"/>
      <c r="H135" s="9"/>
      <c r="I135" s="9"/>
      <c r="J135" s="9"/>
      <c r="K135" s="9"/>
    </row>
    <row r="136">
      <c r="E136" s="9"/>
      <c r="F136" s="9"/>
      <c r="G136" s="9"/>
      <c r="H136" s="9"/>
      <c r="I136" s="9"/>
      <c r="J136" s="9"/>
      <c r="K136" s="9"/>
    </row>
    <row r="137">
      <c r="E137" s="9"/>
      <c r="F137" s="9"/>
      <c r="G137" s="9"/>
      <c r="H137" s="9"/>
      <c r="I137" s="9"/>
      <c r="J137" s="9"/>
      <c r="K137" s="9"/>
    </row>
    <row r="138">
      <c r="E138" s="9"/>
      <c r="F138" s="9"/>
      <c r="G138" s="9"/>
      <c r="H138" s="9"/>
      <c r="I138" s="9"/>
      <c r="J138" s="9"/>
      <c r="K138" s="9"/>
    </row>
    <row r="139">
      <c r="E139" s="9"/>
      <c r="F139" s="9"/>
      <c r="G139" s="9"/>
      <c r="H139" s="9"/>
      <c r="I139" s="9"/>
      <c r="J139" s="9"/>
      <c r="K139" s="9"/>
    </row>
    <row r="140">
      <c r="E140" s="9"/>
      <c r="F140" s="9"/>
      <c r="G140" s="9"/>
      <c r="H140" s="9"/>
      <c r="I140" s="9"/>
      <c r="J140" s="9"/>
      <c r="K140" s="9"/>
    </row>
    <row r="141">
      <c r="E141" s="9"/>
      <c r="F141" s="9"/>
      <c r="G141" s="9"/>
      <c r="H141" s="9"/>
      <c r="I141" s="9"/>
      <c r="J141" s="9"/>
      <c r="K141" s="9"/>
    </row>
    <row r="142">
      <c r="E142" s="9"/>
      <c r="F142" s="9"/>
      <c r="G142" s="9"/>
      <c r="H142" s="9"/>
      <c r="I142" s="9"/>
      <c r="J142" s="9"/>
      <c r="K142" s="9"/>
    </row>
    <row r="143">
      <c r="E143" s="9"/>
      <c r="F143" s="9"/>
      <c r="G143" s="9"/>
      <c r="H143" s="9"/>
      <c r="I143" s="9"/>
      <c r="J143" s="9"/>
      <c r="K143" s="9"/>
    </row>
    <row r="144">
      <c r="E144" s="9"/>
      <c r="F144" s="9"/>
      <c r="G144" s="9"/>
      <c r="H144" s="9"/>
      <c r="I144" s="9"/>
      <c r="J144" s="9"/>
      <c r="K144" s="9"/>
    </row>
    <row r="145">
      <c r="E145" s="9"/>
      <c r="F145" s="9"/>
      <c r="G145" s="9"/>
      <c r="H145" s="9"/>
      <c r="I145" s="9"/>
      <c r="J145" s="9"/>
      <c r="K145" s="9"/>
    </row>
    <row r="146">
      <c r="E146" s="9"/>
      <c r="F146" s="9"/>
      <c r="G146" s="9"/>
      <c r="H146" s="9"/>
      <c r="I146" s="9"/>
      <c r="J146" s="9"/>
      <c r="K146" s="9"/>
    </row>
    <row r="147">
      <c r="E147" s="9"/>
      <c r="F147" s="9"/>
      <c r="G147" s="9"/>
      <c r="H147" s="9"/>
      <c r="I147" s="9"/>
      <c r="J147" s="9"/>
      <c r="K147" s="9"/>
    </row>
    <row r="148">
      <c r="E148" s="9"/>
      <c r="F148" s="9"/>
      <c r="G148" s="9"/>
      <c r="H148" s="9"/>
      <c r="I148" s="9"/>
      <c r="J148" s="9"/>
      <c r="K148" s="9"/>
    </row>
    <row r="149">
      <c r="E149" s="9"/>
      <c r="F149" s="9"/>
      <c r="G149" s="9"/>
      <c r="H149" s="9"/>
      <c r="I149" s="9"/>
      <c r="J149" s="9"/>
      <c r="K149" s="9"/>
    </row>
    <row r="150">
      <c r="E150" s="9"/>
      <c r="F150" s="9"/>
      <c r="G150" s="9"/>
      <c r="H150" s="9"/>
      <c r="I150" s="9"/>
      <c r="J150" s="9"/>
      <c r="K150" s="9"/>
    </row>
    <row r="151">
      <c r="E151" s="9"/>
      <c r="F151" s="9"/>
      <c r="G151" s="9"/>
      <c r="H151" s="9"/>
      <c r="I151" s="9"/>
      <c r="J151" s="9"/>
      <c r="K151" s="9"/>
    </row>
    <row r="152">
      <c r="E152" s="9"/>
      <c r="F152" s="9"/>
      <c r="G152" s="9"/>
      <c r="H152" s="9"/>
      <c r="I152" s="9"/>
      <c r="J152" s="9"/>
      <c r="K152" s="9"/>
    </row>
    <row r="153">
      <c r="E153" s="9"/>
      <c r="F153" s="9"/>
      <c r="G153" s="9"/>
      <c r="H153" s="9"/>
      <c r="I153" s="9"/>
      <c r="J153" s="9"/>
      <c r="K153" s="9"/>
    </row>
    <row r="154">
      <c r="E154" s="9"/>
      <c r="F154" s="9"/>
      <c r="G154" s="9"/>
      <c r="H154" s="9"/>
      <c r="I154" s="9"/>
      <c r="J154" s="9"/>
      <c r="K154" s="9"/>
    </row>
    <row r="155">
      <c r="E155" s="9"/>
      <c r="F155" s="9"/>
      <c r="G155" s="9"/>
      <c r="H155" s="9"/>
      <c r="I155" s="9"/>
      <c r="J155" s="9"/>
      <c r="K155" s="9"/>
    </row>
    <row r="156">
      <c r="E156" s="9"/>
      <c r="F156" s="9"/>
      <c r="G156" s="9"/>
      <c r="H156" s="9"/>
      <c r="I156" s="9"/>
      <c r="J156" s="9"/>
      <c r="K156" s="9"/>
    </row>
    <row r="157">
      <c r="E157" s="9"/>
      <c r="F157" s="9"/>
      <c r="G157" s="9"/>
      <c r="H157" s="9"/>
      <c r="I157" s="9"/>
      <c r="J157" s="9"/>
      <c r="K157" s="9"/>
    </row>
    <row r="158">
      <c r="E158" s="9"/>
      <c r="F158" s="9"/>
      <c r="G158" s="9"/>
      <c r="H158" s="9"/>
      <c r="I158" s="9"/>
      <c r="J158" s="9"/>
      <c r="K158" s="9"/>
    </row>
    <row r="159">
      <c r="E159" s="9"/>
      <c r="F159" s="9"/>
      <c r="G159" s="9"/>
      <c r="H159" s="9"/>
      <c r="I159" s="9"/>
      <c r="J159" s="9"/>
      <c r="K159" s="9"/>
    </row>
    <row r="160">
      <c r="E160" s="9"/>
      <c r="F160" s="9"/>
      <c r="G160" s="9"/>
      <c r="H160" s="9"/>
      <c r="I160" s="9"/>
      <c r="J160" s="9"/>
      <c r="K160" s="9"/>
    </row>
    <row r="161">
      <c r="E161" s="9"/>
      <c r="F161" s="9"/>
      <c r="G161" s="9"/>
      <c r="H161" s="9"/>
      <c r="I161" s="9"/>
      <c r="J161" s="9"/>
      <c r="K161" s="9"/>
    </row>
    <row r="162">
      <c r="E162" s="9"/>
      <c r="F162" s="9"/>
      <c r="G162" s="9"/>
      <c r="H162" s="9"/>
      <c r="I162" s="9"/>
      <c r="J162" s="9"/>
      <c r="K162" s="9"/>
    </row>
    <row r="163">
      <c r="E163" s="9"/>
      <c r="F163" s="9"/>
      <c r="G163" s="9"/>
      <c r="H163" s="9"/>
      <c r="I163" s="9"/>
      <c r="J163" s="9"/>
      <c r="K163" s="9"/>
    </row>
    <row r="164">
      <c r="E164" s="9"/>
      <c r="F164" s="9"/>
      <c r="G164" s="9"/>
      <c r="H164" s="9"/>
      <c r="I164" s="9"/>
      <c r="J164" s="9"/>
      <c r="K164" s="9"/>
    </row>
    <row r="165">
      <c r="E165" s="9"/>
      <c r="F165" s="9"/>
      <c r="G165" s="9"/>
      <c r="H165" s="9"/>
      <c r="I165" s="9"/>
      <c r="J165" s="9"/>
      <c r="K165" s="9"/>
    </row>
    <row r="166">
      <c r="E166" s="9"/>
      <c r="F166" s="9"/>
      <c r="G166" s="9"/>
      <c r="H166" s="9"/>
      <c r="I166" s="9"/>
      <c r="J166" s="9"/>
      <c r="K166" s="9"/>
    </row>
    <row r="167">
      <c r="E167" s="9"/>
      <c r="F167" s="9"/>
      <c r="G167" s="9"/>
      <c r="H167" s="9"/>
      <c r="I167" s="9"/>
      <c r="J167" s="9"/>
      <c r="K167" s="9"/>
    </row>
    <row r="168">
      <c r="E168" s="9"/>
      <c r="F168" s="9"/>
      <c r="G168" s="9"/>
      <c r="H168" s="9"/>
      <c r="I168" s="9"/>
      <c r="J168" s="9"/>
      <c r="K168" s="9"/>
    </row>
    <row r="169">
      <c r="E169" s="9"/>
      <c r="F169" s="9"/>
      <c r="G169" s="9"/>
      <c r="H169" s="9"/>
      <c r="I169" s="9"/>
      <c r="J169" s="9"/>
      <c r="K169" s="9"/>
    </row>
    <row r="170">
      <c r="E170" s="9"/>
      <c r="F170" s="9"/>
      <c r="G170" s="9"/>
      <c r="H170" s="9"/>
      <c r="I170" s="9"/>
      <c r="J170" s="9"/>
      <c r="K170" s="9"/>
    </row>
    <row r="171">
      <c r="E171" s="9"/>
      <c r="F171" s="9"/>
      <c r="G171" s="9"/>
      <c r="H171" s="9"/>
      <c r="I171" s="9"/>
      <c r="J171" s="9"/>
      <c r="K171" s="9"/>
    </row>
    <row r="172">
      <c r="E172" s="9"/>
      <c r="F172" s="9"/>
      <c r="G172" s="9"/>
      <c r="H172" s="9"/>
      <c r="I172" s="9"/>
      <c r="J172" s="9"/>
      <c r="K172" s="9"/>
    </row>
    <row r="173">
      <c r="E173" s="9"/>
      <c r="F173" s="9"/>
      <c r="G173" s="9"/>
      <c r="H173" s="9"/>
      <c r="I173" s="9"/>
      <c r="J173" s="9"/>
      <c r="K173" s="9"/>
    </row>
    <row r="174">
      <c r="E174" s="9"/>
      <c r="F174" s="9"/>
      <c r="G174" s="9"/>
      <c r="H174" s="9"/>
      <c r="I174" s="9"/>
      <c r="J174" s="9"/>
      <c r="K174" s="9"/>
    </row>
    <row r="175">
      <c r="E175" s="9"/>
      <c r="F175" s="9"/>
      <c r="G175" s="9"/>
      <c r="H175" s="9"/>
      <c r="I175" s="9"/>
      <c r="J175" s="9"/>
      <c r="K175" s="9"/>
    </row>
    <row r="176">
      <c r="E176" s="9"/>
      <c r="F176" s="9"/>
      <c r="G176" s="9"/>
      <c r="H176" s="9"/>
      <c r="I176" s="9"/>
      <c r="J176" s="9"/>
      <c r="K176" s="9"/>
    </row>
    <row r="177">
      <c r="E177" s="9"/>
      <c r="F177" s="9"/>
      <c r="G177" s="9"/>
      <c r="H177" s="9"/>
      <c r="I177" s="9"/>
      <c r="J177" s="9"/>
      <c r="K177" s="9"/>
    </row>
    <row r="178">
      <c r="E178" s="9"/>
      <c r="F178" s="9"/>
      <c r="G178" s="9"/>
      <c r="H178" s="9"/>
      <c r="I178" s="9"/>
      <c r="J178" s="9"/>
      <c r="K178" s="9"/>
    </row>
    <row r="179">
      <c r="E179" s="9"/>
      <c r="F179" s="9"/>
      <c r="G179" s="9"/>
      <c r="H179" s="9"/>
      <c r="I179" s="9"/>
      <c r="J179" s="9"/>
      <c r="K179" s="9"/>
    </row>
    <row r="180">
      <c r="E180" s="9"/>
      <c r="F180" s="9"/>
      <c r="G180" s="9"/>
      <c r="H180" s="9"/>
      <c r="I180" s="9"/>
      <c r="J180" s="9"/>
      <c r="K180" s="9"/>
    </row>
    <row r="181">
      <c r="E181" s="9"/>
      <c r="F181" s="9"/>
      <c r="G181" s="9"/>
      <c r="H181" s="9"/>
      <c r="I181" s="9"/>
      <c r="J181" s="9"/>
      <c r="K181" s="9"/>
    </row>
    <row r="182">
      <c r="E182" s="9"/>
      <c r="F182" s="9"/>
      <c r="G182" s="9"/>
      <c r="H182" s="9"/>
      <c r="I182" s="9"/>
      <c r="J182" s="9"/>
      <c r="K182" s="9"/>
    </row>
    <row r="183">
      <c r="E183" s="9"/>
      <c r="F183" s="9"/>
      <c r="G183" s="9"/>
      <c r="H183" s="9"/>
      <c r="I183" s="9"/>
      <c r="J183" s="9"/>
      <c r="K183" s="9"/>
    </row>
    <row r="184">
      <c r="E184" s="9"/>
      <c r="F184" s="9"/>
      <c r="G184" s="9"/>
      <c r="H184" s="9"/>
      <c r="I184" s="9"/>
      <c r="J184" s="9"/>
      <c r="K184" s="9"/>
    </row>
    <row r="185">
      <c r="E185" s="9"/>
      <c r="F185" s="9"/>
      <c r="G185" s="9"/>
      <c r="H185" s="9"/>
      <c r="I185" s="9"/>
      <c r="J185" s="9"/>
      <c r="K185" s="9"/>
    </row>
    <row r="186">
      <c r="E186" s="9"/>
      <c r="F186" s="9"/>
      <c r="G186" s="9"/>
      <c r="H186" s="9"/>
      <c r="I186" s="9"/>
      <c r="J186" s="9"/>
      <c r="K186" s="9"/>
    </row>
    <row r="187">
      <c r="E187" s="9"/>
      <c r="F187" s="9"/>
      <c r="G187" s="9"/>
      <c r="H187" s="9"/>
      <c r="I187" s="9"/>
      <c r="J187" s="9"/>
      <c r="K187" s="9"/>
    </row>
    <row r="188">
      <c r="E188" s="9"/>
      <c r="F188" s="9"/>
      <c r="G188" s="9"/>
      <c r="H188" s="9"/>
      <c r="I188" s="9"/>
      <c r="J188" s="9"/>
      <c r="K188" s="9"/>
    </row>
    <row r="189">
      <c r="E189" s="9"/>
      <c r="F189" s="9"/>
      <c r="G189" s="9"/>
      <c r="H189" s="9"/>
      <c r="I189" s="9"/>
      <c r="J189" s="9"/>
      <c r="K189" s="9"/>
    </row>
    <row r="190">
      <c r="E190" s="9"/>
      <c r="F190" s="9"/>
      <c r="G190" s="9"/>
      <c r="H190" s="9"/>
      <c r="I190" s="9"/>
      <c r="J190" s="9"/>
      <c r="K190" s="9"/>
    </row>
    <row r="191">
      <c r="E191" s="9"/>
      <c r="F191" s="9"/>
      <c r="G191" s="9"/>
      <c r="H191" s="9"/>
      <c r="I191" s="9"/>
      <c r="J191" s="9"/>
      <c r="K191" s="9"/>
    </row>
    <row r="192">
      <c r="E192" s="9"/>
      <c r="F192" s="9"/>
      <c r="G192" s="9"/>
      <c r="H192" s="9"/>
      <c r="I192" s="9"/>
      <c r="J192" s="9"/>
      <c r="K192" s="9"/>
    </row>
    <row r="193">
      <c r="E193" s="9"/>
      <c r="F193" s="9"/>
      <c r="G193" s="9"/>
      <c r="H193" s="9"/>
      <c r="I193" s="9"/>
      <c r="J193" s="9"/>
      <c r="K193" s="9"/>
    </row>
    <row r="194">
      <c r="E194" s="9"/>
      <c r="F194" s="9"/>
      <c r="G194" s="9"/>
      <c r="H194" s="9"/>
      <c r="I194" s="9"/>
      <c r="J194" s="9"/>
      <c r="K194" s="9"/>
    </row>
    <row r="195">
      <c r="E195" s="9"/>
      <c r="F195" s="9"/>
      <c r="G195" s="9"/>
      <c r="H195" s="9"/>
      <c r="I195" s="9"/>
      <c r="J195" s="9"/>
      <c r="K195" s="9"/>
    </row>
    <row r="196">
      <c r="E196" s="9"/>
      <c r="F196" s="9"/>
      <c r="G196" s="9"/>
      <c r="H196" s="9"/>
      <c r="I196" s="9"/>
      <c r="J196" s="9"/>
      <c r="K196" s="9"/>
    </row>
    <row r="197">
      <c r="E197" s="9"/>
      <c r="F197" s="9"/>
      <c r="G197" s="9"/>
      <c r="H197" s="9"/>
      <c r="I197" s="9"/>
      <c r="J197" s="9"/>
      <c r="K197" s="9"/>
    </row>
    <row r="198">
      <c r="E198" s="9"/>
      <c r="F198" s="9"/>
      <c r="G198" s="9"/>
      <c r="H198" s="9"/>
      <c r="I198" s="9"/>
      <c r="J198" s="9"/>
      <c r="K198" s="9"/>
    </row>
    <row r="199">
      <c r="E199" s="9"/>
      <c r="F199" s="9"/>
      <c r="G199" s="9"/>
      <c r="H199" s="9"/>
      <c r="I199" s="9"/>
      <c r="J199" s="9"/>
      <c r="K199" s="9"/>
    </row>
    <row r="200">
      <c r="E200" s="9"/>
      <c r="F200" s="9"/>
      <c r="G200" s="9"/>
      <c r="H200" s="9"/>
      <c r="I200" s="9"/>
      <c r="J200" s="9"/>
      <c r="K200" s="9"/>
    </row>
    <row r="201">
      <c r="E201" s="9"/>
      <c r="F201" s="9"/>
      <c r="G201" s="9"/>
      <c r="H201" s="9"/>
      <c r="I201" s="9"/>
      <c r="J201" s="9"/>
      <c r="K201" s="9"/>
    </row>
    <row r="202">
      <c r="E202" s="9"/>
      <c r="F202" s="9"/>
      <c r="G202" s="9"/>
      <c r="H202" s="9"/>
      <c r="I202" s="9"/>
      <c r="J202" s="9"/>
      <c r="K202" s="9"/>
    </row>
    <row r="203">
      <c r="E203" s="9"/>
      <c r="F203" s="9"/>
      <c r="G203" s="9"/>
      <c r="H203" s="9"/>
      <c r="I203" s="9"/>
      <c r="J203" s="9"/>
      <c r="K203" s="9"/>
    </row>
    <row r="204">
      <c r="E204" s="9"/>
      <c r="F204" s="9"/>
      <c r="G204" s="9"/>
      <c r="H204" s="9"/>
      <c r="I204" s="9"/>
      <c r="J204" s="9"/>
      <c r="K204" s="9"/>
    </row>
    <row r="205">
      <c r="E205" s="9"/>
      <c r="F205" s="9"/>
      <c r="G205" s="9"/>
      <c r="H205" s="9"/>
      <c r="I205" s="9"/>
      <c r="J205" s="9"/>
      <c r="K205" s="9"/>
    </row>
    <row r="206">
      <c r="E206" s="9"/>
      <c r="F206" s="9"/>
      <c r="G206" s="9"/>
      <c r="H206" s="9"/>
      <c r="I206" s="9"/>
      <c r="J206" s="9"/>
      <c r="K206" s="9"/>
    </row>
    <row r="207">
      <c r="E207" s="9"/>
      <c r="F207" s="9"/>
      <c r="G207" s="9"/>
      <c r="H207" s="9"/>
      <c r="I207" s="9"/>
      <c r="J207" s="9"/>
      <c r="K207" s="9"/>
    </row>
    <row r="208">
      <c r="E208" s="9"/>
      <c r="F208" s="9"/>
      <c r="G208" s="9"/>
      <c r="H208" s="9"/>
      <c r="I208" s="9"/>
      <c r="J208" s="9"/>
      <c r="K208" s="9"/>
    </row>
    <row r="209">
      <c r="E209" s="9"/>
      <c r="F209" s="9"/>
      <c r="G209" s="9"/>
      <c r="H209" s="9"/>
      <c r="I209" s="9"/>
      <c r="J209" s="9"/>
      <c r="K209" s="9"/>
    </row>
    <row r="210">
      <c r="E210" s="9"/>
      <c r="F210" s="9"/>
      <c r="G210" s="9"/>
      <c r="H210" s="9"/>
      <c r="I210" s="9"/>
      <c r="J210" s="9"/>
      <c r="K210" s="9"/>
    </row>
    <row r="211">
      <c r="E211" s="9"/>
      <c r="F211" s="9"/>
      <c r="G211" s="9"/>
      <c r="H211" s="9"/>
      <c r="I211" s="9"/>
      <c r="J211" s="9"/>
      <c r="K211" s="9"/>
    </row>
    <row r="212">
      <c r="E212" s="9"/>
      <c r="F212" s="9"/>
      <c r="G212" s="9"/>
      <c r="H212" s="9"/>
      <c r="I212" s="9"/>
      <c r="J212" s="9"/>
      <c r="K212" s="9"/>
    </row>
    <row r="213">
      <c r="E213" s="9"/>
      <c r="F213" s="9"/>
      <c r="G213" s="9"/>
      <c r="H213" s="9"/>
      <c r="I213" s="9"/>
      <c r="J213" s="9"/>
      <c r="K213" s="9"/>
    </row>
    <row r="214">
      <c r="E214" s="9"/>
      <c r="F214" s="9"/>
      <c r="G214" s="9"/>
      <c r="H214" s="9"/>
      <c r="I214" s="9"/>
      <c r="J214" s="9"/>
      <c r="K214" s="9"/>
    </row>
    <row r="215">
      <c r="E215" s="9"/>
      <c r="F215" s="9"/>
      <c r="G215" s="9"/>
      <c r="H215" s="9"/>
      <c r="I215" s="9"/>
      <c r="J215" s="9"/>
      <c r="K215" s="9"/>
    </row>
    <row r="216">
      <c r="E216" s="9"/>
      <c r="F216" s="9"/>
      <c r="G216" s="9"/>
      <c r="H216" s="9"/>
      <c r="I216" s="9"/>
      <c r="J216" s="9"/>
      <c r="K216" s="9"/>
    </row>
    <row r="217">
      <c r="E217" s="9"/>
      <c r="F217" s="9"/>
      <c r="G217" s="9"/>
      <c r="H217" s="9"/>
      <c r="I217" s="9"/>
      <c r="J217" s="9"/>
      <c r="K217" s="9"/>
    </row>
    <row r="218">
      <c r="E218" s="9"/>
      <c r="F218" s="9"/>
      <c r="G218" s="9"/>
      <c r="H218" s="9"/>
      <c r="I218" s="9"/>
      <c r="J218" s="9"/>
      <c r="K218" s="9"/>
    </row>
    <row r="219">
      <c r="E219" s="9"/>
      <c r="F219" s="9"/>
      <c r="G219" s="9"/>
      <c r="H219" s="9"/>
      <c r="I219" s="9"/>
      <c r="J219" s="9"/>
      <c r="K219" s="9"/>
    </row>
    <row r="220">
      <c r="E220" s="9"/>
      <c r="F220" s="9"/>
      <c r="G220" s="9"/>
      <c r="H220" s="9"/>
      <c r="I220" s="9"/>
      <c r="J220" s="9"/>
      <c r="K220" s="9"/>
    </row>
    <row r="221">
      <c r="E221" s="9"/>
      <c r="F221" s="9"/>
      <c r="G221" s="9"/>
      <c r="H221" s="9"/>
      <c r="I221" s="9"/>
      <c r="J221" s="9"/>
      <c r="K221" s="9"/>
    </row>
    <row r="222">
      <c r="E222" s="9"/>
      <c r="F222" s="9"/>
      <c r="G222" s="9"/>
      <c r="H222" s="9"/>
      <c r="I222" s="9"/>
      <c r="J222" s="9"/>
      <c r="K222" s="9"/>
    </row>
    <row r="223">
      <c r="E223" s="9"/>
      <c r="F223" s="9"/>
      <c r="G223" s="9"/>
      <c r="H223" s="9"/>
      <c r="I223" s="9"/>
      <c r="J223" s="9"/>
      <c r="K223" s="9"/>
    </row>
    <row r="224">
      <c r="E224" s="9"/>
      <c r="F224" s="9"/>
      <c r="G224" s="9"/>
      <c r="H224" s="9"/>
      <c r="I224" s="9"/>
      <c r="J224" s="9"/>
      <c r="K224" s="9"/>
    </row>
    <row r="225">
      <c r="E225" s="9"/>
      <c r="F225" s="9"/>
      <c r="G225" s="9"/>
      <c r="H225" s="9"/>
      <c r="I225" s="9"/>
      <c r="J225" s="9"/>
      <c r="K225" s="9"/>
    </row>
    <row r="226">
      <c r="E226" s="9"/>
      <c r="F226" s="9"/>
      <c r="G226" s="9"/>
      <c r="H226" s="9"/>
      <c r="I226" s="9"/>
      <c r="J226" s="9"/>
      <c r="K226" s="9"/>
    </row>
    <row r="227">
      <c r="E227" s="9"/>
      <c r="F227" s="9"/>
      <c r="G227" s="9"/>
      <c r="H227" s="9"/>
      <c r="I227" s="9"/>
      <c r="J227" s="9"/>
      <c r="K227" s="9"/>
    </row>
    <row r="228">
      <c r="E228" s="9"/>
      <c r="F228" s="9"/>
      <c r="G228" s="9"/>
      <c r="H228" s="9"/>
      <c r="I228" s="9"/>
      <c r="J228" s="9"/>
      <c r="K228" s="9"/>
    </row>
    <row r="229">
      <c r="E229" s="9"/>
      <c r="F229" s="9"/>
      <c r="G229" s="9"/>
      <c r="H229" s="9"/>
      <c r="I229" s="9"/>
      <c r="J229" s="9"/>
      <c r="K229" s="9"/>
    </row>
    <row r="230">
      <c r="E230" s="9"/>
      <c r="F230" s="9"/>
      <c r="G230" s="9"/>
      <c r="H230" s="9"/>
      <c r="I230" s="9"/>
      <c r="J230" s="9"/>
      <c r="K230" s="9"/>
    </row>
    <row r="231">
      <c r="E231" s="9"/>
      <c r="F231" s="9"/>
      <c r="G231" s="9"/>
      <c r="H231" s="9"/>
      <c r="I231" s="9"/>
      <c r="J231" s="9"/>
      <c r="K231" s="9"/>
    </row>
    <row r="232">
      <c r="E232" s="9"/>
      <c r="F232" s="9"/>
      <c r="G232" s="9"/>
      <c r="H232" s="9"/>
      <c r="I232" s="9"/>
      <c r="J232" s="9"/>
      <c r="K232" s="9"/>
    </row>
    <row r="233">
      <c r="E233" s="9"/>
      <c r="F233" s="9"/>
      <c r="G233" s="9"/>
      <c r="H233" s="9"/>
      <c r="I233" s="9"/>
      <c r="J233" s="9"/>
      <c r="K233" s="9"/>
    </row>
    <row r="234">
      <c r="E234" s="9"/>
      <c r="F234" s="9"/>
      <c r="G234" s="9"/>
      <c r="H234" s="9"/>
      <c r="I234" s="9"/>
      <c r="J234" s="9"/>
      <c r="K234" s="9"/>
    </row>
    <row r="235">
      <c r="E235" s="9"/>
      <c r="F235" s="9"/>
      <c r="G235" s="9"/>
      <c r="H235" s="9"/>
      <c r="I235" s="9"/>
      <c r="J235" s="9"/>
      <c r="K235" s="9"/>
    </row>
    <row r="236">
      <c r="E236" s="9"/>
      <c r="F236" s="9"/>
      <c r="G236" s="9"/>
      <c r="H236" s="9"/>
      <c r="I236" s="9"/>
      <c r="J236" s="9"/>
      <c r="K236" s="9"/>
    </row>
    <row r="237">
      <c r="E237" s="9"/>
      <c r="F237" s="9"/>
      <c r="G237" s="9"/>
      <c r="H237" s="9"/>
      <c r="I237" s="9"/>
      <c r="J237" s="9"/>
      <c r="K237" s="9"/>
    </row>
    <row r="238">
      <c r="E238" s="9"/>
      <c r="F238" s="9"/>
      <c r="G238" s="9"/>
      <c r="H238" s="9"/>
      <c r="I238" s="9"/>
      <c r="J238" s="9"/>
      <c r="K238" s="9"/>
    </row>
    <row r="239">
      <c r="E239" s="9"/>
      <c r="F239" s="9"/>
      <c r="G239" s="9"/>
      <c r="H239" s="9"/>
      <c r="I239" s="9"/>
      <c r="J239" s="9"/>
      <c r="K239" s="9"/>
    </row>
    <row r="240">
      <c r="E240" s="9"/>
      <c r="F240" s="9"/>
      <c r="G240" s="9"/>
      <c r="H240" s="9"/>
      <c r="I240" s="9"/>
      <c r="J240" s="9"/>
      <c r="K240" s="9"/>
    </row>
    <row r="241">
      <c r="E241" s="9"/>
      <c r="F241" s="9"/>
      <c r="G241" s="9"/>
      <c r="H241" s="9"/>
      <c r="I241" s="9"/>
      <c r="J241" s="9"/>
      <c r="K241" s="9"/>
    </row>
    <row r="242">
      <c r="E242" s="9"/>
      <c r="F242" s="9"/>
      <c r="G242" s="9"/>
      <c r="H242" s="9"/>
      <c r="I242" s="9"/>
      <c r="J242" s="9"/>
      <c r="K242" s="9"/>
    </row>
    <row r="243">
      <c r="E243" s="9"/>
      <c r="F243" s="9"/>
      <c r="G243" s="9"/>
      <c r="H243" s="9"/>
      <c r="I243" s="9"/>
      <c r="J243" s="9"/>
      <c r="K243" s="9"/>
    </row>
    <row r="244">
      <c r="E244" s="9"/>
      <c r="F244" s="9"/>
      <c r="G244" s="9"/>
      <c r="H244" s="9"/>
      <c r="I244" s="9"/>
      <c r="J244" s="9"/>
      <c r="K244" s="9"/>
    </row>
    <row r="245">
      <c r="E245" s="9"/>
      <c r="F245" s="9"/>
      <c r="G245" s="9"/>
      <c r="H245" s="9"/>
      <c r="I245" s="9"/>
      <c r="J245" s="9"/>
      <c r="K245" s="9"/>
    </row>
    <row r="246">
      <c r="E246" s="9"/>
      <c r="F246" s="9"/>
      <c r="G246" s="9"/>
      <c r="H246" s="9"/>
      <c r="I246" s="9"/>
      <c r="J246" s="9"/>
      <c r="K246" s="9"/>
    </row>
    <row r="247">
      <c r="E247" s="9"/>
      <c r="F247" s="9"/>
      <c r="G247" s="9"/>
      <c r="H247" s="9"/>
      <c r="I247" s="9"/>
      <c r="J247" s="9"/>
      <c r="K247" s="9"/>
    </row>
    <row r="248">
      <c r="E248" s="9"/>
      <c r="F248" s="9"/>
      <c r="G248" s="9"/>
      <c r="H248" s="9"/>
      <c r="I248" s="9"/>
      <c r="J248" s="9"/>
      <c r="K248" s="9"/>
    </row>
    <row r="249">
      <c r="E249" s="9"/>
      <c r="F249" s="9"/>
      <c r="G249" s="9"/>
      <c r="H249" s="9"/>
      <c r="I249" s="9"/>
      <c r="J249" s="9"/>
      <c r="K249" s="9"/>
    </row>
    <row r="250">
      <c r="E250" s="9"/>
      <c r="F250" s="9"/>
      <c r="G250" s="9"/>
      <c r="H250" s="9"/>
      <c r="I250" s="9"/>
      <c r="J250" s="9"/>
      <c r="K250" s="9"/>
    </row>
    <row r="251">
      <c r="E251" s="9"/>
      <c r="F251" s="9"/>
      <c r="G251" s="9"/>
      <c r="H251" s="9"/>
      <c r="I251" s="9"/>
      <c r="J251" s="9"/>
      <c r="K251" s="9"/>
    </row>
    <row r="252">
      <c r="E252" s="9"/>
      <c r="F252" s="9"/>
      <c r="G252" s="9"/>
      <c r="H252" s="9"/>
      <c r="I252" s="9"/>
      <c r="J252" s="9"/>
      <c r="K252" s="9"/>
    </row>
    <row r="253">
      <c r="E253" s="9"/>
      <c r="F253" s="9"/>
      <c r="G253" s="9"/>
      <c r="H253" s="9"/>
      <c r="I253" s="9"/>
      <c r="J253" s="9"/>
      <c r="K253" s="9"/>
    </row>
    <row r="254">
      <c r="E254" s="9"/>
      <c r="F254" s="9"/>
      <c r="G254" s="9"/>
      <c r="H254" s="9"/>
      <c r="I254" s="9"/>
      <c r="J254" s="9"/>
      <c r="K254" s="9"/>
    </row>
    <row r="255">
      <c r="E255" s="9"/>
      <c r="F255" s="9"/>
      <c r="G255" s="9"/>
      <c r="H255" s="9"/>
      <c r="I255" s="9"/>
      <c r="J255" s="9"/>
      <c r="K255" s="9"/>
    </row>
    <row r="256">
      <c r="E256" s="9"/>
      <c r="F256" s="9"/>
      <c r="G256" s="9"/>
      <c r="H256" s="9"/>
      <c r="I256" s="9"/>
      <c r="J256" s="9"/>
      <c r="K256" s="9"/>
    </row>
    <row r="257">
      <c r="E257" s="9"/>
      <c r="F257" s="9"/>
      <c r="G257" s="9"/>
      <c r="H257" s="9"/>
      <c r="I257" s="9"/>
      <c r="J257" s="9"/>
      <c r="K257" s="9"/>
    </row>
    <row r="258">
      <c r="E258" s="9"/>
      <c r="F258" s="9"/>
      <c r="G258" s="9"/>
      <c r="H258" s="9"/>
      <c r="I258" s="9"/>
      <c r="J258" s="9"/>
      <c r="K258" s="9"/>
    </row>
    <row r="259">
      <c r="E259" s="9"/>
      <c r="F259" s="9"/>
      <c r="G259" s="9"/>
      <c r="H259" s="9"/>
      <c r="I259" s="9"/>
      <c r="J259" s="9"/>
      <c r="K259" s="9"/>
    </row>
    <row r="260">
      <c r="E260" s="9"/>
      <c r="F260" s="9"/>
      <c r="G260" s="9"/>
      <c r="H260" s="9"/>
      <c r="I260" s="9"/>
      <c r="J260" s="9"/>
      <c r="K260" s="9"/>
    </row>
    <row r="261">
      <c r="E261" s="9"/>
      <c r="F261" s="9"/>
      <c r="G261" s="9"/>
      <c r="H261" s="9"/>
      <c r="I261" s="9"/>
      <c r="J261" s="9"/>
      <c r="K261" s="9"/>
    </row>
    <row r="262">
      <c r="E262" s="9"/>
      <c r="F262" s="9"/>
      <c r="G262" s="9"/>
      <c r="H262" s="9"/>
      <c r="I262" s="9"/>
      <c r="J262" s="9"/>
      <c r="K262" s="9"/>
    </row>
    <row r="263">
      <c r="E263" s="9"/>
      <c r="F263" s="9"/>
      <c r="G263" s="9"/>
      <c r="H263" s="9"/>
      <c r="I263" s="9"/>
      <c r="J263" s="9"/>
      <c r="K263" s="9"/>
    </row>
    <row r="264">
      <c r="E264" s="9"/>
      <c r="F264" s="9"/>
      <c r="G264" s="9"/>
      <c r="H264" s="9"/>
      <c r="I264" s="9"/>
      <c r="J264" s="9"/>
      <c r="K264" s="9"/>
    </row>
    <row r="265">
      <c r="E265" s="9"/>
      <c r="F265" s="9"/>
      <c r="G265" s="9"/>
      <c r="H265" s="9"/>
      <c r="I265" s="9"/>
      <c r="J265" s="9"/>
      <c r="K265" s="9"/>
    </row>
    <row r="266">
      <c r="E266" s="9"/>
      <c r="F266" s="9"/>
      <c r="G266" s="9"/>
      <c r="H266" s="9"/>
      <c r="I266" s="9"/>
      <c r="J266" s="9"/>
      <c r="K266" s="9"/>
    </row>
    <row r="267">
      <c r="E267" s="9"/>
      <c r="F267" s="9"/>
      <c r="G267" s="9"/>
      <c r="H267" s="9"/>
      <c r="I267" s="9"/>
      <c r="J267" s="9"/>
      <c r="K267" s="9"/>
    </row>
    <row r="268">
      <c r="E268" s="9"/>
      <c r="F268" s="9"/>
      <c r="G268" s="9"/>
      <c r="H268" s="9"/>
      <c r="I268" s="9"/>
      <c r="J268" s="9"/>
      <c r="K268" s="9"/>
    </row>
    <row r="269">
      <c r="E269" s="9"/>
      <c r="F269" s="9"/>
      <c r="G269" s="9"/>
      <c r="H269" s="9"/>
      <c r="I269" s="9"/>
      <c r="J269" s="9"/>
      <c r="K269" s="9"/>
    </row>
    <row r="270">
      <c r="E270" s="9"/>
      <c r="F270" s="9"/>
      <c r="G270" s="9"/>
      <c r="H270" s="9"/>
      <c r="I270" s="9"/>
      <c r="J270" s="9"/>
      <c r="K270" s="9"/>
    </row>
    <row r="271">
      <c r="E271" s="9"/>
      <c r="F271" s="9"/>
      <c r="G271" s="9"/>
      <c r="H271" s="9"/>
      <c r="I271" s="9"/>
      <c r="J271" s="9"/>
      <c r="K271" s="9"/>
    </row>
    <row r="272">
      <c r="E272" s="9"/>
      <c r="F272" s="9"/>
      <c r="G272" s="9"/>
      <c r="H272" s="9"/>
      <c r="I272" s="9"/>
      <c r="J272" s="9"/>
      <c r="K272" s="9"/>
    </row>
    <row r="273">
      <c r="E273" s="9"/>
      <c r="F273" s="9"/>
      <c r="G273" s="9"/>
      <c r="H273" s="9"/>
      <c r="I273" s="9"/>
      <c r="J273" s="9"/>
      <c r="K273" s="9"/>
    </row>
    <row r="274">
      <c r="E274" s="9"/>
      <c r="F274" s="9"/>
      <c r="G274" s="9"/>
      <c r="H274" s="9"/>
      <c r="I274" s="9"/>
      <c r="J274" s="9"/>
      <c r="K274" s="9"/>
    </row>
    <row r="275">
      <c r="E275" s="9"/>
      <c r="F275" s="9"/>
      <c r="G275" s="9"/>
      <c r="H275" s="9"/>
      <c r="I275" s="9"/>
      <c r="J275" s="9"/>
      <c r="K275" s="9"/>
    </row>
    <row r="276">
      <c r="E276" s="9"/>
      <c r="F276" s="9"/>
      <c r="G276" s="9"/>
      <c r="H276" s="9"/>
      <c r="I276" s="9"/>
      <c r="J276" s="9"/>
      <c r="K276" s="9"/>
    </row>
    <row r="277">
      <c r="E277" s="9"/>
      <c r="F277" s="9"/>
      <c r="G277" s="9"/>
      <c r="H277" s="9"/>
      <c r="I277" s="9"/>
      <c r="J277" s="9"/>
      <c r="K277" s="9"/>
    </row>
    <row r="278">
      <c r="E278" s="9"/>
      <c r="F278" s="9"/>
      <c r="G278" s="9"/>
      <c r="H278" s="9"/>
      <c r="I278" s="9"/>
      <c r="J278" s="9"/>
      <c r="K278" s="9"/>
    </row>
    <row r="279">
      <c r="E279" s="9"/>
      <c r="F279" s="9"/>
      <c r="G279" s="9"/>
      <c r="H279" s="9"/>
      <c r="I279" s="9"/>
      <c r="J279" s="9"/>
      <c r="K279" s="9"/>
    </row>
    <row r="280">
      <c r="E280" s="9"/>
      <c r="F280" s="9"/>
      <c r="G280" s="9"/>
      <c r="H280" s="9"/>
      <c r="I280" s="9"/>
      <c r="J280" s="9"/>
      <c r="K280" s="9"/>
    </row>
    <row r="281">
      <c r="E281" s="9"/>
      <c r="F281" s="9"/>
      <c r="G281" s="9"/>
      <c r="H281" s="9"/>
      <c r="I281" s="9"/>
      <c r="J281" s="9"/>
      <c r="K281" s="9"/>
    </row>
    <row r="282">
      <c r="E282" s="9"/>
      <c r="F282" s="9"/>
      <c r="G282" s="9"/>
      <c r="H282" s="9"/>
      <c r="I282" s="9"/>
      <c r="J282" s="9"/>
      <c r="K282" s="9"/>
    </row>
    <row r="283">
      <c r="E283" s="9"/>
      <c r="F283" s="9"/>
      <c r="G283" s="9"/>
      <c r="H283" s="9"/>
      <c r="I283" s="9"/>
      <c r="J283" s="9"/>
      <c r="K283" s="9"/>
    </row>
    <row r="284">
      <c r="E284" s="9"/>
      <c r="F284" s="9"/>
      <c r="G284" s="9"/>
      <c r="H284" s="9"/>
      <c r="I284" s="9"/>
      <c r="J284" s="9"/>
      <c r="K284" s="9"/>
    </row>
    <row r="285">
      <c r="E285" s="9"/>
      <c r="F285" s="9"/>
      <c r="G285" s="9"/>
      <c r="H285" s="9"/>
      <c r="I285" s="9"/>
      <c r="J285" s="9"/>
      <c r="K285" s="9"/>
    </row>
    <row r="286">
      <c r="E286" s="9"/>
      <c r="F286" s="9"/>
      <c r="G286" s="9"/>
      <c r="H286" s="9"/>
      <c r="I286" s="9"/>
      <c r="J286" s="9"/>
      <c r="K286" s="9"/>
    </row>
    <row r="287">
      <c r="E287" s="9"/>
      <c r="F287" s="9"/>
      <c r="G287" s="9"/>
      <c r="H287" s="9"/>
      <c r="I287" s="9"/>
      <c r="J287" s="9"/>
      <c r="K287" s="9"/>
    </row>
    <row r="288">
      <c r="E288" s="9"/>
      <c r="F288" s="9"/>
      <c r="G288" s="9"/>
      <c r="H288" s="9"/>
      <c r="I288" s="9"/>
      <c r="J288" s="9"/>
      <c r="K288" s="9"/>
    </row>
    <row r="289">
      <c r="E289" s="9"/>
      <c r="F289" s="9"/>
      <c r="G289" s="9"/>
      <c r="H289" s="9"/>
      <c r="I289" s="9"/>
      <c r="J289" s="9"/>
      <c r="K289" s="9"/>
    </row>
    <row r="290">
      <c r="E290" s="9"/>
      <c r="F290" s="9"/>
      <c r="G290" s="9"/>
      <c r="H290" s="9"/>
      <c r="I290" s="9"/>
      <c r="J290" s="9"/>
      <c r="K290" s="9"/>
    </row>
    <row r="291">
      <c r="E291" s="9"/>
      <c r="F291" s="9"/>
      <c r="G291" s="9"/>
      <c r="H291" s="9"/>
      <c r="I291" s="9"/>
      <c r="J291" s="9"/>
      <c r="K291" s="9"/>
    </row>
    <row r="292">
      <c r="E292" s="9"/>
      <c r="F292" s="9"/>
      <c r="G292" s="9"/>
      <c r="H292" s="9"/>
      <c r="I292" s="9"/>
      <c r="J292" s="9"/>
      <c r="K292" s="9"/>
    </row>
    <row r="293">
      <c r="E293" s="9"/>
      <c r="F293" s="9"/>
      <c r="G293" s="9"/>
      <c r="H293" s="9"/>
      <c r="I293" s="9"/>
      <c r="J293" s="9"/>
      <c r="K293" s="9"/>
    </row>
    <row r="294">
      <c r="E294" s="9"/>
      <c r="F294" s="9"/>
      <c r="G294" s="9"/>
      <c r="H294" s="9"/>
      <c r="I294" s="9"/>
      <c r="J294" s="9"/>
      <c r="K294" s="9"/>
    </row>
    <row r="295">
      <c r="E295" s="9"/>
      <c r="F295" s="9"/>
      <c r="G295" s="9"/>
      <c r="H295" s="9"/>
      <c r="I295" s="9"/>
      <c r="J295" s="9"/>
      <c r="K295" s="9"/>
    </row>
    <row r="296">
      <c r="E296" s="9"/>
      <c r="F296" s="9"/>
      <c r="G296" s="9"/>
      <c r="H296" s="9"/>
      <c r="I296" s="9"/>
      <c r="J296" s="9"/>
      <c r="K296" s="9"/>
    </row>
    <row r="297">
      <c r="E297" s="9"/>
      <c r="F297" s="9"/>
      <c r="G297" s="9"/>
      <c r="H297" s="9"/>
      <c r="I297" s="9"/>
      <c r="J297" s="9"/>
      <c r="K297" s="9"/>
    </row>
    <row r="298">
      <c r="E298" s="9"/>
      <c r="F298" s="9"/>
      <c r="G298" s="9"/>
      <c r="H298" s="9"/>
      <c r="I298" s="9"/>
      <c r="J298" s="9"/>
      <c r="K298" s="9"/>
    </row>
    <row r="299">
      <c r="E299" s="9"/>
      <c r="F299" s="9"/>
      <c r="G299" s="9"/>
      <c r="H299" s="9"/>
      <c r="I299" s="9"/>
      <c r="J299" s="9"/>
      <c r="K299" s="9"/>
    </row>
    <row r="300">
      <c r="E300" s="9"/>
      <c r="F300" s="9"/>
      <c r="G300" s="9"/>
      <c r="H300" s="9"/>
      <c r="I300" s="9"/>
      <c r="J300" s="9"/>
      <c r="K300" s="9"/>
    </row>
    <row r="301">
      <c r="E301" s="9"/>
      <c r="F301" s="9"/>
      <c r="G301" s="9"/>
      <c r="H301" s="9"/>
      <c r="I301" s="9"/>
      <c r="J301" s="9"/>
      <c r="K301" s="9"/>
    </row>
    <row r="302">
      <c r="E302" s="9"/>
      <c r="F302" s="9"/>
      <c r="G302" s="9"/>
      <c r="H302" s="9"/>
      <c r="I302" s="9"/>
      <c r="J302" s="9"/>
      <c r="K302" s="9"/>
    </row>
    <row r="303">
      <c r="E303" s="9"/>
      <c r="F303" s="9"/>
      <c r="G303" s="9"/>
      <c r="H303" s="9"/>
      <c r="I303" s="9"/>
      <c r="J303" s="9"/>
      <c r="K303" s="9"/>
    </row>
    <row r="304">
      <c r="E304" s="9"/>
      <c r="F304" s="9"/>
      <c r="G304" s="9"/>
      <c r="H304" s="9"/>
      <c r="I304" s="9"/>
      <c r="J304" s="9"/>
      <c r="K304" s="9"/>
    </row>
    <row r="305">
      <c r="E305" s="9"/>
      <c r="F305" s="9"/>
      <c r="G305" s="9"/>
      <c r="H305" s="9"/>
      <c r="I305" s="9"/>
      <c r="J305" s="9"/>
      <c r="K305" s="9"/>
    </row>
    <row r="306">
      <c r="E306" s="9"/>
      <c r="F306" s="9"/>
      <c r="G306" s="9"/>
      <c r="H306" s="9"/>
      <c r="I306" s="9"/>
      <c r="J306" s="9"/>
      <c r="K306" s="9"/>
    </row>
    <row r="307">
      <c r="E307" s="9"/>
      <c r="F307" s="9"/>
      <c r="G307" s="9"/>
      <c r="H307" s="9"/>
      <c r="I307" s="9"/>
      <c r="J307" s="9"/>
      <c r="K307" s="9"/>
    </row>
    <row r="308">
      <c r="E308" s="9"/>
      <c r="F308" s="9"/>
      <c r="G308" s="9"/>
      <c r="H308" s="9"/>
      <c r="I308" s="9"/>
      <c r="J308" s="9"/>
      <c r="K308" s="9"/>
    </row>
    <row r="309">
      <c r="E309" s="9"/>
      <c r="F309" s="9"/>
      <c r="G309" s="9"/>
      <c r="H309" s="9"/>
      <c r="I309" s="9"/>
      <c r="J309" s="9"/>
      <c r="K309" s="9"/>
    </row>
    <row r="310">
      <c r="E310" s="9"/>
      <c r="F310" s="9"/>
      <c r="G310" s="9"/>
      <c r="H310" s="9"/>
      <c r="I310" s="9"/>
      <c r="J310" s="9"/>
      <c r="K310" s="9"/>
    </row>
    <row r="311">
      <c r="E311" s="9"/>
      <c r="F311" s="9"/>
      <c r="G311" s="9"/>
      <c r="H311" s="9"/>
      <c r="I311" s="9"/>
      <c r="J311" s="9"/>
      <c r="K311" s="9"/>
    </row>
    <row r="312">
      <c r="E312" s="9"/>
      <c r="F312" s="9"/>
      <c r="G312" s="9"/>
      <c r="H312" s="9"/>
      <c r="I312" s="9"/>
      <c r="J312" s="9"/>
      <c r="K312" s="9"/>
    </row>
    <row r="313">
      <c r="E313" s="9"/>
      <c r="F313" s="9"/>
      <c r="G313" s="9"/>
      <c r="H313" s="9"/>
      <c r="I313" s="9"/>
      <c r="J313" s="9"/>
      <c r="K313" s="9"/>
    </row>
    <row r="314">
      <c r="E314" s="9"/>
      <c r="F314" s="9"/>
      <c r="G314" s="9"/>
      <c r="H314" s="9"/>
      <c r="I314" s="9"/>
      <c r="J314" s="9"/>
      <c r="K314" s="9"/>
    </row>
    <row r="315">
      <c r="E315" s="9"/>
      <c r="F315" s="9"/>
      <c r="G315" s="9"/>
      <c r="H315" s="9"/>
      <c r="I315" s="9"/>
      <c r="J315" s="9"/>
      <c r="K315" s="9"/>
    </row>
    <row r="316">
      <c r="E316" s="9"/>
      <c r="F316" s="9"/>
      <c r="G316" s="9"/>
      <c r="H316" s="9"/>
      <c r="I316" s="9"/>
      <c r="J316" s="9"/>
      <c r="K316" s="9"/>
    </row>
    <row r="317">
      <c r="E317" s="9"/>
      <c r="F317" s="9"/>
      <c r="G317" s="9"/>
      <c r="H317" s="9"/>
      <c r="I317" s="9"/>
      <c r="J317" s="9"/>
      <c r="K317" s="9"/>
    </row>
    <row r="318">
      <c r="E318" s="9"/>
      <c r="F318" s="9"/>
      <c r="G318" s="9"/>
      <c r="H318" s="9"/>
      <c r="I318" s="9"/>
      <c r="J318" s="9"/>
      <c r="K318" s="9"/>
    </row>
    <row r="319">
      <c r="E319" s="9"/>
      <c r="F319" s="9"/>
      <c r="G319" s="9"/>
      <c r="H319" s="9"/>
      <c r="I319" s="9"/>
      <c r="J319" s="9"/>
      <c r="K319" s="9"/>
    </row>
    <row r="320">
      <c r="E320" s="9"/>
      <c r="F320" s="9"/>
      <c r="G320" s="9"/>
      <c r="H320" s="9"/>
      <c r="I320" s="9"/>
      <c r="J320" s="9"/>
      <c r="K320" s="9"/>
    </row>
    <row r="321">
      <c r="E321" s="9"/>
      <c r="F321" s="9"/>
      <c r="G321" s="9"/>
      <c r="H321" s="9"/>
      <c r="I321" s="9"/>
      <c r="J321" s="9"/>
      <c r="K321" s="9"/>
    </row>
    <row r="322">
      <c r="E322" s="9"/>
      <c r="F322" s="9"/>
      <c r="G322" s="9"/>
      <c r="H322" s="9"/>
      <c r="I322" s="9"/>
      <c r="J322" s="9"/>
      <c r="K322" s="9"/>
    </row>
    <row r="323">
      <c r="E323" s="9"/>
      <c r="F323" s="9"/>
      <c r="G323" s="9"/>
      <c r="H323" s="9"/>
      <c r="I323" s="9"/>
      <c r="J323" s="9"/>
      <c r="K323" s="9"/>
    </row>
    <row r="324">
      <c r="E324" s="9"/>
      <c r="F324" s="9"/>
      <c r="G324" s="9"/>
      <c r="H324" s="9"/>
      <c r="I324" s="9"/>
      <c r="J324" s="9"/>
      <c r="K324" s="9"/>
    </row>
    <row r="325">
      <c r="E325" s="9"/>
      <c r="F325" s="9"/>
      <c r="G325" s="9"/>
      <c r="H325" s="9"/>
      <c r="I325" s="9"/>
      <c r="J325" s="9"/>
      <c r="K325" s="9"/>
    </row>
    <row r="326">
      <c r="E326" s="9"/>
      <c r="F326" s="9"/>
      <c r="G326" s="9"/>
      <c r="H326" s="9"/>
      <c r="I326" s="9"/>
      <c r="J326" s="9"/>
      <c r="K326" s="9"/>
    </row>
    <row r="327">
      <c r="E327" s="9"/>
      <c r="F327" s="9"/>
      <c r="G327" s="9"/>
      <c r="H327" s="9"/>
      <c r="I327" s="9"/>
      <c r="J327" s="9"/>
      <c r="K327" s="9"/>
    </row>
    <row r="328">
      <c r="E328" s="9"/>
      <c r="F328" s="9"/>
      <c r="G328" s="9"/>
      <c r="H328" s="9"/>
      <c r="I328" s="9"/>
      <c r="J328" s="9"/>
      <c r="K328" s="9"/>
    </row>
    <row r="329">
      <c r="E329" s="9"/>
      <c r="F329" s="9"/>
      <c r="G329" s="9"/>
      <c r="H329" s="9"/>
      <c r="I329" s="9"/>
      <c r="J329" s="9"/>
      <c r="K329" s="9"/>
    </row>
    <row r="330">
      <c r="E330" s="9"/>
      <c r="F330" s="9"/>
      <c r="G330" s="9"/>
      <c r="H330" s="9"/>
      <c r="I330" s="9"/>
      <c r="J330" s="9"/>
      <c r="K330" s="9"/>
    </row>
    <row r="331">
      <c r="E331" s="9"/>
      <c r="F331" s="9"/>
      <c r="G331" s="9"/>
      <c r="H331" s="9"/>
      <c r="I331" s="9"/>
      <c r="J331" s="9"/>
      <c r="K331" s="9"/>
    </row>
    <row r="332">
      <c r="E332" s="9"/>
      <c r="F332" s="9"/>
      <c r="G332" s="9"/>
      <c r="H332" s="9"/>
      <c r="I332" s="9"/>
      <c r="J332" s="9"/>
      <c r="K332" s="9"/>
    </row>
    <row r="333">
      <c r="E333" s="9"/>
      <c r="F333" s="9"/>
      <c r="G333" s="9"/>
      <c r="H333" s="9"/>
      <c r="I333" s="9"/>
      <c r="J333" s="9"/>
      <c r="K333" s="9"/>
    </row>
    <row r="334">
      <c r="E334" s="9"/>
      <c r="F334" s="9"/>
      <c r="G334" s="9"/>
      <c r="H334" s="9"/>
      <c r="I334" s="9"/>
      <c r="J334" s="9"/>
      <c r="K334" s="9"/>
    </row>
    <row r="335">
      <c r="E335" s="9"/>
      <c r="F335" s="9"/>
      <c r="G335" s="9"/>
      <c r="H335" s="9"/>
      <c r="I335" s="9"/>
      <c r="J335" s="9"/>
      <c r="K335" s="9"/>
    </row>
    <row r="336">
      <c r="E336" s="9"/>
      <c r="F336" s="9"/>
      <c r="G336" s="9"/>
      <c r="H336" s="9"/>
      <c r="I336" s="9"/>
      <c r="J336" s="9"/>
      <c r="K336" s="9"/>
    </row>
    <row r="337">
      <c r="E337" s="9"/>
      <c r="F337" s="9"/>
      <c r="G337" s="9"/>
      <c r="H337" s="9"/>
      <c r="I337" s="9"/>
      <c r="J337" s="9"/>
      <c r="K337" s="9"/>
    </row>
    <row r="338">
      <c r="E338" s="9"/>
      <c r="F338" s="9"/>
      <c r="G338" s="9"/>
      <c r="H338" s="9"/>
      <c r="I338" s="9"/>
      <c r="J338" s="9"/>
      <c r="K338" s="9"/>
    </row>
    <row r="339">
      <c r="E339" s="9"/>
      <c r="F339" s="9"/>
      <c r="G339" s="9"/>
      <c r="H339" s="9"/>
      <c r="I339" s="9"/>
      <c r="J339" s="9"/>
      <c r="K339" s="9"/>
    </row>
    <row r="340">
      <c r="E340" s="9"/>
      <c r="F340" s="9"/>
      <c r="G340" s="9"/>
      <c r="H340" s="9"/>
      <c r="I340" s="9"/>
      <c r="J340" s="9"/>
      <c r="K340" s="9"/>
    </row>
    <row r="341">
      <c r="E341" s="9"/>
      <c r="F341" s="9"/>
      <c r="G341" s="9"/>
      <c r="H341" s="9"/>
      <c r="I341" s="9"/>
      <c r="J341" s="9"/>
      <c r="K341" s="9"/>
    </row>
    <row r="342">
      <c r="E342" s="9"/>
      <c r="F342" s="9"/>
      <c r="G342" s="9"/>
      <c r="H342" s="9"/>
      <c r="I342" s="9"/>
      <c r="J342" s="9"/>
      <c r="K342" s="9"/>
    </row>
    <row r="343">
      <c r="E343" s="9"/>
      <c r="F343" s="9"/>
      <c r="G343" s="9"/>
      <c r="H343" s="9"/>
      <c r="I343" s="9"/>
      <c r="J343" s="9"/>
      <c r="K343" s="9"/>
    </row>
    <row r="344">
      <c r="E344" s="9"/>
      <c r="F344" s="9"/>
      <c r="G344" s="9"/>
      <c r="H344" s="9"/>
      <c r="I344" s="9"/>
      <c r="J344" s="9"/>
      <c r="K344" s="9"/>
    </row>
    <row r="345">
      <c r="E345" s="9"/>
      <c r="F345" s="9"/>
      <c r="G345" s="9"/>
      <c r="H345" s="9"/>
      <c r="I345" s="9"/>
      <c r="J345" s="9"/>
      <c r="K345" s="9"/>
    </row>
    <row r="346">
      <c r="E346" s="9"/>
      <c r="F346" s="9"/>
      <c r="G346" s="9"/>
      <c r="H346" s="9"/>
      <c r="I346" s="9"/>
      <c r="J346" s="9"/>
      <c r="K346" s="9"/>
    </row>
    <row r="347">
      <c r="E347" s="9"/>
      <c r="F347" s="9"/>
      <c r="G347" s="9"/>
      <c r="H347" s="9"/>
      <c r="I347" s="9"/>
      <c r="J347" s="9"/>
      <c r="K347" s="9"/>
    </row>
    <row r="348">
      <c r="E348" s="9"/>
      <c r="F348" s="9"/>
      <c r="G348" s="9"/>
      <c r="H348" s="9"/>
      <c r="I348" s="9"/>
      <c r="J348" s="9"/>
      <c r="K348" s="9"/>
    </row>
    <row r="349">
      <c r="E349" s="9"/>
      <c r="F349" s="9"/>
      <c r="G349" s="9"/>
      <c r="H349" s="9"/>
      <c r="I349" s="9"/>
      <c r="J349" s="9"/>
      <c r="K349" s="9"/>
    </row>
    <row r="350">
      <c r="E350" s="9"/>
      <c r="F350" s="9"/>
      <c r="G350" s="9"/>
      <c r="H350" s="9"/>
      <c r="I350" s="9"/>
      <c r="J350" s="9"/>
      <c r="K350" s="9"/>
    </row>
    <row r="351">
      <c r="E351" s="9"/>
      <c r="F351" s="9"/>
      <c r="G351" s="9"/>
      <c r="H351" s="9"/>
      <c r="I351" s="9"/>
      <c r="J351" s="9"/>
      <c r="K351" s="9"/>
    </row>
    <row r="352">
      <c r="E352" s="9"/>
      <c r="F352" s="9"/>
      <c r="G352" s="9"/>
      <c r="H352" s="9"/>
      <c r="I352" s="9"/>
      <c r="J352" s="9"/>
      <c r="K352" s="9"/>
    </row>
    <row r="353">
      <c r="E353" s="9"/>
      <c r="F353" s="9"/>
      <c r="G353" s="9"/>
      <c r="H353" s="9"/>
      <c r="I353" s="9"/>
      <c r="J353" s="9"/>
      <c r="K353" s="9"/>
    </row>
    <row r="354">
      <c r="E354" s="9"/>
      <c r="F354" s="9"/>
      <c r="G354" s="9"/>
      <c r="H354" s="9"/>
      <c r="I354" s="9"/>
      <c r="J354" s="9"/>
      <c r="K354" s="9"/>
    </row>
    <row r="355">
      <c r="E355" s="9"/>
      <c r="F355" s="9"/>
      <c r="G355" s="9"/>
      <c r="H355" s="9"/>
      <c r="I355" s="9"/>
      <c r="J355" s="9"/>
      <c r="K355" s="9"/>
    </row>
    <row r="356">
      <c r="E356" s="9"/>
      <c r="F356" s="9"/>
      <c r="G356" s="9"/>
      <c r="H356" s="9"/>
      <c r="I356" s="9"/>
      <c r="J356" s="9"/>
      <c r="K356" s="9"/>
    </row>
    <row r="357">
      <c r="E357" s="9"/>
      <c r="F357" s="9"/>
      <c r="G357" s="9"/>
      <c r="H357" s="9"/>
      <c r="I357" s="9"/>
      <c r="J357" s="9"/>
      <c r="K357" s="9"/>
    </row>
    <row r="358">
      <c r="E358" s="9"/>
      <c r="F358" s="9"/>
      <c r="G358" s="9"/>
      <c r="H358" s="9"/>
      <c r="I358" s="9"/>
      <c r="J358" s="9"/>
      <c r="K358" s="9"/>
    </row>
    <row r="359">
      <c r="E359" s="9"/>
      <c r="F359" s="9"/>
      <c r="G359" s="9"/>
      <c r="H359" s="9"/>
      <c r="I359" s="9"/>
      <c r="J359" s="9"/>
      <c r="K359" s="9"/>
    </row>
    <row r="360">
      <c r="E360" s="9"/>
      <c r="F360" s="9"/>
      <c r="G360" s="9"/>
      <c r="H360" s="9"/>
      <c r="I360" s="9"/>
      <c r="J360" s="9"/>
      <c r="K360" s="9"/>
    </row>
    <row r="361">
      <c r="E361" s="9"/>
      <c r="F361" s="9"/>
      <c r="G361" s="9"/>
      <c r="H361" s="9"/>
      <c r="I361" s="9"/>
      <c r="J361" s="9"/>
      <c r="K361" s="9"/>
    </row>
    <row r="362">
      <c r="E362" s="9"/>
      <c r="F362" s="9"/>
      <c r="G362" s="9"/>
      <c r="H362" s="9"/>
      <c r="I362" s="9"/>
      <c r="J362" s="9"/>
      <c r="K362" s="9"/>
    </row>
    <row r="363">
      <c r="E363" s="9"/>
      <c r="F363" s="9"/>
      <c r="G363" s="9"/>
      <c r="H363" s="9"/>
      <c r="I363" s="9"/>
      <c r="J363" s="9"/>
      <c r="K363" s="9"/>
    </row>
    <row r="364">
      <c r="E364" s="9"/>
      <c r="F364" s="9"/>
      <c r="G364" s="9"/>
      <c r="H364" s="9"/>
      <c r="I364" s="9"/>
      <c r="J364" s="9"/>
      <c r="K364" s="9"/>
    </row>
    <row r="365">
      <c r="E365" s="9"/>
      <c r="F365" s="9"/>
      <c r="G365" s="9"/>
      <c r="H365" s="9"/>
      <c r="I365" s="9"/>
      <c r="J365" s="9"/>
      <c r="K365" s="9"/>
    </row>
    <row r="366">
      <c r="E366" s="9"/>
      <c r="F366" s="9"/>
      <c r="G366" s="9"/>
      <c r="H366" s="9"/>
      <c r="I366" s="9"/>
      <c r="J366" s="9"/>
      <c r="K366" s="9"/>
    </row>
    <row r="367">
      <c r="E367" s="9"/>
      <c r="F367" s="9"/>
      <c r="G367" s="9"/>
      <c r="H367" s="9"/>
      <c r="I367" s="9"/>
      <c r="J367" s="9"/>
      <c r="K367" s="9"/>
    </row>
    <row r="368">
      <c r="E368" s="9"/>
      <c r="F368" s="9"/>
      <c r="G368" s="9"/>
      <c r="H368" s="9"/>
      <c r="I368" s="9"/>
      <c r="J368" s="9"/>
      <c r="K368" s="9"/>
    </row>
    <row r="369">
      <c r="E369" s="9"/>
      <c r="F369" s="9"/>
      <c r="G369" s="9"/>
      <c r="H369" s="9"/>
      <c r="I369" s="9"/>
      <c r="J369" s="9"/>
      <c r="K369" s="9"/>
    </row>
    <row r="370">
      <c r="E370" s="9"/>
      <c r="F370" s="9"/>
      <c r="G370" s="9"/>
      <c r="H370" s="9"/>
      <c r="I370" s="9"/>
      <c r="J370" s="9"/>
      <c r="K370" s="9"/>
    </row>
    <row r="371">
      <c r="E371" s="9"/>
      <c r="F371" s="9"/>
      <c r="G371" s="9"/>
      <c r="H371" s="9"/>
      <c r="I371" s="9"/>
      <c r="J371" s="9"/>
      <c r="K371" s="9"/>
    </row>
    <row r="372">
      <c r="E372" s="9"/>
      <c r="F372" s="9"/>
      <c r="G372" s="9"/>
      <c r="H372" s="9"/>
      <c r="I372" s="9"/>
      <c r="J372" s="9"/>
      <c r="K372" s="9"/>
    </row>
    <row r="373">
      <c r="E373" s="9"/>
      <c r="F373" s="9"/>
      <c r="G373" s="9"/>
      <c r="H373" s="9"/>
      <c r="I373" s="9"/>
      <c r="J373" s="9"/>
      <c r="K373" s="9"/>
    </row>
    <row r="374">
      <c r="E374" s="9"/>
      <c r="F374" s="9"/>
      <c r="G374" s="9"/>
      <c r="H374" s="9"/>
      <c r="I374" s="9"/>
      <c r="J374" s="9"/>
      <c r="K374" s="9"/>
    </row>
    <row r="375">
      <c r="E375" s="9"/>
      <c r="F375" s="9"/>
      <c r="G375" s="9"/>
      <c r="H375" s="9"/>
      <c r="I375" s="9"/>
      <c r="J375" s="9"/>
      <c r="K375" s="9"/>
    </row>
    <row r="376">
      <c r="E376" s="9"/>
      <c r="F376" s="9"/>
      <c r="G376" s="9"/>
      <c r="H376" s="9"/>
      <c r="I376" s="9"/>
      <c r="J376" s="9"/>
      <c r="K376" s="9"/>
    </row>
    <row r="377">
      <c r="E377" s="9"/>
      <c r="F377" s="9"/>
      <c r="G377" s="9"/>
      <c r="H377" s="9"/>
      <c r="I377" s="9"/>
      <c r="J377" s="9"/>
      <c r="K377" s="9"/>
    </row>
    <row r="378">
      <c r="E378" s="9"/>
      <c r="F378" s="9"/>
      <c r="G378" s="9"/>
      <c r="H378" s="9"/>
      <c r="I378" s="9"/>
      <c r="J378" s="9"/>
      <c r="K378" s="9"/>
    </row>
    <row r="379">
      <c r="E379" s="9"/>
      <c r="F379" s="9"/>
      <c r="G379" s="9"/>
      <c r="H379" s="9"/>
      <c r="I379" s="9"/>
      <c r="J379" s="9"/>
      <c r="K379" s="9"/>
    </row>
    <row r="380">
      <c r="E380" s="9"/>
      <c r="F380" s="9"/>
      <c r="G380" s="9"/>
      <c r="H380" s="9"/>
      <c r="I380" s="9"/>
      <c r="J380" s="9"/>
      <c r="K380" s="9"/>
    </row>
    <row r="381">
      <c r="E381" s="9"/>
      <c r="F381" s="9"/>
      <c r="G381" s="9"/>
      <c r="H381" s="9"/>
      <c r="I381" s="9"/>
      <c r="J381" s="9"/>
      <c r="K381" s="9"/>
    </row>
    <row r="382">
      <c r="E382" s="9"/>
      <c r="F382" s="9"/>
      <c r="G382" s="9"/>
      <c r="H382" s="9"/>
      <c r="I382" s="9"/>
      <c r="J382" s="9"/>
      <c r="K382" s="9"/>
    </row>
    <row r="383">
      <c r="E383" s="9"/>
      <c r="F383" s="9"/>
      <c r="G383" s="9"/>
      <c r="H383" s="9"/>
      <c r="I383" s="9"/>
      <c r="J383" s="9"/>
      <c r="K383" s="9"/>
    </row>
    <row r="384">
      <c r="E384" s="9"/>
      <c r="F384" s="9"/>
      <c r="G384" s="9"/>
      <c r="H384" s="9"/>
      <c r="I384" s="9"/>
      <c r="J384" s="9"/>
      <c r="K384" s="9"/>
    </row>
    <row r="385">
      <c r="E385" s="9"/>
      <c r="F385" s="9"/>
      <c r="G385" s="9"/>
      <c r="H385" s="9"/>
      <c r="I385" s="9"/>
      <c r="J385" s="9"/>
      <c r="K385" s="9"/>
    </row>
    <row r="386">
      <c r="E386" s="9"/>
      <c r="F386" s="9"/>
      <c r="G386" s="9"/>
      <c r="H386" s="9"/>
      <c r="I386" s="9"/>
      <c r="J386" s="9"/>
      <c r="K386" s="9"/>
    </row>
    <row r="387">
      <c r="E387" s="9"/>
      <c r="F387" s="9"/>
      <c r="G387" s="9"/>
      <c r="H387" s="9"/>
      <c r="I387" s="9"/>
      <c r="J387" s="9"/>
      <c r="K387" s="9"/>
    </row>
    <row r="388">
      <c r="E388" s="9"/>
      <c r="F388" s="9"/>
      <c r="G388" s="9"/>
      <c r="H388" s="9"/>
      <c r="I388" s="9"/>
      <c r="J388" s="9"/>
      <c r="K388" s="9"/>
    </row>
    <row r="389">
      <c r="E389" s="9"/>
      <c r="F389" s="9"/>
      <c r="G389" s="9"/>
      <c r="H389" s="9"/>
      <c r="I389" s="9"/>
      <c r="J389" s="9"/>
      <c r="K389" s="9"/>
    </row>
    <row r="390">
      <c r="E390" s="9"/>
      <c r="F390" s="9"/>
      <c r="G390" s="9"/>
      <c r="H390" s="9"/>
      <c r="I390" s="9"/>
      <c r="J390" s="9"/>
      <c r="K390" s="9"/>
    </row>
    <row r="391">
      <c r="E391" s="9"/>
      <c r="F391" s="9"/>
      <c r="G391" s="9"/>
      <c r="H391" s="9"/>
      <c r="I391" s="9"/>
      <c r="J391" s="9"/>
      <c r="K391" s="9"/>
    </row>
    <row r="392">
      <c r="E392" s="9"/>
      <c r="F392" s="9"/>
      <c r="G392" s="9"/>
      <c r="H392" s="9"/>
      <c r="I392" s="9"/>
      <c r="J392" s="9"/>
      <c r="K392" s="9"/>
    </row>
    <row r="393">
      <c r="E393" s="9"/>
      <c r="F393" s="9"/>
      <c r="G393" s="9"/>
      <c r="H393" s="9"/>
      <c r="I393" s="9"/>
      <c r="J393" s="9"/>
      <c r="K393" s="9"/>
    </row>
    <row r="394">
      <c r="E394" s="9"/>
      <c r="F394" s="9"/>
      <c r="G394" s="9"/>
      <c r="H394" s="9"/>
      <c r="I394" s="9"/>
      <c r="J394" s="9"/>
      <c r="K394" s="9"/>
    </row>
    <row r="395">
      <c r="E395" s="9"/>
      <c r="F395" s="9"/>
      <c r="G395" s="9"/>
      <c r="H395" s="9"/>
      <c r="I395" s="9"/>
      <c r="J395" s="9"/>
      <c r="K395" s="9"/>
    </row>
    <row r="396">
      <c r="E396" s="9"/>
      <c r="F396" s="9"/>
      <c r="G396" s="9"/>
      <c r="H396" s="9"/>
      <c r="I396" s="9"/>
      <c r="J396" s="9"/>
      <c r="K396" s="9"/>
    </row>
    <row r="397">
      <c r="E397" s="9"/>
      <c r="F397" s="9"/>
      <c r="G397" s="9"/>
      <c r="H397" s="9"/>
      <c r="I397" s="9"/>
      <c r="J397" s="9"/>
      <c r="K397" s="9"/>
    </row>
    <row r="398">
      <c r="E398" s="9"/>
      <c r="F398" s="9"/>
      <c r="G398" s="9"/>
      <c r="H398" s="9"/>
      <c r="I398" s="9"/>
      <c r="J398" s="9"/>
      <c r="K398" s="9"/>
    </row>
    <row r="399">
      <c r="E399" s="9"/>
      <c r="F399" s="9"/>
      <c r="G399" s="9"/>
      <c r="H399" s="9"/>
      <c r="I399" s="9"/>
      <c r="J399" s="9"/>
      <c r="K399" s="9"/>
    </row>
    <row r="400">
      <c r="E400" s="9"/>
      <c r="F400" s="9"/>
      <c r="G400" s="9"/>
      <c r="H400" s="9"/>
      <c r="I400" s="9"/>
      <c r="J400" s="9"/>
      <c r="K400" s="9"/>
    </row>
    <row r="401">
      <c r="E401" s="9"/>
      <c r="F401" s="9"/>
      <c r="G401" s="9"/>
      <c r="H401" s="9"/>
      <c r="I401" s="9"/>
      <c r="J401" s="9"/>
      <c r="K401" s="9"/>
    </row>
    <row r="402">
      <c r="E402" s="9"/>
      <c r="F402" s="9"/>
      <c r="G402" s="9"/>
      <c r="H402" s="9"/>
      <c r="I402" s="9"/>
      <c r="J402" s="9"/>
      <c r="K402" s="9"/>
    </row>
    <row r="403">
      <c r="E403" s="9"/>
      <c r="F403" s="9"/>
      <c r="G403" s="9"/>
      <c r="H403" s="9"/>
      <c r="I403" s="9"/>
      <c r="J403" s="9"/>
      <c r="K403" s="9"/>
    </row>
    <row r="404">
      <c r="E404" s="9"/>
      <c r="F404" s="9"/>
      <c r="G404" s="9"/>
      <c r="H404" s="9"/>
      <c r="I404" s="9"/>
      <c r="J404" s="9"/>
      <c r="K404" s="9"/>
    </row>
    <row r="405">
      <c r="E405" s="9"/>
      <c r="F405" s="9"/>
      <c r="G405" s="9"/>
      <c r="H405" s="9"/>
      <c r="I405" s="9"/>
      <c r="J405" s="9"/>
      <c r="K405" s="9"/>
    </row>
    <row r="406">
      <c r="E406" s="9"/>
      <c r="F406" s="9"/>
      <c r="G406" s="9"/>
      <c r="H406" s="9"/>
      <c r="I406" s="9"/>
      <c r="J406" s="9"/>
      <c r="K406" s="9"/>
    </row>
    <row r="407">
      <c r="E407" s="9"/>
      <c r="F407" s="9"/>
      <c r="G407" s="9"/>
      <c r="H407" s="9"/>
      <c r="I407" s="9"/>
      <c r="J407" s="9"/>
      <c r="K407" s="9"/>
    </row>
    <row r="408">
      <c r="E408" s="9"/>
      <c r="F408" s="9"/>
      <c r="G408" s="9"/>
      <c r="H408" s="9"/>
      <c r="I408" s="9"/>
      <c r="J408" s="9"/>
      <c r="K408" s="9"/>
    </row>
    <row r="409">
      <c r="E409" s="9"/>
      <c r="F409" s="9"/>
      <c r="G409" s="9"/>
      <c r="H409" s="9"/>
      <c r="I409" s="9"/>
      <c r="J409" s="9"/>
      <c r="K409" s="9"/>
    </row>
    <row r="410">
      <c r="E410" s="9"/>
      <c r="F410" s="9"/>
      <c r="G410" s="9"/>
      <c r="H410" s="9"/>
      <c r="I410" s="9"/>
      <c r="J410" s="9"/>
      <c r="K410" s="9"/>
    </row>
    <row r="411">
      <c r="E411" s="9"/>
      <c r="F411" s="9"/>
      <c r="G411" s="9"/>
      <c r="H411" s="9"/>
      <c r="I411" s="9"/>
      <c r="J411" s="9"/>
      <c r="K411" s="9"/>
    </row>
    <row r="412">
      <c r="E412" s="9"/>
      <c r="F412" s="9"/>
      <c r="G412" s="9"/>
      <c r="H412" s="9"/>
      <c r="I412" s="9"/>
      <c r="J412" s="9"/>
      <c r="K412" s="9"/>
    </row>
    <row r="413">
      <c r="E413" s="9"/>
      <c r="F413" s="9"/>
      <c r="G413" s="9"/>
      <c r="H413" s="9"/>
      <c r="I413" s="9"/>
      <c r="J413" s="9"/>
      <c r="K413" s="9"/>
    </row>
    <row r="414">
      <c r="E414" s="9"/>
      <c r="F414" s="9"/>
      <c r="G414" s="9"/>
      <c r="H414" s="9"/>
      <c r="I414" s="9"/>
      <c r="J414" s="9"/>
      <c r="K414" s="9"/>
    </row>
    <row r="415">
      <c r="E415" s="9"/>
      <c r="F415" s="9"/>
      <c r="G415" s="9"/>
      <c r="H415" s="9"/>
      <c r="I415" s="9"/>
      <c r="J415" s="9"/>
      <c r="K415" s="9"/>
    </row>
    <row r="416">
      <c r="E416" s="9"/>
      <c r="F416" s="9"/>
      <c r="G416" s="9"/>
      <c r="H416" s="9"/>
      <c r="I416" s="9"/>
      <c r="J416" s="9"/>
      <c r="K416" s="9"/>
    </row>
    <row r="417">
      <c r="E417" s="9"/>
      <c r="F417" s="9"/>
      <c r="G417" s="9"/>
      <c r="H417" s="9"/>
      <c r="I417" s="9"/>
      <c r="J417" s="9"/>
      <c r="K417" s="9"/>
    </row>
    <row r="418">
      <c r="E418" s="9"/>
      <c r="F418" s="9"/>
      <c r="G418" s="9"/>
      <c r="H418" s="9"/>
      <c r="I418" s="9"/>
      <c r="J418" s="9"/>
      <c r="K418" s="9"/>
    </row>
    <row r="419">
      <c r="E419" s="9"/>
      <c r="F419" s="9"/>
      <c r="G419" s="9"/>
      <c r="H419" s="9"/>
      <c r="I419" s="9"/>
      <c r="J419" s="9"/>
      <c r="K419" s="9"/>
    </row>
    <row r="420">
      <c r="E420" s="9"/>
      <c r="F420" s="9"/>
      <c r="G420" s="9"/>
      <c r="H420" s="9"/>
      <c r="I420" s="9"/>
      <c r="J420" s="9"/>
      <c r="K420" s="9"/>
    </row>
    <row r="421">
      <c r="E421" s="9"/>
      <c r="F421" s="9"/>
      <c r="G421" s="9"/>
      <c r="H421" s="9"/>
      <c r="I421" s="9"/>
      <c r="J421" s="9"/>
      <c r="K421" s="9"/>
    </row>
    <row r="422">
      <c r="E422" s="9"/>
      <c r="F422" s="9"/>
      <c r="G422" s="9"/>
      <c r="H422" s="9"/>
      <c r="I422" s="9"/>
      <c r="J422" s="9"/>
      <c r="K422" s="9"/>
    </row>
    <row r="423">
      <c r="E423" s="9"/>
      <c r="F423" s="9"/>
      <c r="G423" s="9"/>
      <c r="H423" s="9"/>
      <c r="I423" s="9"/>
      <c r="J423" s="9"/>
      <c r="K423" s="9"/>
    </row>
    <row r="424">
      <c r="E424" s="9"/>
      <c r="F424" s="9"/>
      <c r="G424" s="9"/>
      <c r="H424" s="9"/>
      <c r="I424" s="9"/>
      <c r="J424" s="9"/>
      <c r="K424" s="9"/>
    </row>
    <row r="425">
      <c r="E425" s="9"/>
      <c r="F425" s="9"/>
      <c r="G425" s="9"/>
      <c r="H425" s="9"/>
      <c r="I425" s="9"/>
      <c r="J425" s="9"/>
      <c r="K425" s="9"/>
    </row>
    <row r="426">
      <c r="E426" s="9"/>
      <c r="F426" s="9"/>
      <c r="G426" s="9"/>
      <c r="H426" s="9"/>
      <c r="I426" s="9"/>
      <c r="J426" s="9"/>
      <c r="K426" s="9"/>
    </row>
    <row r="427">
      <c r="E427" s="9"/>
      <c r="F427" s="9"/>
      <c r="G427" s="9"/>
      <c r="H427" s="9"/>
      <c r="I427" s="9"/>
      <c r="J427" s="9"/>
      <c r="K427" s="9"/>
    </row>
    <row r="428">
      <c r="E428" s="9"/>
      <c r="F428" s="9"/>
      <c r="G428" s="9"/>
      <c r="H428" s="9"/>
      <c r="I428" s="9"/>
      <c r="J428" s="9"/>
      <c r="K428" s="9"/>
    </row>
    <row r="429">
      <c r="E429" s="9"/>
      <c r="F429" s="9"/>
      <c r="G429" s="9"/>
      <c r="H429" s="9"/>
      <c r="I429" s="9"/>
      <c r="J429" s="9"/>
      <c r="K429" s="9"/>
    </row>
    <row r="430">
      <c r="E430" s="9"/>
      <c r="F430" s="9"/>
      <c r="G430" s="9"/>
      <c r="H430" s="9"/>
      <c r="I430" s="9"/>
      <c r="J430" s="9"/>
      <c r="K430" s="9"/>
    </row>
    <row r="431">
      <c r="E431" s="9"/>
      <c r="F431" s="9"/>
      <c r="G431" s="9"/>
      <c r="H431" s="9"/>
      <c r="I431" s="9"/>
      <c r="J431" s="9"/>
      <c r="K431" s="9"/>
    </row>
    <row r="432">
      <c r="E432" s="9"/>
      <c r="F432" s="9"/>
      <c r="G432" s="9"/>
      <c r="H432" s="9"/>
      <c r="I432" s="9"/>
      <c r="J432" s="9"/>
      <c r="K432" s="9"/>
    </row>
    <row r="433">
      <c r="E433" s="9"/>
      <c r="F433" s="9"/>
      <c r="G433" s="9"/>
      <c r="H433" s="9"/>
      <c r="I433" s="9"/>
      <c r="J433" s="9"/>
      <c r="K433" s="9"/>
    </row>
    <row r="434">
      <c r="E434" s="9"/>
      <c r="F434" s="9"/>
      <c r="G434" s="9"/>
      <c r="H434" s="9"/>
      <c r="I434" s="9"/>
      <c r="J434" s="9"/>
      <c r="K434" s="9"/>
    </row>
    <row r="435">
      <c r="E435" s="9"/>
      <c r="F435" s="9"/>
      <c r="G435" s="9"/>
      <c r="H435" s="9"/>
      <c r="I435" s="9"/>
      <c r="J435" s="9"/>
      <c r="K435" s="9"/>
    </row>
    <row r="436">
      <c r="E436" s="9"/>
      <c r="F436" s="9"/>
      <c r="G436" s="9"/>
      <c r="H436" s="9"/>
      <c r="I436" s="9"/>
      <c r="J436" s="9"/>
      <c r="K436" s="9"/>
    </row>
    <row r="437">
      <c r="E437" s="9"/>
      <c r="F437" s="9"/>
      <c r="G437" s="9"/>
      <c r="H437" s="9"/>
      <c r="I437" s="9"/>
      <c r="J437" s="9"/>
      <c r="K437" s="9"/>
    </row>
    <row r="438">
      <c r="E438" s="9"/>
      <c r="F438" s="9"/>
      <c r="G438" s="9"/>
      <c r="H438" s="9"/>
      <c r="I438" s="9"/>
      <c r="J438" s="9"/>
      <c r="K438" s="9"/>
    </row>
    <row r="439">
      <c r="E439" s="9"/>
      <c r="F439" s="9"/>
      <c r="G439" s="9"/>
      <c r="H439" s="9"/>
      <c r="I439" s="9"/>
      <c r="J439" s="9"/>
      <c r="K439" s="9"/>
    </row>
    <row r="440">
      <c r="E440" s="9"/>
      <c r="F440" s="9"/>
      <c r="G440" s="9"/>
      <c r="H440" s="9"/>
      <c r="I440" s="9"/>
      <c r="J440" s="9"/>
      <c r="K440" s="9"/>
    </row>
    <row r="441">
      <c r="E441" s="9"/>
      <c r="F441" s="9"/>
      <c r="G441" s="9"/>
      <c r="H441" s="9"/>
      <c r="I441" s="9"/>
      <c r="J441" s="9"/>
      <c r="K441" s="9"/>
    </row>
    <row r="442">
      <c r="E442" s="9"/>
      <c r="F442" s="9"/>
      <c r="G442" s="9"/>
      <c r="H442" s="9"/>
      <c r="I442" s="9"/>
      <c r="J442" s="9"/>
      <c r="K442" s="9"/>
    </row>
    <row r="443">
      <c r="E443" s="9"/>
      <c r="F443" s="9"/>
      <c r="G443" s="9"/>
      <c r="H443" s="9"/>
      <c r="I443" s="9"/>
      <c r="J443" s="9"/>
      <c r="K443" s="9"/>
    </row>
    <row r="444">
      <c r="E444" s="9"/>
      <c r="F444" s="9"/>
      <c r="G444" s="9"/>
      <c r="H444" s="9"/>
      <c r="I444" s="9"/>
      <c r="J444" s="9"/>
      <c r="K444" s="9"/>
    </row>
    <row r="445">
      <c r="E445" s="9"/>
      <c r="F445" s="9"/>
      <c r="G445" s="9"/>
      <c r="H445" s="9"/>
      <c r="I445" s="9"/>
      <c r="J445" s="9"/>
      <c r="K445" s="9"/>
    </row>
    <row r="446">
      <c r="E446" s="9"/>
      <c r="F446" s="9"/>
      <c r="G446" s="9"/>
      <c r="H446" s="9"/>
      <c r="I446" s="9"/>
      <c r="J446" s="9"/>
      <c r="K446" s="9"/>
    </row>
    <row r="447">
      <c r="E447" s="9"/>
      <c r="F447" s="9"/>
      <c r="G447" s="9"/>
      <c r="H447" s="9"/>
      <c r="I447" s="9"/>
      <c r="J447" s="9"/>
      <c r="K447" s="9"/>
    </row>
    <row r="448">
      <c r="E448" s="9"/>
      <c r="F448" s="9"/>
      <c r="G448" s="9"/>
      <c r="H448" s="9"/>
      <c r="I448" s="9"/>
      <c r="J448" s="9"/>
      <c r="K448" s="9"/>
    </row>
    <row r="449">
      <c r="E449" s="9"/>
      <c r="F449" s="9"/>
      <c r="G449" s="9"/>
      <c r="H449" s="9"/>
      <c r="I449" s="9"/>
      <c r="J449" s="9"/>
      <c r="K449" s="9"/>
    </row>
    <row r="450">
      <c r="E450" s="9"/>
      <c r="F450" s="9"/>
      <c r="G450" s="9"/>
      <c r="H450" s="9"/>
      <c r="I450" s="9"/>
      <c r="J450" s="9"/>
      <c r="K450" s="9"/>
    </row>
    <row r="451">
      <c r="E451" s="9"/>
      <c r="F451" s="9"/>
      <c r="G451" s="9"/>
      <c r="H451" s="9"/>
      <c r="I451" s="9"/>
      <c r="J451" s="9"/>
      <c r="K451" s="9"/>
    </row>
    <row r="452">
      <c r="E452" s="9"/>
      <c r="F452" s="9"/>
      <c r="G452" s="9"/>
      <c r="H452" s="9"/>
      <c r="I452" s="9"/>
      <c r="J452" s="9"/>
      <c r="K452" s="9"/>
    </row>
    <row r="453">
      <c r="E453" s="9"/>
      <c r="F453" s="9"/>
      <c r="G453" s="9"/>
      <c r="H453" s="9"/>
      <c r="I453" s="9"/>
      <c r="J453" s="9"/>
      <c r="K453" s="9"/>
    </row>
    <row r="454">
      <c r="E454" s="9"/>
      <c r="F454" s="9"/>
      <c r="G454" s="9"/>
      <c r="H454" s="9"/>
      <c r="I454" s="9"/>
      <c r="J454" s="9"/>
      <c r="K454" s="9"/>
    </row>
    <row r="455">
      <c r="E455" s="9"/>
      <c r="F455" s="9"/>
      <c r="G455" s="9"/>
      <c r="H455" s="9"/>
      <c r="I455" s="9"/>
      <c r="J455" s="9"/>
      <c r="K455" s="9"/>
    </row>
    <row r="456">
      <c r="E456" s="9"/>
      <c r="F456" s="9"/>
      <c r="G456" s="9"/>
      <c r="H456" s="9"/>
      <c r="I456" s="9"/>
      <c r="J456" s="9"/>
      <c r="K456" s="9"/>
    </row>
    <row r="457">
      <c r="E457" s="9"/>
      <c r="F457" s="9"/>
      <c r="G457" s="9"/>
      <c r="H457" s="9"/>
      <c r="I457" s="9"/>
      <c r="J457" s="9"/>
      <c r="K457" s="9"/>
    </row>
    <row r="458">
      <c r="E458" s="9"/>
      <c r="F458" s="9"/>
      <c r="G458" s="9"/>
      <c r="H458" s="9"/>
      <c r="I458" s="9"/>
      <c r="J458" s="9"/>
      <c r="K458" s="9"/>
    </row>
    <row r="459">
      <c r="E459" s="9"/>
      <c r="F459" s="9"/>
      <c r="G459" s="9"/>
      <c r="H459" s="9"/>
      <c r="I459" s="9"/>
      <c r="J459" s="9"/>
      <c r="K459" s="9"/>
    </row>
    <row r="460">
      <c r="E460" s="9"/>
      <c r="F460" s="9"/>
      <c r="G460" s="9"/>
      <c r="H460" s="9"/>
      <c r="I460" s="9"/>
      <c r="J460" s="9"/>
      <c r="K460" s="9"/>
    </row>
    <row r="461">
      <c r="E461" s="9"/>
      <c r="F461" s="9"/>
      <c r="G461" s="9"/>
      <c r="H461" s="9"/>
      <c r="I461" s="9"/>
      <c r="J461" s="9"/>
      <c r="K461" s="9"/>
    </row>
    <row r="462">
      <c r="E462" s="9"/>
      <c r="F462" s="9"/>
      <c r="G462" s="9"/>
      <c r="H462" s="9"/>
      <c r="I462" s="9"/>
      <c r="J462" s="9"/>
      <c r="K462" s="9"/>
    </row>
    <row r="463">
      <c r="E463" s="9"/>
      <c r="F463" s="9"/>
      <c r="G463" s="9"/>
      <c r="H463" s="9"/>
      <c r="I463" s="9"/>
      <c r="J463" s="9"/>
      <c r="K463" s="9"/>
    </row>
    <row r="464">
      <c r="E464" s="9"/>
      <c r="F464" s="9"/>
      <c r="G464" s="9"/>
      <c r="H464" s="9"/>
      <c r="I464" s="9"/>
      <c r="J464" s="9"/>
      <c r="K464" s="9"/>
    </row>
    <row r="465">
      <c r="E465" s="9"/>
      <c r="F465" s="9"/>
      <c r="G465" s="9"/>
      <c r="H465" s="9"/>
      <c r="I465" s="9"/>
      <c r="J465" s="9"/>
      <c r="K465" s="9"/>
    </row>
    <row r="466">
      <c r="E466" s="9"/>
      <c r="F466" s="9"/>
      <c r="G466" s="9"/>
      <c r="H466" s="9"/>
      <c r="I466" s="9"/>
      <c r="J466" s="9"/>
      <c r="K466" s="9"/>
    </row>
    <row r="467">
      <c r="E467" s="9"/>
      <c r="F467" s="9"/>
      <c r="G467" s="9"/>
      <c r="H467" s="9"/>
      <c r="I467" s="9"/>
      <c r="J467" s="9"/>
      <c r="K467" s="9"/>
    </row>
    <row r="468">
      <c r="E468" s="9"/>
      <c r="F468" s="9"/>
      <c r="G468" s="9"/>
      <c r="H468" s="9"/>
      <c r="I468" s="9"/>
      <c r="J468" s="9"/>
      <c r="K468" s="9"/>
    </row>
    <row r="469">
      <c r="E469" s="9"/>
      <c r="F469" s="9"/>
      <c r="G469" s="9"/>
      <c r="H469" s="9"/>
      <c r="I469" s="9"/>
      <c r="J469" s="9"/>
      <c r="K469" s="9"/>
    </row>
    <row r="470">
      <c r="E470" s="9"/>
      <c r="F470" s="9"/>
      <c r="G470" s="9"/>
      <c r="H470" s="9"/>
      <c r="I470" s="9"/>
      <c r="J470" s="9"/>
      <c r="K470" s="9"/>
    </row>
    <row r="471">
      <c r="E471" s="9"/>
      <c r="F471" s="9"/>
      <c r="G471" s="9"/>
      <c r="H471" s="9"/>
      <c r="I471" s="9"/>
      <c r="J471" s="9"/>
      <c r="K471" s="9"/>
    </row>
    <row r="472">
      <c r="E472" s="9"/>
      <c r="F472" s="9"/>
      <c r="G472" s="9"/>
      <c r="H472" s="9"/>
      <c r="I472" s="9"/>
      <c r="J472" s="9"/>
      <c r="K472" s="9"/>
    </row>
    <row r="473">
      <c r="E473" s="9"/>
      <c r="F473" s="9"/>
      <c r="G473" s="9"/>
      <c r="H473" s="9"/>
      <c r="I473" s="9"/>
      <c r="J473" s="9"/>
      <c r="K473" s="9"/>
    </row>
    <row r="474">
      <c r="E474" s="9"/>
      <c r="F474" s="9"/>
      <c r="G474" s="9"/>
      <c r="H474" s="9"/>
      <c r="I474" s="9"/>
      <c r="J474" s="9"/>
      <c r="K474" s="9"/>
    </row>
    <row r="475">
      <c r="E475" s="9"/>
      <c r="F475" s="9"/>
      <c r="G475" s="9"/>
      <c r="H475" s="9"/>
      <c r="I475" s="9"/>
      <c r="J475" s="9"/>
      <c r="K475" s="9"/>
    </row>
    <row r="476">
      <c r="E476" s="9"/>
      <c r="F476" s="9"/>
      <c r="G476" s="9"/>
      <c r="H476" s="9"/>
      <c r="I476" s="9"/>
      <c r="J476" s="9"/>
      <c r="K476" s="9"/>
    </row>
    <row r="477">
      <c r="E477" s="9"/>
      <c r="F477" s="9"/>
      <c r="G477" s="9"/>
      <c r="H477" s="9"/>
      <c r="I477" s="9"/>
      <c r="J477" s="9"/>
      <c r="K477" s="9"/>
    </row>
    <row r="478">
      <c r="E478" s="9"/>
      <c r="F478" s="9"/>
      <c r="G478" s="9"/>
      <c r="H478" s="9"/>
      <c r="I478" s="9"/>
      <c r="J478" s="9"/>
      <c r="K478" s="9"/>
    </row>
    <row r="479">
      <c r="E479" s="9"/>
      <c r="F479" s="9"/>
      <c r="G479" s="9"/>
      <c r="H479" s="9"/>
      <c r="I479" s="9"/>
      <c r="J479" s="9"/>
      <c r="K479" s="9"/>
    </row>
    <row r="480">
      <c r="E480" s="9"/>
      <c r="F480" s="9"/>
      <c r="G480" s="9"/>
      <c r="H480" s="9"/>
      <c r="I480" s="9"/>
      <c r="J480" s="9"/>
      <c r="K480" s="9"/>
    </row>
    <row r="481">
      <c r="E481" s="9"/>
      <c r="F481" s="9"/>
      <c r="G481" s="9"/>
      <c r="H481" s="9"/>
      <c r="I481" s="9"/>
      <c r="J481" s="9"/>
      <c r="K481" s="9"/>
    </row>
    <row r="482">
      <c r="E482" s="9"/>
      <c r="F482" s="9"/>
      <c r="G482" s="9"/>
      <c r="H482" s="9"/>
      <c r="I482" s="9"/>
      <c r="J482" s="9"/>
      <c r="K482" s="9"/>
    </row>
    <row r="483">
      <c r="E483" s="9"/>
      <c r="F483" s="9"/>
      <c r="G483" s="9"/>
      <c r="H483" s="9"/>
      <c r="I483" s="9"/>
      <c r="J483" s="9"/>
      <c r="K483" s="9"/>
    </row>
    <row r="484">
      <c r="E484" s="9"/>
      <c r="F484" s="9"/>
      <c r="G484" s="9"/>
      <c r="H484" s="9"/>
      <c r="I484" s="9"/>
      <c r="J484" s="9"/>
      <c r="K484" s="9"/>
    </row>
    <row r="485">
      <c r="E485" s="9"/>
      <c r="F485" s="9"/>
      <c r="G485" s="9"/>
      <c r="H485" s="9"/>
      <c r="I485" s="9"/>
      <c r="J485" s="9"/>
      <c r="K485" s="9"/>
    </row>
    <row r="486">
      <c r="E486" s="9"/>
      <c r="F486" s="9"/>
      <c r="G486" s="9"/>
      <c r="H486" s="9"/>
      <c r="I486" s="9"/>
      <c r="J486" s="9"/>
      <c r="K486" s="9"/>
    </row>
    <row r="487">
      <c r="E487" s="9"/>
      <c r="F487" s="9"/>
      <c r="G487" s="9"/>
      <c r="H487" s="9"/>
      <c r="I487" s="9"/>
      <c r="J487" s="9"/>
      <c r="K487" s="9"/>
    </row>
    <row r="488">
      <c r="E488" s="9"/>
      <c r="F488" s="9"/>
      <c r="G488" s="9"/>
      <c r="H488" s="9"/>
      <c r="I488" s="9"/>
      <c r="J488" s="9"/>
      <c r="K488" s="9"/>
    </row>
    <row r="489">
      <c r="E489" s="9"/>
      <c r="F489" s="9"/>
      <c r="G489" s="9"/>
      <c r="H489" s="9"/>
      <c r="I489" s="9"/>
      <c r="J489" s="9"/>
      <c r="K489" s="9"/>
    </row>
    <row r="490">
      <c r="E490" s="9"/>
      <c r="F490" s="9"/>
      <c r="G490" s="9"/>
      <c r="H490" s="9"/>
      <c r="I490" s="9"/>
      <c r="J490" s="9"/>
      <c r="K490" s="9"/>
    </row>
    <row r="491">
      <c r="E491" s="9"/>
      <c r="F491" s="9"/>
      <c r="G491" s="9"/>
      <c r="H491" s="9"/>
      <c r="I491" s="9"/>
      <c r="J491" s="9"/>
      <c r="K491" s="9"/>
    </row>
    <row r="492">
      <c r="E492" s="9"/>
      <c r="F492" s="9"/>
      <c r="G492" s="9"/>
      <c r="H492" s="9"/>
      <c r="I492" s="9"/>
      <c r="J492" s="9"/>
      <c r="K492" s="9"/>
    </row>
    <row r="493">
      <c r="E493" s="9"/>
      <c r="F493" s="9"/>
      <c r="G493" s="9"/>
      <c r="H493" s="9"/>
      <c r="I493" s="9"/>
      <c r="J493" s="9"/>
      <c r="K493" s="9"/>
    </row>
    <row r="494">
      <c r="E494" s="9"/>
      <c r="F494" s="9"/>
      <c r="G494" s="9"/>
      <c r="H494" s="9"/>
      <c r="I494" s="9"/>
      <c r="J494" s="9"/>
      <c r="K494" s="9"/>
    </row>
    <row r="495">
      <c r="E495" s="9"/>
      <c r="F495" s="9"/>
      <c r="G495" s="9"/>
      <c r="H495" s="9"/>
      <c r="I495" s="9"/>
      <c r="J495" s="9"/>
      <c r="K495" s="9"/>
    </row>
    <row r="496">
      <c r="E496" s="9"/>
      <c r="F496" s="9"/>
      <c r="G496" s="9"/>
      <c r="H496" s="9"/>
      <c r="I496" s="9"/>
      <c r="J496" s="9"/>
      <c r="K496" s="9"/>
    </row>
    <row r="497">
      <c r="E497" s="9"/>
      <c r="F497" s="9"/>
      <c r="G497" s="9"/>
      <c r="H497" s="9"/>
      <c r="I497" s="9"/>
      <c r="J497" s="9"/>
      <c r="K497" s="9"/>
    </row>
    <row r="498">
      <c r="E498" s="9"/>
      <c r="F498" s="9"/>
      <c r="G498" s="9"/>
      <c r="H498" s="9"/>
      <c r="I498" s="9"/>
      <c r="J498" s="9"/>
      <c r="K498" s="9"/>
    </row>
    <row r="499">
      <c r="E499" s="9"/>
      <c r="F499" s="9"/>
      <c r="G499" s="9"/>
      <c r="H499" s="9"/>
      <c r="I499" s="9"/>
      <c r="J499" s="9"/>
      <c r="K499" s="9"/>
    </row>
    <row r="500">
      <c r="E500" s="9"/>
      <c r="F500" s="9"/>
      <c r="G500" s="9"/>
      <c r="H500" s="9"/>
      <c r="I500" s="9"/>
      <c r="J500" s="9"/>
      <c r="K500" s="9"/>
    </row>
    <row r="501">
      <c r="E501" s="9"/>
      <c r="F501" s="9"/>
      <c r="G501" s="9"/>
      <c r="H501" s="9"/>
      <c r="I501" s="9"/>
      <c r="J501" s="9"/>
      <c r="K501" s="9"/>
    </row>
    <row r="502">
      <c r="E502" s="9"/>
      <c r="F502" s="9"/>
      <c r="G502" s="9"/>
      <c r="H502" s="9"/>
      <c r="I502" s="9"/>
      <c r="J502" s="9"/>
      <c r="K502" s="9"/>
    </row>
    <row r="503">
      <c r="E503" s="9"/>
      <c r="F503" s="9"/>
      <c r="G503" s="9"/>
      <c r="H503" s="9"/>
      <c r="I503" s="9"/>
      <c r="J503" s="9"/>
      <c r="K503" s="9"/>
    </row>
    <row r="504">
      <c r="E504" s="9"/>
      <c r="F504" s="9"/>
      <c r="G504" s="9"/>
      <c r="H504" s="9"/>
      <c r="I504" s="9"/>
      <c r="J504" s="9"/>
      <c r="K504" s="9"/>
    </row>
    <row r="505">
      <c r="E505" s="9"/>
      <c r="F505" s="9"/>
      <c r="G505" s="9"/>
      <c r="H505" s="9"/>
      <c r="I505" s="9"/>
      <c r="J505" s="9"/>
      <c r="K505" s="9"/>
    </row>
    <row r="506">
      <c r="E506" s="9"/>
      <c r="F506" s="9"/>
      <c r="G506" s="9"/>
      <c r="H506" s="9"/>
      <c r="I506" s="9"/>
      <c r="J506" s="9"/>
      <c r="K506" s="9"/>
    </row>
    <row r="507">
      <c r="E507" s="9"/>
      <c r="F507" s="9"/>
      <c r="G507" s="9"/>
      <c r="H507" s="9"/>
      <c r="I507" s="9"/>
      <c r="J507" s="9"/>
      <c r="K507" s="9"/>
    </row>
    <row r="508">
      <c r="E508" s="9"/>
      <c r="F508" s="9"/>
      <c r="G508" s="9"/>
      <c r="H508" s="9"/>
      <c r="I508" s="9"/>
      <c r="J508" s="9"/>
      <c r="K508" s="9"/>
    </row>
    <row r="509">
      <c r="E509" s="9"/>
      <c r="F509" s="9"/>
      <c r="G509" s="9"/>
      <c r="H509" s="9"/>
      <c r="I509" s="9"/>
      <c r="J509" s="9"/>
      <c r="K509" s="9"/>
    </row>
    <row r="510">
      <c r="E510" s="9"/>
      <c r="F510" s="9"/>
      <c r="G510" s="9"/>
      <c r="H510" s="9"/>
      <c r="I510" s="9"/>
      <c r="J510" s="9"/>
      <c r="K510" s="9"/>
    </row>
    <row r="511">
      <c r="E511" s="9"/>
      <c r="F511" s="9"/>
      <c r="G511" s="9"/>
      <c r="H511" s="9"/>
      <c r="I511" s="9"/>
      <c r="J511" s="9"/>
      <c r="K511" s="9"/>
    </row>
    <row r="512">
      <c r="E512" s="9"/>
      <c r="F512" s="9"/>
      <c r="G512" s="9"/>
      <c r="H512" s="9"/>
      <c r="I512" s="9"/>
      <c r="J512" s="9"/>
      <c r="K512" s="9"/>
    </row>
    <row r="513">
      <c r="E513" s="9"/>
      <c r="F513" s="9"/>
      <c r="G513" s="9"/>
      <c r="H513" s="9"/>
      <c r="I513" s="9"/>
      <c r="J513" s="9"/>
      <c r="K513" s="9"/>
    </row>
    <row r="514">
      <c r="E514" s="9"/>
      <c r="F514" s="9"/>
      <c r="G514" s="9"/>
      <c r="H514" s="9"/>
      <c r="I514" s="9"/>
      <c r="J514" s="9"/>
      <c r="K514" s="9"/>
    </row>
    <row r="515">
      <c r="E515" s="9"/>
      <c r="F515" s="9"/>
      <c r="G515" s="9"/>
      <c r="H515" s="9"/>
      <c r="I515" s="9"/>
      <c r="J515" s="9"/>
      <c r="K515" s="9"/>
    </row>
    <row r="516">
      <c r="E516" s="9"/>
      <c r="F516" s="9"/>
      <c r="G516" s="9"/>
      <c r="H516" s="9"/>
      <c r="I516" s="9"/>
      <c r="J516" s="9"/>
      <c r="K516" s="9"/>
    </row>
    <row r="517">
      <c r="E517" s="9"/>
      <c r="F517" s="9"/>
      <c r="G517" s="9"/>
      <c r="H517" s="9"/>
      <c r="I517" s="9"/>
      <c r="J517" s="9"/>
      <c r="K517" s="9"/>
    </row>
    <row r="518">
      <c r="E518" s="9"/>
      <c r="F518" s="9"/>
      <c r="G518" s="9"/>
      <c r="H518" s="9"/>
      <c r="I518" s="9"/>
      <c r="J518" s="9"/>
      <c r="K518" s="9"/>
    </row>
    <row r="519">
      <c r="E519" s="9"/>
      <c r="F519" s="9"/>
      <c r="G519" s="9"/>
      <c r="H519" s="9"/>
      <c r="I519" s="9"/>
      <c r="J519" s="9"/>
      <c r="K519" s="9"/>
    </row>
    <row r="520">
      <c r="E520" s="9"/>
      <c r="F520" s="9"/>
      <c r="G520" s="9"/>
      <c r="H520" s="9"/>
      <c r="I520" s="9"/>
      <c r="J520" s="9"/>
      <c r="K520" s="9"/>
    </row>
    <row r="521">
      <c r="E521" s="9"/>
      <c r="F521" s="9"/>
      <c r="G521" s="9"/>
      <c r="H521" s="9"/>
      <c r="I521" s="9"/>
      <c r="J521" s="9"/>
      <c r="K521" s="9"/>
    </row>
    <row r="522">
      <c r="E522" s="9"/>
      <c r="F522" s="9"/>
      <c r="G522" s="9"/>
      <c r="H522" s="9"/>
      <c r="I522" s="9"/>
      <c r="J522" s="9"/>
      <c r="K522" s="9"/>
    </row>
    <row r="523">
      <c r="E523" s="9"/>
      <c r="F523" s="9"/>
      <c r="G523" s="9"/>
      <c r="H523" s="9"/>
      <c r="I523" s="9"/>
      <c r="J523" s="9"/>
      <c r="K523" s="9"/>
    </row>
    <row r="524">
      <c r="E524" s="9"/>
      <c r="F524" s="9"/>
      <c r="G524" s="9"/>
      <c r="H524" s="9"/>
      <c r="I524" s="9"/>
      <c r="J524" s="9"/>
      <c r="K524" s="9"/>
    </row>
    <row r="525">
      <c r="E525" s="9"/>
      <c r="F525" s="9"/>
      <c r="G525" s="9"/>
      <c r="H525" s="9"/>
      <c r="I525" s="9"/>
      <c r="J525" s="9"/>
      <c r="K525" s="9"/>
    </row>
    <row r="526">
      <c r="E526" s="9"/>
      <c r="F526" s="9"/>
      <c r="G526" s="9"/>
      <c r="H526" s="9"/>
      <c r="I526" s="9"/>
      <c r="J526" s="9"/>
      <c r="K526" s="9"/>
    </row>
    <row r="527">
      <c r="E527" s="9"/>
      <c r="F527" s="9"/>
      <c r="G527" s="9"/>
      <c r="H527" s="9"/>
      <c r="I527" s="9"/>
      <c r="J527" s="9"/>
      <c r="K527" s="9"/>
    </row>
    <row r="528">
      <c r="E528" s="9"/>
      <c r="F528" s="9"/>
      <c r="G528" s="9"/>
      <c r="H528" s="9"/>
      <c r="I528" s="9"/>
      <c r="J528" s="9"/>
      <c r="K528" s="9"/>
    </row>
    <row r="529">
      <c r="E529" s="9"/>
      <c r="F529" s="9"/>
      <c r="G529" s="9"/>
      <c r="H529" s="9"/>
      <c r="I529" s="9"/>
      <c r="J529" s="9"/>
      <c r="K529" s="9"/>
    </row>
    <row r="530">
      <c r="E530" s="9"/>
      <c r="F530" s="9"/>
      <c r="G530" s="9"/>
      <c r="H530" s="9"/>
      <c r="I530" s="9"/>
      <c r="J530" s="9"/>
      <c r="K530" s="9"/>
    </row>
    <row r="531">
      <c r="E531" s="9"/>
      <c r="F531" s="9"/>
      <c r="G531" s="9"/>
      <c r="H531" s="9"/>
      <c r="I531" s="9"/>
      <c r="J531" s="9"/>
      <c r="K531" s="9"/>
    </row>
    <row r="532">
      <c r="E532" s="9"/>
      <c r="F532" s="9"/>
      <c r="G532" s="9"/>
      <c r="H532" s="9"/>
      <c r="I532" s="9"/>
      <c r="J532" s="9"/>
      <c r="K532" s="9"/>
    </row>
    <row r="533">
      <c r="E533" s="9"/>
      <c r="F533" s="9"/>
      <c r="G533" s="9"/>
      <c r="H533" s="9"/>
      <c r="I533" s="9"/>
      <c r="J533" s="9"/>
      <c r="K533" s="9"/>
    </row>
    <row r="534">
      <c r="E534" s="9"/>
      <c r="F534" s="9"/>
      <c r="G534" s="9"/>
      <c r="H534" s="9"/>
      <c r="I534" s="9"/>
      <c r="J534" s="9"/>
      <c r="K534" s="9"/>
    </row>
    <row r="535">
      <c r="E535" s="9"/>
      <c r="F535" s="9"/>
      <c r="G535" s="9"/>
      <c r="H535" s="9"/>
      <c r="I535" s="9"/>
      <c r="J535" s="9"/>
      <c r="K535" s="9"/>
    </row>
    <row r="536">
      <c r="E536" s="9"/>
      <c r="F536" s="9"/>
      <c r="G536" s="9"/>
      <c r="H536" s="9"/>
      <c r="I536" s="9"/>
      <c r="J536" s="9"/>
      <c r="K536" s="9"/>
    </row>
    <row r="537">
      <c r="E537" s="9"/>
      <c r="F537" s="9"/>
      <c r="G537" s="9"/>
      <c r="H537" s="9"/>
      <c r="I537" s="9"/>
      <c r="J537" s="9"/>
      <c r="K537" s="9"/>
    </row>
    <row r="538">
      <c r="E538" s="9"/>
      <c r="F538" s="9"/>
      <c r="G538" s="9"/>
      <c r="H538" s="9"/>
      <c r="I538" s="9"/>
      <c r="J538" s="9"/>
      <c r="K538" s="9"/>
    </row>
    <row r="539">
      <c r="E539" s="9"/>
      <c r="F539" s="9"/>
      <c r="G539" s="9"/>
      <c r="H539" s="9"/>
      <c r="I539" s="9"/>
      <c r="J539" s="9"/>
      <c r="K539" s="9"/>
    </row>
    <row r="540">
      <c r="E540" s="9"/>
      <c r="F540" s="9"/>
      <c r="G540" s="9"/>
      <c r="H540" s="9"/>
      <c r="I540" s="9"/>
      <c r="J540" s="9"/>
      <c r="K540" s="9"/>
    </row>
    <row r="541">
      <c r="E541" s="9"/>
      <c r="F541" s="9"/>
      <c r="G541" s="9"/>
      <c r="H541" s="9"/>
      <c r="I541" s="9"/>
      <c r="J541" s="9"/>
      <c r="K541" s="9"/>
    </row>
    <row r="542">
      <c r="E542" s="9"/>
      <c r="F542" s="9"/>
      <c r="G542" s="9"/>
      <c r="H542" s="9"/>
      <c r="I542" s="9"/>
      <c r="J542" s="9"/>
      <c r="K542" s="9"/>
    </row>
    <row r="543">
      <c r="E543" s="9"/>
      <c r="F543" s="9"/>
      <c r="G543" s="9"/>
      <c r="H543" s="9"/>
      <c r="I543" s="9"/>
      <c r="J543" s="9"/>
      <c r="K543" s="9"/>
    </row>
    <row r="544">
      <c r="E544" s="9"/>
      <c r="F544" s="9"/>
      <c r="G544" s="9"/>
      <c r="H544" s="9"/>
      <c r="I544" s="9"/>
      <c r="J544" s="9"/>
      <c r="K544" s="9"/>
    </row>
    <row r="545">
      <c r="E545" s="9"/>
      <c r="F545" s="9"/>
      <c r="G545" s="9"/>
      <c r="H545" s="9"/>
      <c r="I545" s="9"/>
      <c r="J545" s="9"/>
      <c r="K545" s="9"/>
    </row>
    <row r="546">
      <c r="E546" s="9"/>
      <c r="F546" s="9"/>
      <c r="G546" s="9"/>
      <c r="H546" s="9"/>
      <c r="I546" s="9"/>
      <c r="J546" s="9"/>
      <c r="K546" s="9"/>
    </row>
    <row r="547">
      <c r="E547" s="9"/>
      <c r="F547" s="9"/>
      <c r="G547" s="9"/>
      <c r="H547" s="9"/>
      <c r="I547" s="9"/>
      <c r="J547" s="9"/>
      <c r="K547" s="9"/>
    </row>
    <row r="548">
      <c r="E548" s="9"/>
      <c r="F548" s="9"/>
      <c r="G548" s="9"/>
      <c r="H548" s="9"/>
      <c r="I548" s="9"/>
      <c r="J548" s="9"/>
      <c r="K548" s="9"/>
    </row>
    <row r="549">
      <c r="E549" s="9"/>
      <c r="F549" s="9"/>
      <c r="G549" s="9"/>
      <c r="H549" s="9"/>
      <c r="I549" s="9"/>
      <c r="J549" s="9"/>
      <c r="K549" s="9"/>
    </row>
    <row r="550">
      <c r="E550" s="9"/>
      <c r="F550" s="9"/>
      <c r="G550" s="9"/>
      <c r="H550" s="9"/>
      <c r="I550" s="9"/>
      <c r="J550" s="9"/>
      <c r="K550" s="9"/>
    </row>
    <row r="551">
      <c r="E551" s="9"/>
      <c r="F551" s="9"/>
      <c r="G551" s="9"/>
      <c r="H551" s="9"/>
      <c r="I551" s="9"/>
      <c r="J551" s="9"/>
      <c r="K551" s="9"/>
    </row>
    <row r="552">
      <c r="E552" s="9"/>
      <c r="F552" s="9"/>
      <c r="G552" s="9"/>
      <c r="H552" s="9"/>
      <c r="I552" s="9"/>
      <c r="J552" s="9"/>
      <c r="K552" s="9"/>
    </row>
    <row r="553">
      <c r="E553" s="9"/>
      <c r="F553" s="9"/>
      <c r="G553" s="9"/>
      <c r="H553" s="9"/>
      <c r="I553" s="9"/>
      <c r="J553" s="9"/>
      <c r="K553" s="9"/>
    </row>
    <row r="554">
      <c r="E554" s="9"/>
      <c r="F554" s="9"/>
      <c r="G554" s="9"/>
      <c r="H554" s="9"/>
      <c r="I554" s="9"/>
      <c r="J554" s="9"/>
      <c r="K554" s="9"/>
    </row>
    <row r="555">
      <c r="E555" s="9"/>
      <c r="F555" s="9"/>
      <c r="G555" s="9"/>
      <c r="H555" s="9"/>
      <c r="I555" s="9"/>
      <c r="J555" s="9"/>
      <c r="K555" s="9"/>
    </row>
    <row r="556">
      <c r="E556" s="9"/>
      <c r="F556" s="9"/>
      <c r="G556" s="9"/>
      <c r="H556" s="9"/>
      <c r="I556" s="9"/>
      <c r="J556" s="9"/>
      <c r="K556" s="9"/>
    </row>
    <row r="557">
      <c r="E557" s="9"/>
      <c r="F557" s="9"/>
      <c r="G557" s="9"/>
      <c r="H557" s="9"/>
      <c r="I557" s="9"/>
      <c r="J557" s="9"/>
      <c r="K557" s="9"/>
    </row>
    <row r="558">
      <c r="E558" s="9"/>
      <c r="F558" s="9"/>
      <c r="G558" s="9"/>
      <c r="H558" s="9"/>
      <c r="I558" s="9"/>
      <c r="J558" s="9"/>
      <c r="K558" s="9"/>
    </row>
    <row r="559">
      <c r="E559" s="9"/>
      <c r="F559" s="9"/>
      <c r="G559" s="9"/>
      <c r="H559" s="9"/>
      <c r="I559" s="9"/>
      <c r="J559" s="9"/>
      <c r="K559" s="9"/>
    </row>
    <row r="560">
      <c r="E560" s="9"/>
      <c r="F560" s="9"/>
      <c r="G560" s="9"/>
      <c r="H560" s="9"/>
      <c r="I560" s="9"/>
      <c r="J560" s="9"/>
      <c r="K560" s="9"/>
    </row>
    <row r="561">
      <c r="E561" s="9"/>
      <c r="F561" s="9"/>
      <c r="G561" s="9"/>
      <c r="H561" s="9"/>
      <c r="I561" s="9"/>
      <c r="J561" s="9"/>
      <c r="K561" s="9"/>
    </row>
    <row r="562">
      <c r="E562" s="9"/>
      <c r="F562" s="9"/>
      <c r="G562" s="9"/>
      <c r="H562" s="9"/>
      <c r="I562" s="9"/>
      <c r="J562" s="9"/>
      <c r="K562" s="9"/>
    </row>
    <row r="563">
      <c r="E563" s="9"/>
      <c r="F563" s="9"/>
      <c r="G563" s="9"/>
      <c r="H563" s="9"/>
      <c r="I563" s="9"/>
      <c r="J563" s="9"/>
      <c r="K563" s="9"/>
    </row>
    <row r="564">
      <c r="E564" s="9"/>
      <c r="F564" s="9"/>
      <c r="G564" s="9"/>
      <c r="H564" s="9"/>
      <c r="I564" s="9"/>
      <c r="J564" s="9"/>
      <c r="K564" s="9"/>
    </row>
    <row r="565">
      <c r="E565" s="9"/>
      <c r="F565" s="9"/>
      <c r="G565" s="9"/>
      <c r="H565" s="9"/>
      <c r="I565" s="9"/>
      <c r="J565" s="9"/>
      <c r="K565" s="9"/>
    </row>
    <row r="566">
      <c r="E566" s="9"/>
      <c r="F566" s="9"/>
      <c r="G566" s="9"/>
      <c r="H566" s="9"/>
      <c r="I566" s="9"/>
      <c r="J566" s="9"/>
      <c r="K566" s="9"/>
    </row>
    <row r="567">
      <c r="E567" s="9"/>
      <c r="F567" s="9"/>
      <c r="G567" s="9"/>
      <c r="H567" s="9"/>
      <c r="I567" s="9"/>
      <c r="J567" s="9"/>
      <c r="K567" s="9"/>
    </row>
    <row r="568">
      <c r="E568" s="9"/>
      <c r="F568" s="9"/>
      <c r="G568" s="9"/>
      <c r="H568" s="9"/>
      <c r="I568" s="9"/>
      <c r="J568" s="9"/>
      <c r="K568" s="9"/>
    </row>
    <row r="569">
      <c r="E569" s="9"/>
      <c r="F569" s="9"/>
      <c r="G569" s="9"/>
      <c r="H569" s="9"/>
      <c r="I569" s="9"/>
      <c r="J569" s="9"/>
      <c r="K569" s="9"/>
    </row>
    <row r="570">
      <c r="E570" s="9"/>
      <c r="F570" s="9"/>
      <c r="G570" s="9"/>
      <c r="H570" s="9"/>
      <c r="I570" s="9"/>
      <c r="J570" s="9"/>
      <c r="K570" s="9"/>
    </row>
    <row r="571">
      <c r="E571" s="9"/>
      <c r="F571" s="9"/>
      <c r="G571" s="9"/>
      <c r="H571" s="9"/>
      <c r="I571" s="9"/>
      <c r="J571" s="9"/>
      <c r="K571" s="9"/>
    </row>
    <row r="572">
      <c r="E572" s="9"/>
      <c r="F572" s="9"/>
      <c r="G572" s="9"/>
      <c r="H572" s="9"/>
      <c r="I572" s="9"/>
      <c r="J572" s="9"/>
      <c r="K572" s="9"/>
    </row>
    <row r="573">
      <c r="E573" s="9"/>
      <c r="F573" s="9"/>
      <c r="G573" s="9"/>
      <c r="H573" s="9"/>
      <c r="I573" s="9"/>
      <c r="J573" s="9"/>
      <c r="K573" s="9"/>
    </row>
    <row r="574">
      <c r="E574" s="9"/>
      <c r="F574" s="9"/>
      <c r="G574" s="9"/>
      <c r="H574" s="9"/>
      <c r="I574" s="9"/>
      <c r="J574" s="9"/>
      <c r="K574" s="9"/>
    </row>
    <row r="575">
      <c r="E575" s="9"/>
      <c r="F575" s="9"/>
      <c r="G575" s="9"/>
      <c r="H575" s="9"/>
      <c r="I575" s="9"/>
      <c r="J575" s="9"/>
      <c r="K575" s="9"/>
    </row>
    <row r="576">
      <c r="E576" s="9"/>
      <c r="F576" s="9"/>
      <c r="G576" s="9"/>
      <c r="H576" s="9"/>
      <c r="I576" s="9"/>
      <c r="J576" s="9"/>
      <c r="K576" s="9"/>
    </row>
    <row r="577">
      <c r="E577" s="9"/>
      <c r="F577" s="9"/>
      <c r="G577" s="9"/>
      <c r="H577" s="9"/>
      <c r="I577" s="9"/>
      <c r="J577" s="9"/>
      <c r="K577" s="9"/>
    </row>
    <row r="578">
      <c r="E578" s="9"/>
      <c r="F578" s="9"/>
      <c r="G578" s="9"/>
      <c r="H578" s="9"/>
      <c r="I578" s="9"/>
      <c r="J578" s="9"/>
      <c r="K578" s="9"/>
    </row>
    <row r="579">
      <c r="E579" s="9"/>
      <c r="F579" s="9"/>
      <c r="G579" s="9"/>
      <c r="H579" s="9"/>
      <c r="I579" s="9"/>
      <c r="J579" s="9"/>
      <c r="K579" s="9"/>
    </row>
    <row r="580">
      <c r="E580" s="9"/>
      <c r="F580" s="9"/>
      <c r="G580" s="9"/>
      <c r="H580" s="9"/>
      <c r="I580" s="9"/>
      <c r="J580" s="9"/>
      <c r="K580" s="9"/>
    </row>
    <row r="581">
      <c r="E581" s="9"/>
      <c r="F581" s="9"/>
      <c r="G581" s="9"/>
      <c r="H581" s="9"/>
      <c r="I581" s="9"/>
      <c r="J581" s="9"/>
      <c r="K581" s="9"/>
    </row>
    <row r="582">
      <c r="E582" s="9"/>
      <c r="F582" s="9"/>
      <c r="G582" s="9"/>
      <c r="H582" s="9"/>
      <c r="I582" s="9"/>
      <c r="J582" s="9"/>
      <c r="K582" s="9"/>
    </row>
    <row r="583">
      <c r="E583" s="9"/>
      <c r="F583" s="9"/>
      <c r="G583" s="9"/>
      <c r="H583" s="9"/>
      <c r="I583" s="9"/>
      <c r="J583" s="9"/>
      <c r="K583" s="9"/>
    </row>
    <row r="584">
      <c r="E584" s="9"/>
      <c r="F584" s="9"/>
      <c r="G584" s="9"/>
      <c r="H584" s="9"/>
      <c r="I584" s="9"/>
      <c r="J584" s="9"/>
      <c r="K584" s="9"/>
    </row>
    <row r="585">
      <c r="E585" s="9"/>
      <c r="F585" s="9"/>
      <c r="G585" s="9"/>
      <c r="H585" s="9"/>
      <c r="I585" s="9"/>
      <c r="J585" s="9"/>
      <c r="K585" s="9"/>
    </row>
    <row r="586">
      <c r="E586" s="9"/>
      <c r="F586" s="9"/>
      <c r="G586" s="9"/>
      <c r="H586" s="9"/>
      <c r="I586" s="9"/>
      <c r="J586" s="9"/>
      <c r="K586" s="9"/>
    </row>
    <row r="587">
      <c r="E587" s="9"/>
      <c r="F587" s="9"/>
      <c r="G587" s="9"/>
      <c r="H587" s="9"/>
      <c r="I587" s="9"/>
      <c r="J587" s="9"/>
      <c r="K587" s="9"/>
    </row>
    <row r="588">
      <c r="E588" s="9"/>
      <c r="F588" s="9"/>
      <c r="G588" s="9"/>
      <c r="H588" s="9"/>
      <c r="I588" s="9"/>
      <c r="J588" s="9"/>
      <c r="K588" s="9"/>
    </row>
    <row r="589">
      <c r="E589" s="9"/>
      <c r="F589" s="9"/>
      <c r="G589" s="9"/>
      <c r="H589" s="9"/>
      <c r="I589" s="9"/>
      <c r="J589" s="9"/>
      <c r="K589" s="9"/>
    </row>
    <row r="590">
      <c r="E590" s="9"/>
      <c r="F590" s="9"/>
      <c r="G590" s="9"/>
      <c r="H590" s="9"/>
      <c r="I590" s="9"/>
      <c r="J590" s="9"/>
      <c r="K590" s="9"/>
    </row>
    <row r="591">
      <c r="E591" s="9"/>
      <c r="F591" s="9"/>
      <c r="G591" s="9"/>
      <c r="H591" s="9"/>
      <c r="I591" s="9"/>
      <c r="J591" s="9"/>
      <c r="K591" s="9"/>
    </row>
    <row r="592">
      <c r="E592" s="9"/>
      <c r="F592" s="9"/>
      <c r="G592" s="9"/>
      <c r="H592" s="9"/>
      <c r="I592" s="9"/>
      <c r="J592" s="9"/>
      <c r="K592" s="9"/>
    </row>
    <row r="593">
      <c r="E593" s="9"/>
      <c r="F593" s="9"/>
      <c r="G593" s="9"/>
      <c r="H593" s="9"/>
      <c r="I593" s="9"/>
      <c r="J593" s="9"/>
      <c r="K593" s="9"/>
    </row>
    <row r="594">
      <c r="E594" s="9"/>
      <c r="F594" s="9"/>
      <c r="G594" s="9"/>
      <c r="H594" s="9"/>
      <c r="I594" s="9"/>
      <c r="J594" s="9"/>
      <c r="K594" s="9"/>
    </row>
    <row r="595">
      <c r="E595" s="9"/>
      <c r="F595" s="9"/>
      <c r="G595" s="9"/>
      <c r="H595" s="9"/>
      <c r="I595" s="9"/>
      <c r="J595" s="9"/>
      <c r="K595" s="9"/>
    </row>
    <row r="596">
      <c r="E596" s="9"/>
      <c r="F596" s="9"/>
      <c r="G596" s="9"/>
      <c r="H596" s="9"/>
      <c r="I596" s="9"/>
      <c r="J596" s="9"/>
      <c r="K596" s="9"/>
    </row>
    <row r="597">
      <c r="E597" s="9"/>
      <c r="F597" s="9"/>
      <c r="G597" s="9"/>
      <c r="H597" s="9"/>
      <c r="I597" s="9"/>
      <c r="J597" s="9"/>
      <c r="K597" s="9"/>
    </row>
    <row r="598">
      <c r="E598" s="9"/>
      <c r="F598" s="9"/>
      <c r="G598" s="9"/>
      <c r="H598" s="9"/>
      <c r="I598" s="9"/>
      <c r="J598" s="9"/>
      <c r="K598" s="9"/>
    </row>
    <row r="599">
      <c r="E599" s="9"/>
      <c r="F599" s="9"/>
      <c r="G599" s="9"/>
      <c r="H599" s="9"/>
      <c r="I599" s="9"/>
      <c r="J599" s="9"/>
      <c r="K599" s="9"/>
    </row>
    <row r="600">
      <c r="E600" s="9"/>
      <c r="F600" s="9"/>
      <c r="G600" s="9"/>
      <c r="H600" s="9"/>
      <c r="I600" s="9"/>
      <c r="J600" s="9"/>
      <c r="K600" s="9"/>
    </row>
    <row r="601">
      <c r="E601" s="9"/>
      <c r="F601" s="9"/>
      <c r="G601" s="9"/>
      <c r="H601" s="9"/>
      <c r="I601" s="9"/>
      <c r="J601" s="9"/>
      <c r="K601" s="9"/>
    </row>
    <row r="602">
      <c r="E602" s="9"/>
      <c r="F602" s="9"/>
      <c r="G602" s="9"/>
      <c r="H602" s="9"/>
      <c r="I602" s="9"/>
      <c r="J602" s="9"/>
      <c r="K602" s="9"/>
    </row>
    <row r="603">
      <c r="E603" s="9"/>
      <c r="F603" s="9"/>
      <c r="G603" s="9"/>
      <c r="H603" s="9"/>
      <c r="I603" s="9"/>
      <c r="J603" s="9"/>
      <c r="K603" s="9"/>
    </row>
    <row r="604">
      <c r="E604" s="9"/>
      <c r="F604" s="9"/>
      <c r="G604" s="9"/>
      <c r="H604" s="9"/>
      <c r="I604" s="9"/>
      <c r="J604" s="9"/>
      <c r="K604" s="9"/>
    </row>
    <row r="605">
      <c r="E605" s="9"/>
      <c r="F605" s="9"/>
      <c r="G605" s="9"/>
      <c r="H605" s="9"/>
      <c r="I605" s="9"/>
      <c r="J605" s="9"/>
      <c r="K605" s="9"/>
    </row>
    <row r="606">
      <c r="E606" s="9"/>
      <c r="F606" s="9"/>
      <c r="G606" s="9"/>
      <c r="H606" s="9"/>
      <c r="I606" s="9"/>
      <c r="J606" s="9"/>
      <c r="K606" s="9"/>
    </row>
    <row r="607">
      <c r="E607" s="9"/>
      <c r="F607" s="9"/>
      <c r="G607" s="9"/>
      <c r="H607" s="9"/>
      <c r="I607" s="9"/>
      <c r="J607" s="9"/>
      <c r="K607" s="9"/>
    </row>
    <row r="608">
      <c r="E608" s="9"/>
      <c r="F608" s="9"/>
      <c r="G608" s="9"/>
      <c r="H608" s="9"/>
      <c r="I608" s="9"/>
      <c r="J608" s="9"/>
      <c r="K608" s="9"/>
    </row>
    <row r="609">
      <c r="E609" s="9"/>
      <c r="F609" s="9"/>
      <c r="G609" s="9"/>
      <c r="H609" s="9"/>
      <c r="I609" s="9"/>
      <c r="J609" s="9"/>
      <c r="K609" s="9"/>
    </row>
    <row r="610">
      <c r="E610" s="9"/>
      <c r="F610" s="9"/>
      <c r="G610" s="9"/>
      <c r="H610" s="9"/>
      <c r="I610" s="9"/>
      <c r="J610" s="9"/>
      <c r="K610" s="9"/>
    </row>
    <row r="611">
      <c r="E611" s="9"/>
      <c r="F611" s="9"/>
      <c r="G611" s="9"/>
      <c r="H611" s="9"/>
      <c r="I611" s="9"/>
      <c r="J611" s="9"/>
      <c r="K611" s="9"/>
    </row>
    <row r="612">
      <c r="E612" s="9"/>
      <c r="F612" s="9"/>
      <c r="G612" s="9"/>
      <c r="H612" s="9"/>
      <c r="I612" s="9"/>
      <c r="J612" s="9"/>
      <c r="K612" s="9"/>
    </row>
    <row r="613">
      <c r="E613" s="9"/>
      <c r="F613" s="9"/>
      <c r="G613" s="9"/>
      <c r="H613" s="9"/>
      <c r="I613" s="9"/>
      <c r="J613" s="9"/>
      <c r="K613" s="9"/>
    </row>
    <row r="614">
      <c r="E614" s="9"/>
      <c r="F614" s="9"/>
      <c r="G614" s="9"/>
      <c r="H614" s="9"/>
      <c r="I614" s="9"/>
      <c r="J614" s="9"/>
      <c r="K614" s="9"/>
    </row>
    <row r="615">
      <c r="E615" s="9"/>
      <c r="F615" s="9"/>
      <c r="G615" s="9"/>
      <c r="H615" s="9"/>
      <c r="I615" s="9"/>
      <c r="J615" s="9"/>
      <c r="K615" s="9"/>
    </row>
    <row r="616">
      <c r="E616" s="9"/>
      <c r="F616" s="9"/>
      <c r="G616" s="9"/>
      <c r="H616" s="9"/>
      <c r="I616" s="9"/>
      <c r="J616" s="9"/>
      <c r="K616" s="9"/>
    </row>
    <row r="617">
      <c r="E617" s="9"/>
      <c r="F617" s="9"/>
      <c r="G617" s="9"/>
      <c r="H617" s="9"/>
      <c r="I617" s="9"/>
      <c r="J617" s="9"/>
      <c r="K617" s="9"/>
    </row>
    <row r="618">
      <c r="E618" s="9"/>
      <c r="F618" s="9"/>
      <c r="G618" s="9"/>
      <c r="H618" s="9"/>
      <c r="I618" s="9"/>
      <c r="J618" s="9"/>
      <c r="K618" s="9"/>
    </row>
    <row r="619">
      <c r="E619" s="9"/>
      <c r="F619" s="9"/>
      <c r="G619" s="9"/>
      <c r="H619" s="9"/>
      <c r="I619" s="9"/>
      <c r="J619" s="9"/>
      <c r="K619" s="9"/>
    </row>
    <row r="620">
      <c r="E620" s="9"/>
      <c r="F620" s="9"/>
      <c r="G620" s="9"/>
      <c r="H620" s="9"/>
      <c r="I620" s="9"/>
      <c r="J620" s="9"/>
      <c r="K620" s="9"/>
    </row>
    <row r="621">
      <c r="E621" s="9"/>
      <c r="F621" s="9"/>
      <c r="G621" s="9"/>
      <c r="H621" s="9"/>
      <c r="I621" s="9"/>
      <c r="J621" s="9"/>
      <c r="K621" s="9"/>
    </row>
    <row r="622">
      <c r="E622" s="9"/>
      <c r="F622" s="9"/>
      <c r="G622" s="9"/>
      <c r="H622" s="9"/>
      <c r="I622" s="9"/>
      <c r="J622" s="9"/>
      <c r="K622" s="9"/>
    </row>
    <row r="623">
      <c r="E623" s="9"/>
      <c r="F623" s="9"/>
      <c r="G623" s="9"/>
      <c r="H623" s="9"/>
      <c r="I623" s="9"/>
      <c r="J623" s="9"/>
      <c r="K623" s="9"/>
    </row>
    <row r="624">
      <c r="E624" s="9"/>
      <c r="F624" s="9"/>
      <c r="G624" s="9"/>
      <c r="H624" s="9"/>
      <c r="I624" s="9"/>
      <c r="J624" s="9"/>
      <c r="K624" s="9"/>
    </row>
    <row r="625">
      <c r="E625" s="9"/>
      <c r="F625" s="9"/>
      <c r="G625" s="9"/>
      <c r="H625" s="9"/>
      <c r="I625" s="9"/>
      <c r="J625" s="9"/>
      <c r="K625" s="9"/>
    </row>
    <row r="626">
      <c r="E626" s="9"/>
      <c r="F626" s="9"/>
      <c r="G626" s="9"/>
      <c r="H626" s="9"/>
      <c r="I626" s="9"/>
      <c r="J626" s="9"/>
      <c r="K626" s="9"/>
    </row>
    <row r="627">
      <c r="E627" s="9"/>
      <c r="F627" s="9"/>
      <c r="G627" s="9"/>
      <c r="H627" s="9"/>
      <c r="I627" s="9"/>
      <c r="J627" s="9"/>
      <c r="K627" s="9"/>
    </row>
    <row r="628">
      <c r="E628" s="9"/>
      <c r="F628" s="9"/>
      <c r="G628" s="9"/>
      <c r="H628" s="9"/>
      <c r="I628" s="9"/>
      <c r="J628" s="9"/>
      <c r="K628" s="9"/>
    </row>
    <row r="629">
      <c r="E629" s="9"/>
      <c r="F629" s="9"/>
      <c r="G629" s="9"/>
      <c r="H629" s="9"/>
      <c r="I629" s="9"/>
      <c r="J629" s="9"/>
      <c r="K629" s="9"/>
    </row>
    <row r="630">
      <c r="E630" s="9"/>
      <c r="F630" s="9"/>
      <c r="G630" s="9"/>
      <c r="H630" s="9"/>
      <c r="I630" s="9"/>
      <c r="J630" s="9"/>
      <c r="K630" s="9"/>
    </row>
    <row r="631">
      <c r="E631" s="9"/>
      <c r="F631" s="9"/>
      <c r="G631" s="9"/>
      <c r="H631" s="9"/>
      <c r="I631" s="9"/>
      <c r="J631" s="9"/>
      <c r="K631" s="9"/>
    </row>
    <row r="632">
      <c r="E632" s="9"/>
      <c r="F632" s="9"/>
      <c r="G632" s="9"/>
      <c r="H632" s="9"/>
      <c r="I632" s="9"/>
      <c r="J632" s="9"/>
      <c r="K632" s="9"/>
    </row>
    <row r="633">
      <c r="E633" s="9"/>
      <c r="F633" s="9"/>
      <c r="G633" s="9"/>
      <c r="H633" s="9"/>
      <c r="I633" s="9"/>
      <c r="J633" s="9"/>
      <c r="K633" s="9"/>
    </row>
    <row r="634">
      <c r="E634" s="9"/>
      <c r="F634" s="9"/>
      <c r="G634" s="9"/>
      <c r="H634" s="9"/>
      <c r="I634" s="9"/>
      <c r="J634" s="9"/>
      <c r="K634" s="9"/>
    </row>
    <row r="635">
      <c r="E635" s="9"/>
      <c r="F635" s="9"/>
      <c r="G635" s="9"/>
      <c r="H635" s="9"/>
      <c r="I635" s="9"/>
      <c r="J635" s="9"/>
      <c r="K635" s="9"/>
    </row>
    <row r="636">
      <c r="E636" s="9"/>
      <c r="F636" s="9"/>
      <c r="G636" s="9"/>
      <c r="H636" s="9"/>
      <c r="I636" s="9"/>
      <c r="J636" s="9"/>
      <c r="K636" s="9"/>
    </row>
    <row r="637">
      <c r="E637" s="9"/>
      <c r="F637" s="9"/>
      <c r="G637" s="9"/>
      <c r="H637" s="9"/>
      <c r="I637" s="9"/>
      <c r="J637" s="9"/>
      <c r="K637" s="9"/>
    </row>
    <row r="638">
      <c r="E638" s="9"/>
      <c r="F638" s="9"/>
      <c r="G638" s="9"/>
      <c r="H638" s="9"/>
      <c r="I638" s="9"/>
      <c r="J638" s="9"/>
      <c r="K638" s="9"/>
    </row>
    <row r="639">
      <c r="E639" s="9"/>
      <c r="F639" s="9"/>
      <c r="G639" s="9"/>
      <c r="H639" s="9"/>
      <c r="I639" s="9"/>
      <c r="J639" s="9"/>
      <c r="K639" s="9"/>
    </row>
    <row r="640">
      <c r="E640" s="9"/>
      <c r="F640" s="9"/>
      <c r="G640" s="9"/>
      <c r="H640" s="9"/>
      <c r="I640" s="9"/>
      <c r="J640" s="9"/>
      <c r="K640" s="9"/>
    </row>
    <row r="641">
      <c r="E641" s="9"/>
      <c r="F641" s="9"/>
      <c r="G641" s="9"/>
      <c r="H641" s="9"/>
      <c r="I641" s="9"/>
      <c r="J641" s="9"/>
      <c r="K641" s="9"/>
    </row>
    <row r="642">
      <c r="E642" s="9"/>
      <c r="F642" s="9"/>
      <c r="G642" s="9"/>
      <c r="H642" s="9"/>
      <c r="I642" s="9"/>
      <c r="J642" s="9"/>
      <c r="K642" s="9"/>
    </row>
    <row r="643">
      <c r="E643" s="9"/>
      <c r="F643" s="9"/>
      <c r="G643" s="9"/>
      <c r="H643" s="9"/>
      <c r="I643" s="9"/>
      <c r="J643" s="9"/>
      <c r="K643" s="9"/>
    </row>
    <row r="644">
      <c r="E644" s="9"/>
      <c r="F644" s="9"/>
      <c r="G644" s="9"/>
      <c r="H644" s="9"/>
      <c r="I644" s="9"/>
      <c r="J644" s="9"/>
      <c r="K644" s="9"/>
    </row>
    <row r="645">
      <c r="E645" s="9"/>
      <c r="F645" s="9"/>
      <c r="G645" s="9"/>
      <c r="H645" s="9"/>
      <c r="I645" s="9"/>
      <c r="J645" s="9"/>
      <c r="K645" s="9"/>
    </row>
    <row r="646">
      <c r="E646" s="9"/>
      <c r="F646" s="9"/>
      <c r="G646" s="9"/>
      <c r="H646" s="9"/>
      <c r="I646" s="9"/>
      <c r="J646" s="9"/>
      <c r="K646" s="9"/>
    </row>
    <row r="647">
      <c r="E647" s="9"/>
      <c r="F647" s="9"/>
      <c r="G647" s="9"/>
      <c r="H647" s="9"/>
      <c r="I647" s="9"/>
      <c r="J647" s="9"/>
      <c r="K647" s="9"/>
    </row>
    <row r="648">
      <c r="E648" s="9"/>
      <c r="F648" s="9"/>
      <c r="G648" s="9"/>
      <c r="H648" s="9"/>
      <c r="I648" s="9"/>
      <c r="J648" s="9"/>
      <c r="K648" s="9"/>
    </row>
    <row r="649">
      <c r="E649" s="9"/>
      <c r="F649" s="9"/>
      <c r="G649" s="9"/>
      <c r="H649" s="9"/>
      <c r="I649" s="9"/>
      <c r="J649" s="9"/>
      <c r="K649" s="9"/>
    </row>
    <row r="650">
      <c r="E650" s="9"/>
      <c r="F650" s="9"/>
      <c r="G650" s="9"/>
      <c r="H650" s="9"/>
      <c r="I650" s="9"/>
      <c r="J650" s="9"/>
      <c r="K650" s="9"/>
    </row>
    <row r="651">
      <c r="E651" s="9"/>
      <c r="F651" s="9"/>
      <c r="G651" s="9"/>
      <c r="H651" s="9"/>
      <c r="I651" s="9"/>
      <c r="J651" s="9"/>
      <c r="K651" s="9"/>
    </row>
    <row r="652">
      <c r="E652" s="9"/>
      <c r="F652" s="9"/>
      <c r="G652" s="9"/>
      <c r="H652" s="9"/>
      <c r="I652" s="9"/>
      <c r="J652" s="9"/>
      <c r="K652" s="9"/>
    </row>
    <row r="653">
      <c r="E653" s="9"/>
      <c r="F653" s="9"/>
      <c r="G653" s="9"/>
      <c r="H653" s="9"/>
      <c r="I653" s="9"/>
      <c r="J653" s="9"/>
      <c r="K653" s="9"/>
    </row>
    <row r="654">
      <c r="E654" s="9"/>
      <c r="F654" s="9"/>
      <c r="G654" s="9"/>
      <c r="H654" s="9"/>
      <c r="I654" s="9"/>
      <c r="J654" s="9"/>
      <c r="K654" s="9"/>
    </row>
    <row r="655">
      <c r="E655" s="9"/>
      <c r="F655" s="9"/>
      <c r="G655" s="9"/>
      <c r="H655" s="9"/>
      <c r="I655" s="9"/>
      <c r="J655" s="9"/>
      <c r="K655" s="9"/>
    </row>
    <row r="656">
      <c r="E656" s="9"/>
      <c r="F656" s="9"/>
      <c r="G656" s="9"/>
      <c r="H656" s="9"/>
      <c r="I656" s="9"/>
      <c r="J656" s="9"/>
      <c r="K656" s="9"/>
    </row>
    <row r="657">
      <c r="E657" s="9"/>
      <c r="F657" s="9"/>
      <c r="G657" s="9"/>
      <c r="H657" s="9"/>
      <c r="I657" s="9"/>
      <c r="J657" s="9"/>
      <c r="K657" s="9"/>
    </row>
    <row r="658">
      <c r="E658" s="9"/>
      <c r="F658" s="9"/>
      <c r="G658" s="9"/>
      <c r="H658" s="9"/>
      <c r="I658" s="9"/>
      <c r="J658" s="9"/>
      <c r="K658" s="9"/>
    </row>
    <row r="659">
      <c r="E659" s="9"/>
      <c r="F659" s="9"/>
      <c r="G659" s="9"/>
      <c r="H659" s="9"/>
      <c r="I659" s="9"/>
      <c r="J659" s="9"/>
      <c r="K659" s="9"/>
    </row>
    <row r="660">
      <c r="E660" s="9"/>
      <c r="F660" s="9"/>
      <c r="G660" s="9"/>
      <c r="H660" s="9"/>
      <c r="I660" s="9"/>
      <c r="J660" s="9"/>
      <c r="K660" s="9"/>
    </row>
    <row r="661">
      <c r="E661" s="9"/>
      <c r="F661" s="9"/>
      <c r="G661" s="9"/>
      <c r="H661" s="9"/>
      <c r="I661" s="9"/>
      <c r="J661" s="9"/>
      <c r="K661" s="9"/>
    </row>
    <row r="662">
      <c r="E662" s="9"/>
      <c r="F662" s="9"/>
      <c r="G662" s="9"/>
      <c r="H662" s="9"/>
      <c r="I662" s="9"/>
      <c r="J662" s="9"/>
      <c r="K662" s="9"/>
    </row>
    <row r="663">
      <c r="E663" s="9"/>
      <c r="F663" s="9"/>
      <c r="G663" s="9"/>
      <c r="H663" s="9"/>
      <c r="I663" s="9"/>
      <c r="J663" s="9"/>
      <c r="K663" s="9"/>
    </row>
    <row r="664">
      <c r="E664" s="9"/>
      <c r="F664" s="9"/>
      <c r="G664" s="9"/>
      <c r="H664" s="9"/>
      <c r="I664" s="9"/>
      <c r="J664" s="9"/>
      <c r="K664" s="9"/>
    </row>
    <row r="665">
      <c r="E665" s="9"/>
      <c r="F665" s="9"/>
      <c r="G665" s="9"/>
      <c r="H665" s="9"/>
      <c r="I665" s="9"/>
      <c r="J665" s="9"/>
      <c r="K665" s="9"/>
    </row>
    <row r="666">
      <c r="E666" s="9"/>
      <c r="F666" s="9"/>
      <c r="G666" s="9"/>
      <c r="H666" s="9"/>
      <c r="I666" s="9"/>
      <c r="J666" s="9"/>
      <c r="K666" s="9"/>
    </row>
    <row r="667">
      <c r="E667" s="9"/>
      <c r="F667" s="9"/>
      <c r="G667" s="9"/>
      <c r="H667" s="9"/>
      <c r="I667" s="9"/>
      <c r="J667" s="9"/>
      <c r="K667" s="9"/>
    </row>
    <row r="668">
      <c r="E668" s="9"/>
      <c r="F668" s="9"/>
      <c r="G668" s="9"/>
      <c r="H668" s="9"/>
      <c r="I668" s="9"/>
      <c r="J668" s="9"/>
      <c r="K668" s="9"/>
    </row>
    <row r="669">
      <c r="E669" s="9"/>
      <c r="F669" s="9"/>
      <c r="G669" s="9"/>
      <c r="H669" s="9"/>
      <c r="I669" s="9"/>
      <c r="J669" s="9"/>
      <c r="K669" s="9"/>
    </row>
    <row r="670">
      <c r="E670" s="9"/>
      <c r="F670" s="9"/>
      <c r="G670" s="9"/>
      <c r="H670" s="9"/>
      <c r="I670" s="9"/>
      <c r="J670" s="9"/>
      <c r="K670" s="9"/>
    </row>
    <row r="671">
      <c r="E671" s="9"/>
      <c r="F671" s="9"/>
      <c r="G671" s="9"/>
      <c r="H671" s="9"/>
      <c r="I671" s="9"/>
      <c r="J671" s="9"/>
      <c r="K671" s="9"/>
    </row>
    <row r="672">
      <c r="E672" s="9"/>
      <c r="F672" s="9"/>
      <c r="G672" s="9"/>
      <c r="H672" s="9"/>
      <c r="I672" s="9"/>
      <c r="J672" s="9"/>
      <c r="K672" s="9"/>
    </row>
    <row r="673">
      <c r="E673" s="9"/>
      <c r="F673" s="9"/>
      <c r="G673" s="9"/>
      <c r="H673" s="9"/>
      <c r="I673" s="9"/>
      <c r="J673" s="9"/>
      <c r="K673" s="9"/>
    </row>
    <row r="674">
      <c r="E674" s="9"/>
      <c r="F674" s="9"/>
      <c r="G674" s="9"/>
      <c r="H674" s="9"/>
      <c r="I674" s="9"/>
      <c r="J674" s="9"/>
      <c r="K674" s="9"/>
    </row>
    <row r="675">
      <c r="E675" s="9"/>
      <c r="F675" s="9"/>
      <c r="G675" s="9"/>
      <c r="H675" s="9"/>
      <c r="I675" s="9"/>
      <c r="J675" s="9"/>
      <c r="K675" s="9"/>
    </row>
    <row r="676">
      <c r="E676" s="9"/>
      <c r="F676" s="9"/>
      <c r="G676" s="9"/>
      <c r="H676" s="9"/>
      <c r="I676" s="9"/>
      <c r="J676" s="9"/>
      <c r="K676" s="9"/>
    </row>
    <row r="677">
      <c r="E677" s="9"/>
      <c r="F677" s="9"/>
      <c r="G677" s="9"/>
      <c r="H677" s="9"/>
      <c r="I677" s="9"/>
      <c r="J677" s="9"/>
      <c r="K677" s="9"/>
    </row>
    <row r="678">
      <c r="E678" s="9"/>
      <c r="F678" s="9"/>
      <c r="G678" s="9"/>
      <c r="H678" s="9"/>
      <c r="I678" s="9"/>
      <c r="J678" s="9"/>
      <c r="K678" s="9"/>
    </row>
    <row r="679">
      <c r="E679" s="9"/>
      <c r="F679" s="9"/>
      <c r="G679" s="9"/>
      <c r="H679" s="9"/>
      <c r="I679" s="9"/>
      <c r="J679" s="9"/>
      <c r="K679" s="9"/>
    </row>
    <row r="680">
      <c r="E680" s="9"/>
      <c r="F680" s="9"/>
      <c r="G680" s="9"/>
      <c r="H680" s="9"/>
      <c r="I680" s="9"/>
      <c r="J680" s="9"/>
      <c r="K680" s="9"/>
    </row>
    <row r="681">
      <c r="E681" s="9"/>
      <c r="F681" s="9"/>
      <c r="G681" s="9"/>
      <c r="H681" s="9"/>
      <c r="I681" s="9"/>
      <c r="J681" s="9"/>
      <c r="K681" s="9"/>
    </row>
    <row r="682">
      <c r="E682" s="9"/>
      <c r="F682" s="9"/>
      <c r="G682" s="9"/>
      <c r="H682" s="9"/>
      <c r="I682" s="9"/>
      <c r="J682" s="9"/>
      <c r="K682" s="9"/>
    </row>
    <row r="683">
      <c r="E683" s="9"/>
      <c r="F683" s="9"/>
      <c r="G683" s="9"/>
      <c r="H683" s="9"/>
      <c r="I683" s="9"/>
      <c r="J683" s="9"/>
      <c r="K683" s="9"/>
    </row>
    <row r="684">
      <c r="E684" s="9"/>
      <c r="F684" s="9"/>
      <c r="G684" s="9"/>
      <c r="H684" s="9"/>
      <c r="I684" s="9"/>
      <c r="J684" s="9"/>
      <c r="K684" s="9"/>
    </row>
    <row r="685">
      <c r="E685" s="9"/>
      <c r="F685" s="9"/>
      <c r="G685" s="9"/>
      <c r="H685" s="9"/>
      <c r="I685" s="9"/>
      <c r="J685" s="9"/>
      <c r="K685" s="9"/>
    </row>
    <row r="686">
      <c r="E686" s="9"/>
      <c r="F686" s="9"/>
      <c r="G686" s="9"/>
      <c r="H686" s="9"/>
      <c r="I686" s="9"/>
      <c r="J686" s="9"/>
      <c r="K686" s="9"/>
    </row>
    <row r="687">
      <c r="E687" s="9"/>
      <c r="F687" s="9"/>
      <c r="G687" s="9"/>
      <c r="H687" s="9"/>
      <c r="I687" s="9"/>
      <c r="J687" s="9"/>
      <c r="K687" s="9"/>
    </row>
    <row r="688">
      <c r="E688" s="9"/>
      <c r="F688" s="9"/>
      <c r="G688" s="9"/>
      <c r="H688" s="9"/>
      <c r="I688" s="9"/>
      <c r="J688" s="9"/>
      <c r="K688" s="9"/>
    </row>
    <row r="689">
      <c r="E689" s="9"/>
      <c r="F689" s="9"/>
      <c r="G689" s="9"/>
      <c r="H689" s="9"/>
      <c r="I689" s="9"/>
      <c r="J689" s="9"/>
      <c r="K689" s="9"/>
    </row>
    <row r="690">
      <c r="E690" s="9"/>
      <c r="F690" s="9"/>
      <c r="G690" s="9"/>
      <c r="H690" s="9"/>
      <c r="I690" s="9"/>
      <c r="J690" s="9"/>
      <c r="K690" s="9"/>
    </row>
    <row r="691">
      <c r="E691" s="9"/>
      <c r="F691" s="9"/>
      <c r="G691" s="9"/>
      <c r="H691" s="9"/>
      <c r="I691" s="9"/>
      <c r="J691" s="9"/>
      <c r="K691" s="9"/>
    </row>
    <row r="692">
      <c r="E692" s="9"/>
      <c r="F692" s="9"/>
      <c r="G692" s="9"/>
      <c r="H692" s="9"/>
      <c r="I692" s="9"/>
      <c r="J692" s="9"/>
      <c r="K692" s="9"/>
    </row>
    <row r="693">
      <c r="E693" s="9"/>
      <c r="F693" s="9"/>
      <c r="G693" s="9"/>
      <c r="H693" s="9"/>
      <c r="I693" s="9"/>
      <c r="J693" s="9"/>
      <c r="K693" s="9"/>
    </row>
    <row r="694">
      <c r="E694" s="9"/>
      <c r="F694" s="9"/>
      <c r="G694" s="9"/>
      <c r="H694" s="9"/>
      <c r="I694" s="9"/>
      <c r="J694" s="9"/>
      <c r="K694" s="9"/>
    </row>
    <row r="695">
      <c r="E695" s="9"/>
      <c r="F695" s="9"/>
      <c r="G695" s="9"/>
      <c r="H695" s="9"/>
      <c r="I695" s="9"/>
      <c r="J695" s="9"/>
      <c r="K695" s="9"/>
    </row>
    <row r="696">
      <c r="E696" s="9"/>
      <c r="F696" s="9"/>
      <c r="G696" s="9"/>
      <c r="H696" s="9"/>
      <c r="I696" s="9"/>
      <c r="J696" s="9"/>
      <c r="K696" s="9"/>
    </row>
    <row r="697">
      <c r="E697" s="9"/>
      <c r="F697" s="9"/>
      <c r="G697" s="9"/>
      <c r="H697" s="9"/>
      <c r="I697" s="9"/>
      <c r="J697" s="9"/>
      <c r="K697" s="9"/>
    </row>
    <row r="698">
      <c r="E698" s="9"/>
      <c r="F698" s="9"/>
      <c r="G698" s="9"/>
      <c r="H698" s="9"/>
      <c r="I698" s="9"/>
      <c r="J698" s="9"/>
      <c r="K698" s="9"/>
    </row>
    <row r="699">
      <c r="E699" s="9"/>
      <c r="F699" s="9"/>
      <c r="G699" s="9"/>
      <c r="H699" s="9"/>
      <c r="I699" s="9"/>
      <c r="J699" s="9"/>
      <c r="K699" s="9"/>
    </row>
    <row r="700">
      <c r="E700" s="9"/>
      <c r="F700" s="9"/>
      <c r="G700" s="9"/>
      <c r="H700" s="9"/>
      <c r="I700" s="9"/>
      <c r="J700" s="9"/>
      <c r="K700" s="9"/>
    </row>
    <row r="701">
      <c r="E701" s="9"/>
      <c r="F701" s="9"/>
      <c r="G701" s="9"/>
      <c r="H701" s="9"/>
      <c r="I701" s="9"/>
      <c r="J701" s="9"/>
      <c r="K701" s="9"/>
    </row>
    <row r="702">
      <c r="E702" s="9"/>
      <c r="F702" s="9"/>
      <c r="G702" s="9"/>
      <c r="H702" s="9"/>
      <c r="I702" s="9"/>
      <c r="J702" s="9"/>
      <c r="K702" s="9"/>
    </row>
    <row r="703">
      <c r="E703" s="9"/>
      <c r="F703" s="9"/>
      <c r="G703" s="9"/>
      <c r="H703" s="9"/>
      <c r="I703" s="9"/>
      <c r="J703" s="9"/>
      <c r="K703" s="9"/>
    </row>
    <row r="704">
      <c r="E704" s="9"/>
      <c r="F704" s="9"/>
      <c r="G704" s="9"/>
      <c r="H704" s="9"/>
      <c r="I704" s="9"/>
      <c r="J704" s="9"/>
      <c r="K704" s="9"/>
    </row>
    <row r="705">
      <c r="E705" s="9"/>
      <c r="F705" s="9"/>
      <c r="G705" s="9"/>
      <c r="H705" s="9"/>
      <c r="I705" s="9"/>
      <c r="J705" s="9"/>
      <c r="K705" s="9"/>
    </row>
    <row r="706">
      <c r="E706" s="9"/>
      <c r="F706" s="9"/>
      <c r="G706" s="9"/>
      <c r="H706" s="9"/>
      <c r="I706" s="9"/>
      <c r="J706" s="9"/>
      <c r="K706" s="9"/>
    </row>
    <row r="707">
      <c r="E707" s="9"/>
      <c r="F707" s="9"/>
      <c r="G707" s="9"/>
      <c r="H707" s="9"/>
      <c r="I707" s="9"/>
      <c r="J707" s="9"/>
      <c r="K707" s="9"/>
    </row>
    <row r="708">
      <c r="E708" s="9"/>
      <c r="F708" s="9"/>
      <c r="G708" s="9"/>
      <c r="H708" s="9"/>
      <c r="I708" s="9"/>
      <c r="J708" s="9"/>
      <c r="K708" s="9"/>
    </row>
    <row r="709">
      <c r="E709" s="9"/>
      <c r="F709" s="9"/>
      <c r="G709" s="9"/>
      <c r="H709" s="9"/>
      <c r="I709" s="9"/>
      <c r="J709" s="9"/>
      <c r="K709" s="9"/>
    </row>
    <row r="710">
      <c r="E710" s="9"/>
      <c r="F710" s="9"/>
      <c r="G710" s="9"/>
      <c r="H710" s="9"/>
      <c r="I710" s="9"/>
      <c r="J710" s="9"/>
      <c r="K710" s="9"/>
    </row>
    <row r="711">
      <c r="E711" s="9"/>
      <c r="F711" s="9"/>
      <c r="G711" s="9"/>
      <c r="H711" s="9"/>
      <c r="I711" s="9"/>
      <c r="J711" s="9"/>
      <c r="K711" s="9"/>
    </row>
    <row r="712">
      <c r="E712" s="9"/>
      <c r="F712" s="9"/>
      <c r="G712" s="9"/>
      <c r="H712" s="9"/>
      <c r="I712" s="9"/>
      <c r="J712" s="9"/>
      <c r="K712" s="9"/>
    </row>
    <row r="713">
      <c r="E713" s="9"/>
      <c r="F713" s="9"/>
      <c r="G713" s="9"/>
      <c r="H713" s="9"/>
      <c r="I713" s="9"/>
      <c r="J713" s="9"/>
      <c r="K713" s="9"/>
    </row>
    <row r="714">
      <c r="E714" s="9"/>
      <c r="F714" s="9"/>
      <c r="G714" s="9"/>
      <c r="H714" s="9"/>
      <c r="I714" s="9"/>
      <c r="J714" s="9"/>
      <c r="K714" s="9"/>
    </row>
    <row r="715">
      <c r="E715" s="9"/>
      <c r="F715" s="9"/>
      <c r="G715" s="9"/>
      <c r="H715" s="9"/>
      <c r="I715" s="9"/>
      <c r="J715" s="9"/>
      <c r="K715" s="9"/>
    </row>
    <row r="716">
      <c r="E716" s="9"/>
      <c r="F716" s="9"/>
      <c r="G716" s="9"/>
      <c r="H716" s="9"/>
      <c r="I716" s="9"/>
      <c r="J716" s="9"/>
      <c r="K716" s="9"/>
    </row>
    <row r="717">
      <c r="E717" s="9"/>
      <c r="F717" s="9"/>
      <c r="G717" s="9"/>
      <c r="H717" s="9"/>
      <c r="I717" s="9"/>
      <c r="J717" s="9"/>
      <c r="K717" s="9"/>
    </row>
    <row r="718">
      <c r="E718" s="9"/>
      <c r="F718" s="9"/>
      <c r="G718" s="9"/>
      <c r="H718" s="9"/>
      <c r="I718" s="9"/>
      <c r="J718" s="9"/>
      <c r="K718" s="9"/>
    </row>
    <row r="719">
      <c r="E719" s="9"/>
      <c r="F719" s="9"/>
      <c r="G719" s="9"/>
      <c r="H719" s="9"/>
      <c r="I719" s="9"/>
      <c r="J719" s="9"/>
      <c r="K719" s="9"/>
    </row>
    <row r="720">
      <c r="E720" s="9"/>
      <c r="F720" s="9"/>
      <c r="G720" s="9"/>
      <c r="H720" s="9"/>
      <c r="I720" s="9"/>
      <c r="J720" s="9"/>
      <c r="K720" s="9"/>
    </row>
    <row r="721">
      <c r="E721" s="9"/>
      <c r="F721" s="9"/>
      <c r="G721" s="9"/>
      <c r="H721" s="9"/>
      <c r="I721" s="9"/>
      <c r="J721" s="9"/>
      <c r="K721" s="9"/>
    </row>
    <row r="722">
      <c r="E722" s="9"/>
      <c r="F722" s="9"/>
      <c r="G722" s="9"/>
      <c r="H722" s="9"/>
      <c r="I722" s="9"/>
      <c r="J722" s="9"/>
      <c r="K722" s="9"/>
    </row>
    <row r="723">
      <c r="E723" s="9"/>
      <c r="F723" s="9"/>
      <c r="G723" s="9"/>
      <c r="H723" s="9"/>
      <c r="I723" s="9"/>
      <c r="J723" s="9"/>
      <c r="K723" s="9"/>
    </row>
    <row r="724">
      <c r="E724" s="9"/>
      <c r="F724" s="9"/>
      <c r="G724" s="9"/>
      <c r="H724" s="9"/>
      <c r="I724" s="9"/>
      <c r="J724" s="9"/>
      <c r="K724" s="9"/>
    </row>
    <row r="725">
      <c r="E725" s="9"/>
      <c r="F725" s="9"/>
      <c r="G725" s="9"/>
      <c r="H725" s="9"/>
      <c r="I725" s="9"/>
      <c r="J725" s="9"/>
      <c r="K725" s="9"/>
    </row>
    <row r="726">
      <c r="E726" s="9"/>
      <c r="F726" s="9"/>
      <c r="G726" s="9"/>
      <c r="H726" s="9"/>
      <c r="I726" s="9"/>
      <c r="J726" s="9"/>
      <c r="K726" s="9"/>
    </row>
    <row r="727">
      <c r="E727" s="9"/>
      <c r="F727" s="9"/>
      <c r="G727" s="9"/>
      <c r="H727" s="9"/>
      <c r="I727" s="9"/>
      <c r="J727" s="9"/>
      <c r="K727" s="9"/>
    </row>
    <row r="728">
      <c r="E728" s="9"/>
      <c r="F728" s="9"/>
      <c r="G728" s="9"/>
      <c r="H728" s="9"/>
      <c r="I728" s="9"/>
      <c r="J728" s="9"/>
      <c r="K728" s="9"/>
    </row>
    <row r="729">
      <c r="E729" s="9"/>
      <c r="F729" s="9"/>
      <c r="G729" s="9"/>
      <c r="H729" s="9"/>
      <c r="I729" s="9"/>
      <c r="J729" s="9"/>
      <c r="K729" s="9"/>
    </row>
    <row r="730">
      <c r="E730" s="9"/>
      <c r="F730" s="9"/>
      <c r="G730" s="9"/>
      <c r="H730" s="9"/>
      <c r="I730" s="9"/>
      <c r="J730" s="9"/>
      <c r="K730" s="9"/>
    </row>
    <row r="731">
      <c r="E731" s="9"/>
      <c r="F731" s="9"/>
      <c r="G731" s="9"/>
      <c r="H731" s="9"/>
      <c r="I731" s="9"/>
      <c r="J731" s="9"/>
      <c r="K731" s="9"/>
    </row>
    <row r="732">
      <c r="E732" s="9"/>
      <c r="F732" s="9"/>
      <c r="G732" s="9"/>
      <c r="H732" s="9"/>
      <c r="I732" s="9"/>
      <c r="J732" s="9"/>
      <c r="K732" s="9"/>
    </row>
    <row r="733">
      <c r="E733" s="9"/>
      <c r="F733" s="9"/>
      <c r="G733" s="9"/>
      <c r="H733" s="9"/>
      <c r="I733" s="9"/>
      <c r="J733" s="9"/>
      <c r="K733" s="9"/>
    </row>
    <row r="734">
      <c r="E734" s="9"/>
      <c r="F734" s="9"/>
      <c r="G734" s="9"/>
      <c r="H734" s="9"/>
      <c r="I734" s="9"/>
      <c r="J734" s="9"/>
      <c r="K734" s="9"/>
    </row>
    <row r="735">
      <c r="E735" s="9"/>
      <c r="F735" s="9"/>
      <c r="G735" s="9"/>
      <c r="H735" s="9"/>
      <c r="I735" s="9"/>
      <c r="J735" s="9"/>
      <c r="K735" s="9"/>
    </row>
    <row r="736">
      <c r="E736" s="9"/>
      <c r="F736" s="9"/>
      <c r="G736" s="9"/>
      <c r="H736" s="9"/>
      <c r="I736" s="9"/>
      <c r="J736" s="9"/>
      <c r="K736" s="9"/>
    </row>
    <row r="737">
      <c r="E737" s="9"/>
      <c r="F737" s="9"/>
      <c r="G737" s="9"/>
      <c r="H737" s="9"/>
      <c r="I737" s="9"/>
      <c r="J737" s="9"/>
      <c r="K737" s="9"/>
    </row>
    <row r="738">
      <c r="E738" s="9"/>
      <c r="F738" s="9"/>
      <c r="G738" s="9"/>
      <c r="H738" s="9"/>
      <c r="I738" s="9"/>
      <c r="J738" s="9"/>
      <c r="K738" s="9"/>
    </row>
    <row r="739">
      <c r="E739" s="9"/>
      <c r="F739" s="9"/>
      <c r="G739" s="9"/>
      <c r="H739" s="9"/>
      <c r="I739" s="9"/>
      <c r="J739" s="9"/>
      <c r="K739" s="9"/>
    </row>
    <row r="740">
      <c r="E740" s="9"/>
      <c r="F740" s="9"/>
      <c r="G740" s="9"/>
      <c r="H740" s="9"/>
      <c r="I740" s="9"/>
      <c r="J740" s="9"/>
      <c r="K740" s="9"/>
    </row>
    <row r="741">
      <c r="E741" s="9"/>
      <c r="F741" s="9"/>
      <c r="G741" s="9"/>
      <c r="H741" s="9"/>
      <c r="I741" s="9"/>
      <c r="J741" s="9"/>
      <c r="K741" s="9"/>
    </row>
    <row r="742">
      <c r="E742" s="9"/>
      <c r="F742" s="9"/>
      <c r="G742" s="9"/>
      <c r="H742" s="9"/>
      <c r="I742" s="9"/>
      <c r="J742" s="9"/>
      <c r="K742" s="9"/>
    </row>
    <row r="743">
      <c r="E743" s="9"/>
      <c r="F743" s="9"/>
      <c r="G743" s="9"/>
      <c r="H743" s="9"/>
      <c r="I743" s="9"/>
      <c r="J743" s="9"/>
      <c r="K743" s="9"/>
    </row>
    <row r="744">
      <c r="E744" s="9"/>
      <c r="F744" s="9"/>
      <c r="G744" s="9"/>
      <c r="H744" s="9"/>
      <c r="I744" s="9"/>
      <c r="J744" s="9"/>
      <c r="K744" s="9"/>
    </row>
    <row r="745">
      <c r="E745" s="9"/>
      <c r="F745" s="9"/>
      <c r="G745" s="9"/>
      <c r="H745" s="9"/>
      <c r="I745" s="9"/>
      <c r="J745" s="9"/>
      <c r="K745" s="9"/>
    </row>
    <row r="746">
      <c r="E746" s="9"/>
      <c r="F746" s="9"/>
      <c r="G746" s="9"/>
      <c r="H746" s="9"/>
      <c r="I746" s="9"/>
      <c r="J746" s="9"/>
      <c r="K746" s="9"/>
    </row>
    <row r="747">
      <c r="E747" s="9"/>
      <c r="F747" s="9"/>
      <c r="G747" s="9"/>
      <c r="H747" s="9"/>
      <c r="I747" s="9"/>
      <c r="J747" s="9"/>
      <c r="K747" s="9"/>
    </row>
    <row r="748">
      <c r="E748" s="9"/>
      <c r="F748" s="9"/>
      <c r="G748" s="9"/>
      <c r="H748" s="9"/>
      <c r="I748" s="9"/>
      <c r="J748" s="9"/>
      <c r="K748" s="9"/>
    </row>
    <row r="749">
      <c r="E749" s="9"/>
      <c r="F749" s="9"/>
      <c r="G749" s="9"/>
      <c r="H749" s="9"/>
      <c r="I749" s="9"/>
      <c r="J749" s="9"/>
      <c r="K749" s="9"/>
    </row>
    <row r="750">
      <c r="E750" s="9"/>
      <c r="F750" s="9"/>
      <c r="G750" s="9"/>
      <c r="H750" s="9"/>
      <c r="I750" s="9"/>
      <c r="J750" s="9"/>
      <c r="K750" s="9"/>
    </row>
    <row r="751">
      <c r="E751" s="9"/>
      <c r="F751" s="9"/>
      <c r="G751" s="9"/>
      <c r="H751" s="9"/>
      <c r="I751" s="9"/>
      <c r="J751" s="9"/>
      <c r="K751" s="9"/>
    </row>
    <row r="752">
      <c r="E752" s="9"/>
      <c r="F752" s="9"/>
      <c r="G752" s="9"/>
      <c r="H752" s="9"/>
      <c r="I752" s="9"/>
      <c r="J752" s="9"/>
      <c r="K752" s="9"/>
    </row>
    <row r="753">
      <c r="E753" s="9"/>
      <c r="F753" s="9"/>
      <c r="G753" s="9"/>
      <c r="H753" s="9"/>
      <c r="I753" s="9"/>
      <c r="J753" s="9"/>
      <c r="K753" s="9"/>
    </row>
    <row r="754">
      <c r="E754" s="9"/>
      <c r="F754" s="9"/>
      <c r="G754" s="9"/>
      <c r="H754" s="9"/>
      <c r="I754" s="9"/>
      <c r="J754" s="9"/>
      <c r="K754" s="9"/>
    </row>
    <row r="755">
      <c r="E755" s="9"/>
      <c r="F755" s="9"/>
      <c r="G755" s="9"/>
      <c r="H755" s="9"/>
      <c r="I755" s="9"/>
      <c r="J755" s="9"/>
      <c r="K755" s="9"/>
    </row>
    <row r="756">
      <c r="E756" s="9"/>
      <c r="F756" s="9"/>
      <c r="G756" s="9"/>
      <c r="H756" s="9"/>
      <c r="I756" s="9"/>
      <c r="J756" s="9"/>
      <c r="K756" s="9"/>
    </row>
    <row r="757">
      <c r="E757" s="9"/>
      <c r="F757" s="9"/>
      <c r="G757" s="9"/>
      <c r="H757" s="9"/>
      <c r="I757" s="9"/>
      <c r="J757" s="9"/>
      <c r="K757" s="9"/>
    </row>
    <row r="758">
      <c r="E758" s="9"/>
      <c r="F758" s="9"/>
      <c r="G758" s="9"/>
      <c r="H758" s="9"/>
      <c r="I758" s="9"/>
      <c r="J758" s="9"/>
      <c r="K758" s="9"/>
    </row>
    <row r="759">
      <c r="E759" s="9"/>
      <c r="F759" s="9"/>
      <c r="G759" s="9"/>
      <c r="H759" s="9"/>
      <c r="I759" s="9"/>
      <c r="J759" s="9"/>
      <c r="K759" s="9"/>
    </row>
    <row r="760">
      <c r="E760" s="9"/>
      <c r="F760" s="9"/>
      <c r="G760" s="9"/>
      <c r="H760" s="9"/>
      <c r="I760" s="9"/>
      <c r="J760" s="9"/>
      <c r="K760" s="9"/>
    </row>
    <row r="761">
      <c r="E761" s="9"/>
      <c r="F761" s="9"/>
      <c r="G761" s="9"/>
      <c r="H761" s="9"/>
      <c r="I761" s="9"/>
      <c r="J761" s="9"/>
      <c r="K761" s="9"/>
    </row>
    <row r="762">
      <c r="E762" s="9"/>
      <c r="F762" s="9"/>
      <c r="G762" s="9"/>
      <c r="H762" s="9"/>
      <c r="I762" s="9"/>
      <c r="J762" s="9"/>
      <c r="K762" s="9"/>
    </row>
    <row r="763">
      <c r="E763" s="9"/>
      <c r="F763" s="9"/>
      <c r="G763" s="9"/>
      <c r="H763" s="9"/>
      <c r="I763" s="9"/>
      <c r="J763" s="9"/>
      <c r="K763" s="9"/>
    </row>
    <row r="764">
      <c r="E764" s="9"/>
      <c r="F764" s="9"/>
      <c r="G764" s="9"/>
      <c r="H764" s="9"/>
      <c r="I764" s="9"/>
      <c r="J764" s="9"/>
      <c r="K764" s="9"/>
    </row>
    <row r="765">
      <c r="E765" s="9"/>
      <c r="F765" s="9"/>
      <c r="G765" s="9"/>
      <c r="H765" s="9"/>
      <c r="I765" s="9"/>
      <c r="J765" s="9"/>
      <c r="K765" s="9"/>
    </row>
    <row r="766">
      <c r="E766" s="9"/>
      <c r="F766" s="9"/>
      <c r="G766" s="9"/>
      <c r="H766" s="9"/>
      <c r="I766" s="9"/>
      <c r="J766" s="9"/>
      <c r="K766" s="9"/>
    </row>
    <row r="767">
      <c r="E767" s="9"/>
      <c r="F767" s="9"/>
      <c r="G767" s="9"/>
      <c r="H767" s="9"/>
      <c r="I767" s="9"/>
      <c r="J767" s="9"/>
      <c r="K767" s="9"/>
    </row>
    <row r="768">
      <c r="E768" s="9"/>
      <c r="F768" s="9"/>
      <c r="G768" s="9"/>
      <c r="H768" s="9"/>
      <c r="I768" s="9"/>
      <c r="J768" s="9"/>
      <c r="K768" s="9"/>
    </row>
    <row r="769">
      <c r="E769" s="9"/>
      <c r="F769" s="9"/>
      <c r="G769" s="9"/>
      <c r="H769" s="9"/>
      <c r="I769" s="9"/>
      <c r="J769" s="9"/>
      <c r="K769" s="9"/>
    </row>
    <row r="770">
      <c r="E770" s="9"/>
      <c r="F770" s="9"/>
      <c r="G770" s="9"/>
      <c r="H770" s="9"/>
      <c r="I770" s="9"/>
      <c r="J770" s="9"/>
      <c r="K770" s="9"/>
    </row>
    <row r="771">
      <c r="E771" s="9"/>
      <c r="F771" s="9"/>
      <c r="G771" s="9"/>
      <c r="H771" s="9"/>
      <c r="I771" s="9"/>
      <c r="J771" s="9"/>
      <c r="K771" s="9"/>
    </row>
    <row r="772">
      <c r="E772" s="9"/>
      <c r="F772" s="9"/>
      <c r="G772" s="9"/>
      <c r="H772" s="9"/>
      <c r="I772" s="9"/>
      <c r="J772" s="9"/>
      <c r="K772" s="9"/>
    </row>
    <row r="773">
      <c r="E773" s="9"/>
      <c r="F773" s="9"/>
      <c r="G773" s="9"/>
      <c r="H773" s="9"/>
      <c r="I773" s="9"/>
      <c r="J773" s="9"/>
      <c r="K773" s="9"/>
    </row>
    <row r="774">
      <c r="E774" s="9"/>
      <c r="F774" s="9"/>
      <c r="G774" s="9"/>
      <c r="H774" s="9"/>
      <c r="I774" s="9"/>
      <c r="J774" s="9"/>
      <c r="K774" s="9"/>
    </row>
    <row r="775">
      <c r="E775" s="9"/>
      <c r="F775" s="9"/>
      <c r="G775" s="9"/>
      <c r="H775" s="9"/>
      <c r="I775" s="9"/>
      <c r="J775" s="9"/>
      <c r="K775" s="9"/>
    </row>
    <row r="776">
      <c r="E776" s="9"/>
      <c r="F776" s="9"/>
      <c r="G776" s="9"/>
      <c r="H776" s="9"/>
      <c r="I776" s="9"/>
      <c r="J776" s="9"/>
      <c r="K776" s="9"/>
    </row>
    <row r="777">
      <c r="E777" s="9"/>
      <c r="F777" s="9"/>
      <c r="G777" s="9"/>
      <c r="H777" s="9"/>
      <c r="I777" s="9"/>
      <c r="J777" s="9"/>
      <c r="K777" s="9"/>
    </row>
    <row r="778">
      <c r="E778" s="9"/>
      <c r="F778" s="9"/>
      <c r="G778" s="9"/>
      <c r="H778" s="9"/>
      <c r="I778" s="9"/>
      <c r="J778" s="9"/>
      <c r="K778" s="9"/>
    </row>
    <row r="779">
      <c r="E779" s="9"/>
      <c r="F779" s="9"/>
      <c r="G779" s="9"/>
      <c r="H779" s="9"/>
      <c r="I779" s="9"/>
      <c r="J779" s="9"/>
      <c r="K779" s="9"/>
    </row>
    <row r="780">
      <c r="E780" s="9"/>
      <c r="F780" s="9"/>
      <c r="G780" s="9"/>
      <c r="H780" s="9"/>
      <c r="I780" s="9"/>
      <c r="J780" s="9"/>
      <c r="K780" s="9"/>
    </row>
    <row r="781">
      <c r="E781" s="9"/>
      <c r="F781" s="9"/>
      <c r="G781" s="9"/>
      <c r="H781" s="9"/>
      <c r="I781" s="9"/>
      <c r="J781" s="9"/>
      <c r="K781" s="9"/>
    </row>
    <row r="782">
      <c r="E782" s="9"/>
      <c r="F782" s="9"/>
      <c r="G782" s="9"/>
      <c r="H782" s="9"/>
      <c r="I782" s="9"/>
      <c r="J782" s="9"/>
      <c r="K782" s="9"/>
    </row>
    <row r="783">
      <c r="E783" s="9"/>
      <c r="F783" s="9"/>
      <c r="G783" s="9"/>
      <c r="H783" s="9"/>
      <c r="I783" s="9"/>
      <c r="J783" s="9"/>
      <c r="K783" s="9"/>
    </row>
    <row r="784">
      <c r="E784" s="9"/>
      <c r="F784" s="9"/>
      <c r="G784" s="9"/>
      <c r="H784" s="9"/>
      <c r="I784" s="9"/>
      <c r="J784" s="9"/>
      <c r="K784" s="9"/>
    </row>
    <row r="785">
      <c r="E785" s="9"/>
      <c r="F785" s="9"/>
      <c r="G785" s="9"/>
      <c r="H785" s="9"/>
      <c r="I785" s="9"/>
      <c r="J785" s="9"/>
      <c r="K785" s="9"/>
    </row>
    <row r="786">
      <c r="E786" s="9"/>
      <c r="F786" s="9"/>
      <c r="G786" s="9"/>
      <c r="H786" s="9"/>
      <c r="I786" s="9"/>
      <c r="J786" s="9"/>
      <c r="K786" s="9"/>
    </row>
    <row r="787">
      <c r="E787" s="9"/>
      <c r="F787" s="9"/>
      <c r="G787" s="9"/>
      <c r="H787" s="9"/>
      <c r="I787" s="9"/>
      <c r="J787" s="9"/>
      <c r="K787" s="9"/>
    </row>
    <row r="788">
      <c r="E788" s="9"/>
      <c r="F788" s="9"/>
      <c r="G788" s="9"/>
      <c r="H788" s="9"/>
      <c r="I788" s="9"/>
      <c r="J788" s="9"/>
      <c r="K788" s="9"/>
    </row>
    <row r="789">
      <c r="E789" s="9"/>
      <c r="F789" s="9"/>
      <c r="G789" s="9"/>
      <c r="H789" s="9"/>
      <c r="I789" s="9"/>
      <c r="J789" s="9"/>
      <c r="K789" s="9"/>
    </row>
    <row r="790">
      <c r="E790" s="9"/>
      <c r="F790" s="9"/>
      <c r="G790" s="9"/>
      <c r="H790" s="9"/>
      <c r="I790" s="9"/>
      <c r="J790" s="9"/>
      <c r="K790" s="9"/>
    </row>
    <row r="791">
      <c r="E791" s="9"/>
      <c r="F791" s="9"/>
      <c r="G791" s="9"/>
      <c r="H791" s="9"/>
      <c r="I791" s="9"/>
      <c r="J791" s="9"/>
      <c r="K791" s="9"/>
    </row>
    <row r="792">
      <c r="E792" s="9"/>
      <c r="F792" s="9"/>
      <c r="G792" s="9"/>
      <c r="H792" s="9"/>
      <c r="I792" s="9"/>
      <c r="J792" s="9"/>
      <c r="K792" s="9"/>
    </row>
    <row r="793">
      <c r="E793" s="9"/>
      <c r="F793" s="9"/>
      <c r="G793" s="9"/>
      <c r="H793" s="9"/>
      <c r="I793" s="9"/>
      <c r="J793" s="9"/>
      <c r="K793" s="9"/>
    </row>
    <row r="794">
      <c r="E794" s="9"/>
      <c r="F794" s="9"/>
      <c r="G794" s="9"/>
      <c r="H794" s="9"/>
      <c r="I794" s="9"/>
      <c r="J794" s="9"/>
      <c r="K794" s="9"/>
    </row>
    <row r="795">
      <c r="E795" s="9"/>
      <c r="F795" s="9"/>
      <c r="G795" s="9"/>
      <c r="H795" s="9"/>
      <c r="I795" s="9"/>
      <c r="J795" s="9"/>
      <c r="K795" s="9"/>
    </row>
    <row r="796">
      <c r="E796" s="9"/>
      <c r="F796" s="9"/>
      <c r="G796" s="9"/>
      <c r="H796" s="9"/>
      <c r="I796" s="9"/>
      <c r="J796" s="9"/>
      <c r="K796" s="9"/>
    </row>
    <row r="797">
      <c r="E797" s="9"/>
      <c r="F797" s="9"/>
      <c r="G797" s="9"/>
      <c r="H797" s="9"/>
      <c r="I797" s="9"/>
      <c r="J797" s="9"/>
      <c r="K797" s="9"/>
    </row>
    <row r="798">
      <c r="E798" s="9"/>
      <c r="F798" s="9"/>
      <c r="G798" s="9"/>
      <c r="H798" s="9"/>
      <c r="I798" s="9"/>
      <c r="J798" s="9"/>
      <c r="K798" s="9"/>
    </row>
    <row r="799">
      <c r="E799" s="9"/>
      <c r="F799" s="9"/>
      <c r="G799" s="9"/>
      <c r="H799" s="9"/>
      <c r="I799" s="9"/>
      <c r="J799" s="9"/>
      <c r="K799" s="9"/>
    </row>
    <row r="800">
      <c r="E800" s="9"/>
      <c r="F800" s="9"/>
      <c r="G800" s="9"/>
      <c r="H800" s="9"/>
      <c r="I800" s="9"/>
      <c r="J800" s="9"/>
      <c r="K800" s="9"/>
    </row>
    <row r="801">
      <c r="E801" s="9"/>
      <c r="F801" s="9"/>
      <c r="G801" s="9"/>
      <c r="H801" s="9"/>
      <c r="I801" s="9"/>
      <c r="J801" s="9"/>
      <c r="K801" s="9"/>
    </row>
    <row r="802">
      <c r="E802" s="9"/>
      <c r="F802" s="9"/>
      <c r="G802" s="9"/>
      <c r="H802" s="9"/>
      <c r="I802" s="9"/>
      <c r="J802" s="9"/>
      <c r="K802" s="9"/>
    </row>
    <row r="803">
      <c r="E803" s="9"/>
      <c r="F803" s="9"/>
      <c r="G803" s="9"/>
      <c r="H803" s="9"/>
      <c r="I803" s="9"/>
      <c r="J803" s="9"/>
      <c r="K803" s="9"/>
    </row>
    <row r="804">
      <c r="E804" s="9"/>
      <c r="F804" s="9"/>
      <c r="G804" s="9"/>
      <c r="H804" s="9"/>
      <c r="I804" s="9"/>
      <c r="J804" s="9"/>
      <c r="K804" s="9"/>
    </row>
    <row r="805">
      <c r="E805" s="9"/>
      <c r="F805" s="9"/>
      <c r="G805" s="9"/>
      <c r="H805" s="9"/>
      <c r="I805" s="9"/>
      <c r="J805" s="9"/>
      <c r="K805" s="9"/>
    </row>
    <row r="806">
      <c r="E806" s="9"/>
      <c r="F806" s="9"/>
      <c r="G806" s="9"/>
      <c r="H806" s="9"/>
      <c r="I806" s="9"/>
      <c r="J806" s="9"/>
      <c r="K806" s="9"/>
    </row>
    <row r="807">
      <c r="E807" s="9"/>
      <c r="F807" s="9"/>
      <c r="G807" s="9"/>
      <c r="H807" s="9"/>
      <c r="I807" s="9"/>
      <c r="J807" s="9"/>
      <c r="K807" s="9"/>
    </row>
    <row r="808">
      <c r="E808" s="9"/>
      <c r="F808" s="9"/>
      <c r="G808" s="9"/>
      <c r="H808" s="9"/>
      <c r="I808" s="9"/>
      <c r="J808" s="9"/>
      <c r="K808" s="9"/>
    </row>
    <row r="809">
      <c r="E809" s="9"/>
      <c r="F809" s="9"/>
      <c r="G809" s="9"/>
      <c r="H809" s="9"/>
      <c r="I809" s="9"/>
      <c r="J809" s="9"/>
      <c r="K809" s="9"/>
    </row>
    <row r="810">
      <c r="E810" s="9"/>
      <c r="F810" s="9"/>
      <c r="G810" s="9"/>
      <c r="H810" s="9"/>
      <c r="I810" s="9"/>
      <c r="J810" s="9"/>
      <c r="K810" s="9"/>
    </row>
    <row r="811">
      <c r="E811" s="9"/>
      <c r="F811" s="9"/>
      <c r="G811" s="9"/>
      <c r="H811" s="9"/>
      <c r="I811" s="9"/>
      <c r="J811" s="9"/>
      <c r="K811" s="9"/>
    </row>
    <row r="812">
      <c r="E812" s="9"/>
      <c r="F812" s="9"/>
      <c r="G812" s="9"/>
      <c r="H812" s="9"/>
      <c r="I812" s="9"/>
      <c r="J812" s="9"/>
      <c r="K812" s="9"/>
    </row>
    <row r="813">
      <c r="E813" s="9"/>
      <c r="F813" s="9"/>
      <c r="G813" s="9"/>
      <c r="H813" s="9"/>
      <c r="I813" s="9"/>
      <c r="J813" s="9"/>
      <c r="K813" s="9"/>
    </row>
    <row r="814">
      <c r="E814" s="9"/>
      <c r="F814" s="9"/>
      <c r="G814" s="9"/>
      <c r="H814" s="9"/>
      <c r="I814" s="9"/>
      <c r="J814" s="9"/>
      <c r="K814" s="9"/>
    </row>
    <row r="815">
      <c r="E815" s="9"/>
      <c r="F815" s="9"/>
      <c r="G815" s="9"/>
      <c r="H815" s="9"/>
      <c r="I815" s="9"/>
      <c r="J815" s="9"/>
      <c r="K815" s="9"/>
    </row>
    <row r="816">
      <c r="E816" s="9"/>
      <c r="F816" s="9"/>
      <c r="G816" s="9"/>
      <c r="H816" s="9"/>
      <c r="I816" s="9"/>
      <c r="J816" s="9"/>
      <c r="K816" s="9"/>
    </row>
    <row r="817">
      <c r="E817" s="9"/>
      <c r="F817" s="9"/>
      <c r="G817" s="9"/>
      <c r="H817" s="9"/>
      <c r="I817" s="9"/>
      <c r="J817" s="9"/>
      <c r="K817" s="9"/>
    </row>
    <row r="818">
      <c r="E818" s="9"/>
      <c r="F818" s="9"/>
      <c r="G818" s="9"/>
      <c r="H818" s="9"/>
      <c r="I818" s="9"/>
      <c r="J818" s="9"/>
      <c r="K818" s="9"/>
    </row>
    <row r="819">
      <c r="E819" s="9"/>
      <c r="F819" s="9"/>
      <c r="G819" s="9"/>
      <c r="H819" s="9"/>
      <c r="I819" s="9"/>
      <c r="J819" s="9"/>
      <c r="K819" s="9"/>
    </row>
    <row r="820">
      <c r="E820" s="9"/>
      <c r="F820" s="9"/>
      <c r="G820" s="9"/>
      <c r="H820" s="9"/>
      <c r="I820" s="9"/>
      <c r="J820" s="9"/>
      <c r="K820" s="9"/>
    </row>
    <row r="821">
      <c r="E821" s="9"/>
      <c r="F821" s="9"/>
      <c r="G821" s="9"/>
      <c r="H821" s="9"/>
      <c r="I821" s="9"/>
      <c r="J821" s="9"/>
      <c r="K821" s="9"/>
    </row>
    <row r="822">
      <c r="E822" s="9"/>
      <c r="F822" s="9"/>
      <c r="G822" s="9"/>
      <c r="H822" s="9"/>
      <c r="I822" s="9"/>
      <c r="J822" s="9"/>
      <c r="K822" s="9"/>
    </row>
    <row r="823">
      <c r="E823" s="9"/>
      <c r="F823" s="9"/>
      <c r="G823" s="9"/>
      <c r="H823" s="9"/>
      <c r="I823" s="9"/>
      <c r="J823" s="9"/>
      <c r="K823" s="9"/>
    </row>
    <row r="824">
      <c r="E824" s="9"/>
      <c r="F824" s="9"/>
      <c r="G824" s="9"/>
      <c r="H824" s="9"/>
      <c r="I824" s="9"/>
      <c r="J824" s="9"/>
      <c r="K824" s="9"/>
    </row>
    <row r="825">
      <c r="E825" s="9"/>
      <c r="F825" s="9"/>
      <c r="G825" s="9"/>
      <c r="H825" s="9"/>
      <c r="I825" s="9"/>
      <c r="J825" s="9"/>
      <c r="K825" s="9"/>
    </row>
    <row r="826">
      <c r="E826" s="9"/>
      <c r="F826" s="9"/>
      <c r="G826" s="9"/>
      <c r="H826" s="9"/>
      <c r="I826" s="9"/>
      <c r="J826" s="9"/>
      <c r="K826" s="9"/>
    </row>
    <row r="827">
      <c r="E827" s="9"/>
      <c r="F827" s="9"/>
      <c r="G827" s="9"/>
      <c r="H827" s="9"/>
      <c r="I827" s="9"/>
      <c r="J827" s="9"/>
      <c r="K827" s="9"/>
    </row>
    <row r="828">
      <c r="E828" s="9"/>
      <c r="F828" s="9"/>
      <c r="G828" s="9"/>
      <c r="H828" s="9"/>
      <c r="I828" s="9"/>
      <c r="J828" s="9"/>
      <c r="K828" s="9"/>
    </row>
    <row r="829">
      <c r="E829" s="9"/>
      <c r="F829" s="9"/>
      <c r="G829" s="9"/>
      <c r="H829" s="9"/>
      <c r="I829" s="9"/>
      <c r="J829" s="9"/>
      <c r="K829" s="9"/>
    </row>
    <row r="830">
      <c r="E830" s="9"/>
      <c r="F830" s="9"/>
      <c r="G830" s="9"/>
      <c r="H830" s="9"/>
      <c r="I830" s="9"/>
      <c r="J830" s="9"/>
      <c r="K830" s="9"/>
    </row>
    <row r="831">
      <c r="E831" s="9"/>
      <c r="F831" s="9"/>
      <c r="G831" s="9"/>
      <c r="H831" s="9"/>
      <c r="I831" s="9"/>
      <c r="J831" s="9"/>
      <c r="K831" s="9"/>
    </row>
    <row r="832">
      <c r="E832" s="9"/>
      <c r="F832" s="9"/>
      <c r="G832" s="9"/>
      <c r="H832" s="9"/>
      <c r="I832" s="9"/>
      <c r="J832" s="9"/>
      <c r="K832" s="9"/>
    </row>
    <row r="833">
      <c r="E833" s="9"/>
      <c r="F833" s="9"/>
      <c r="G833" s="9"/>
      <c r="H833" s="9"/>
      <c r="I833" s="9"/>
      <c r="J833" s="9"/>
      <c r="K833" s="9"/>
    </row>
    <row r="834">
      <c r="E834" s="9"/>
      <c r="F834" s="9"/>
      <c r="G834" s="9"/>
      <c r="H834" s="9"/>
      <c r="I834" s="9"/>
      <c r="J834" s="9"/>
      <c r="K834" s="9"/>
    </row>
    <row r="835">
      <c r="E835" s="9"/>
      <c r="F835" s="9"/>
      <c r="G835" s="9"/>
      <c r="H835" s="9"/>
      <c r="I835" s="9"/>
      <c r="J835" s="9"/>
      <c r="K835" s="9"/>
    </row>
    <row r="836">
      <c r="E836" s="9"/>
      <c r="F836" s="9"/>
      <c r="G836" s="9"/>
      <c r="H836" s="9"/>
      <c r="I836" s="9"/>
      <c r="J836" s="9"/>
      <c r="K836" s="9"/>
    </row>
    <row r="837">
      <c r="E837" s="9"/>
      <c r="F837" s="9"/>
      <c r="G837" s="9"/>
      <c r="H837" s="9"/>
      <c r="I837" s="9"/>
      <c r="J837" s="9"/>
      <c r="K837" s="9"/>
    </row>
    <row r="838">
      <c r="E838" s="9"/>
      <c r="F838" s="9"/>
      <c r="G838" s="9"/>
      <c r="H838" s="9"/>
      <c r="I838" s="9"/>
      <c r="J838" s="9"/>
      <c r="K838" s="9"/>
    </row>
    <row r="839">
      <c r="E839" s="9"/>
      <c r="F839" s="9"/>
      <c r="G839" s="9"/>
      <c r="H839" s="9"/>
      <c r="I839" s="9"/>
      <c r="J839" s="9"/>
      <c r="K839" s="9"/>
    </row>
    <row r="840">
      <c r="E840" s="9"/>
      <c r="F840" s="9"/>
      <c r="G840" s="9"/>
      <c r="H840" s="9"/>
      <c r="I840" s="9"/>
      <c r="J840" s="9"/>
      <c r="K840" s="9"/>
    </row>
    <row r="841">
      <c r="E841" s="9"/>
      <c r="F841" s="9"/>
      <c r="G841" s="9"/>
      <c r="H841" s="9"/>
      <c r="I841" s="9"/>
      <c r="J841" s="9"/>
      <c r="K841" s="9"/>
    </row>
    <row r="842">
      <c r="E842" s="9"/>
      <c r="F842" s="9"/>
      <c r="G842" s="9"/>
      <c r="H842" s="9"/>
      <c r="I842" s="9"/>
      <c r="J842" s="9"/>
      <c r="K842" s="9"/>
    </row>
    <row r="843">
      <c r="E843" s="9"/>
      <c r="F843" s="9"/>
      <c r="G843" s="9"/>
      <c r="H843" s="9"/>
      <c r="I843" s="9"/>
      <c r="J843" s="9"/>
      <c r="K843" s="9"/>
    </row>
    <row r="844">
      <c r="E844" s="9"/>
      <c r="F844" s="9"/>
      <c r="G844" s="9"/>
      <c r="H844" s="9"/>
      <c r="I844" s="9"/>
      <c r="J844" s="9"/>
      <c r="K844" s="9"/>
    </row>
    <row r="845">
      <c r="E845" s="9"/>
      <c r="F845" s="9"/>
      <c r="G845" s="9"/>
      <c r="H845" s="9"/>
      <c r="I845" s="9"/>
      <c r="J845" s="9"/>
      <c r="K845" s="9"/>
    </row>
    <row r="846">
      <c r="E846" s="9"/>
      <c r="F846" s="9"/>
      <c r="G846" s="9"/>
      <c r="H846" s="9"/>
      <c r="I846" s="9"/>
      <c r="J846" s="9"/>
      <c r="K846" s="9"/>
    </row>
    <row r="847">
      <c r="E847" s="9"/>
      <c r="F847" s="9"/>
      <c r="G847" s="9"/>
      <c r="H847" s="9"/>
      <c r="I847" s="9"/>
      <c r="J847" s="9"/>
      <c r="K847" s="9"/>
    </row>
    <row r="848">
      <c r="E848" s="9"/>
      <c r="F848" s="9"/>
      <c r="G848" s="9"/>
      <c r="H848" s="9"/>
      <c r="I848" s="9"/>
      <c r="J848" s="9"/>
      <c r="K848" s="9"/>
    </row>
    <row r="849">
      <c r="E849" s="9"/>
      <c r="F849" s="9"/>
      <c r="G849" s="9"/>
      <c r="H849" s="9"/>
      <c r="I849" s="9"/>
      <c r="J849" s="9"/>
      <c r="K849" s="9"/>
    </row>
    <row r="850">
      <c r="E850" s="9"/>
      <c r="F850" s="9"/>
      <c r="G850" s="9"/>
      <c r="H850" s="9"/>
      <c r="I850" s="9"/>
      <c r="J850" s="9"/>
      <c r="K850" s="9"/>
    </row>
    <row r="851">
      <c r="E851" s="9"/>
      <c r="F851" s="9"/>
      <c r="G851" s="9"/>
      <c r="H851" s="9"/>
      <c r="I851" s="9"/>
      <c r="J851" s="9"/>
      <c r="K851" s="9"/>
    </row>
    <row r="852">
      <c r="E852" s="9"/>
      <c r="F852" s="9"/>
      <c r="G852" s="9"/>
      <c r="H852" s="9"/>
      <c r="I852" s="9"/>
      <c r="J852" s="9"/>
      <c r="K852" s="9"/>
    </row>
    <row r="853">
      <c r="E853" s="9"/>
      <c r="F853" s="9"/>
      <c r="G853" s="9"/>
      <c r="H853" s="9"/>
      <c r="I853" s="9"/>
      <c r="J853" s="9"/>
      <c r="K853" s="9"/>
    </row>
    <row r="854">
      <c r="E854" s="9"/>
      <c r="F854" s="9"/>
      <c r="G854" s="9"/>
      <c r="H854" s="9"/>
      <c r="I854" s="9"/>
      <c r="J854" s="9"/>
      <c r="K854" s="9"/>
    </row>
    <row r="855">
      <c r="E855" s="9"/>
      <c r="F855" s="9"/>
      <c r="G855" s="9"/>
      <c r="H855" s="9"/>
      <c r="I855" s="9"/>
      <c r="J855" s="9"/>
      <c r="K855" s="9"/>
    </row>
    <row r="856">
      <c r="E856" s="9"/>
      <c r="F856" s="9"/>
      <c r="G856" s="9"/>
      <c r="H856" s="9"/>
      <c r="I856" s="9"/>
      <c r="J856" s="9"/>
      <c r="K856" s="9"/>
    </row>
    <row r="857">
      <c r="E857" s="9"/>
      <c r="F857" s="9"/>
      <c r="G857" s="9"/>
      <c r="H857" s="9"/>
      <c r="I857" s="9"/>
      <c r="J857" s="9"/>
      <c r="K857" s="9"/>
    </row>
    <row r="858">
      <c r="E858" s="9"/>
      <c r="F858" s="9"/>
      <c r="G858" s="9"/>
      <c r="H858" s="9"/>
      <c r="I858" s="9"/>
      <c r="J858" s="9"/>
      <c r="K858" s="9"/>
    </row>
    <row r="859">
      <c r="E859" s="9"/>
      <c r="F859" s="9"/>
      <c r="G859" s="9"/>
      <c r="H859" s="9"/>
      <c r="I859" s="9"/>
      <c r="J859" s="9"/>
      <c r="K859" s="9"/>
    </row>
    <row r="860">
      <c r="E860" s="9"/>
      <c r="F860" s="9"/>
      <c r="G860" s="9"/>
      <c r="H860" s="9"/>
      <c r="I860" s="9"/>
      <c r="J860" s="9"/>
      <c r="K860" s="9"/>
    </row>
    <row r="861">
      <c r="E861" s="9"/>
      <c r="F861" s="9"/>
      <c r="G861" s="9"/>
      <c r="H861" s="9"/>
      <c r="I861" s="9"/>
      <c r="J861" s="9"/>
      <c r="K861" s="9"/>
    </row>
    <row r="862">
      <c r="E862" s="9"/>
      <c r="F862" s="9"/>
      <c r="G862" s="9"/>
      <c r="H862" s="9"/>
      <c r="I862" s="9"/>
      <c r="J862" s="9"/>
      <c r="K862" s="9"/>
    </row>
    <row r="863">
      <c r="E863" s="9"/>
      <c r="F863" s="9"/>
      <c r="G863" s="9"/>
      <c r="H863" s="9"/>
      <c r="I863" s="9"/>
      <c r="J863" s="9"/>
      <c r="K863" s="9"/>
    </row>
    <row r="864">
      <c r="E864" s="9"/>
      <c r="F864" s="9"/>
      <c r="G864" s="9"/>
      <c r="H864" s="9"/>
      <c r="I864" s="9"/>
      <c r="J864" s="9"/>
      <c r="K864" s="9"/>
    </row>
    <row r="865">
      <c r="E865" s="9"/>
      <c r="F865" s="9"/>
      <c r="G865" s="9"/>
      <c r="H865" s="9"/>
      <c r="I865" s="9"/>
      <c r="J865" s="9"/>
      <c r="K865" s="9"/>
    </row>
    <row r="866">
      <c r="E866" s="9"/>
      <c r="F866" s="9"/>
      <c r="G866" s="9"/>
      <c r="H866" s="9"/>
      <c r="I866" s="9"/>
      <c r="J866" s="9"/>
      <c r="K866" s="9"/>
    </row>
    <row r="867">
      <c r="E867" s="9"/>
      <c r="F867" s="9"/>
      <c r="G867" s="9"/>
      <c r="H867" s="9"/>
      <c r="I867" s="9"/>
      <c r="J867" s="9"/>
      <c r="K867" s="9"/>
    </row>
    <row r="868">
      <c r="E868" s="9"/>
      <c r="F868" s="9"/>
      <c r="G868" s="9"/>
      <c r="H868" s="9"/>
      <c r="I868" s="9"/>
      <c r="J868" s="9"/>
      <c r="K868" s="9"/>
    </row>
    <row r="869">
      <c r="E869" s="9"/>
      <c r="F869" s="9"/>
      <c r="G869" s="9"/>
      <c r="H869" s="9"/>
      <c r="I869" s="9"/>
      <c r="J869" s="9"/>
      <c r="K869" s="9"/>
    </row>
    <row r="870">
      <c r="E870" s="9"/>
      <c r="F870" s="9"/>
      <c r="G870" s="9"/>
      <c r="H870" s="9"/>
      <c r="I870" s="9"/>
      <c r="J870" s="9"/>
      <c r="K870" s="9"/>
    </row>
    <row r="871">
      <c r="E871" s="9"/>
      <c r="F871" s="9"/>
      <c r="G871" s="9"/>
      <c r="H871" s="9"/>
      <c r="I871" s="9"/>
      <c r="J871" s="9"/>
      <c r="K871" s="9"/>
    </row>
    <row r="872">
      <c r="E872" s="9"/>
      <c r="F872" s="9"/>
      <c r="G872" s="9"/>
      <c r="H872" s="9"/>
      <c r="I872" s="9"/>
      <c r="J872" s="9"/>
      <c r="K872" s="9"/>
    </row>
    <row r="873">
      <c r="E873" s="9"/>
      <c r="F873" s="9"/>
      <c r="G873" s="9"/>
      <c r="H873" s="9"/>
      <c r="I873" s="9"/>
      <c r="J873" s="9"/>
      <c r="K873" s="9"/>
    </row>
    <row r="874">
      <c r="E874" s="9"/>
      <c r="F874" s="9"/>
      <c r="G874" s="9"/>
      <c r="H874" s="9"/>
      <c r="I874" s="9"/>
      <c r="J874" s="9"/>
      <c r="K874" s="9"/>
    </row>
    <row r="875">
      <c r="E875" s="9"/>
      <c r="F875" s="9"/>
      <c r="G875" s="9"/>
      <c r="H875" s="9"/>
      <c r="I875" s="9"/>
      <c r="J875" s="9"/>
      <c r="K875" s="9"/>
    </row>
    <row r="876">
      <c r="E876" s="9"/>
      <c r="F876" s="9"/>
      <c r="G876" s="9"/>
      <c r="H876" s="9"/>
      <c r="I876" s="9"/>
      <c r="J876" s="9"/>
      <c r="K876" s="9"/>
    </row>
    <row r="877">
      <c r="E877" s="9"/>
      <c r="F877" s="9"/>
      <c r="G877" s="9"/>
      <c r="H877" s="9"/>
      <c r="I877" s="9"/>
      <c r="J877" s="9"/>
      <c r="K877" s="9"/>
    </row>
    <row r="878">
      <c r="E878" s="9"/>
      <c r="F878" s="9"/>
      <c r="G878" s="9"/>
      <c r="H878" s="9"/>
      <c r="I878" s="9"/>
      <c r="J878" s="9"/>
      <c r="K878" s="9"/>
    </row>
    <row r="879">
      <c r="E879" s="9"/>
      <c r="F879" s="9"/>
      <c r="G879" s="9"/>
      <c r="H879" s="9"/>
      <c r="I879" s="9"/>
      <c r="J879" s="9"/>
      <c r="K879" s="9"/>
    </row>
    <row r="880">
      <c r="E880" s="9"/>
      <c r="F880" s="9"/>
      <c r="G880" s="9"/>
      <c r="H880" s="9"/>
      <c r="I880" s="9"/>
      <c r="J880" s="9"/>
      <c r="K880" s="9"/>
    </row>
    <row r="881">
      <c r="E881" s="9"/>
      <c r="F881" s="9"/>
      <c r="G881" s="9"/>
      <c r="H881" s="9"/>
      <c r="I881" s="9"/>
      <c r="J881" s="9"/>
      <c r="K881" s="9"/>
    </row>
    <row r="882">
      <c r="E882" s="9"/>
      <c r="F882" s="9"/>
      <c r="G882" s="9"/>
      <c r="H882" s="9"/>
      <c r="I882" s="9"/>
      <c r="J882" s="9"/>
      <c r="K882" s="9"/>
    </row>
    <row r="883">
      <c r="E883" s="9"/>
      <c r="F883" s="9"/>
      <c r="G883" s="9"/>
      <c r="H883" s="9"/>
      <c r="I883" s="9"/>
      <c r="J883" s="9"/>
      <c r="K883" s="9"/>
    </row>
    <row r="884">
      <c r="E884" s="9"/>
      <c r="F884" s="9"/>
      <c r="G884" s="9"/>
      <c r="H884" s="9"/>
      <c r="I884" s="9"/>
      <c r="J884" s="9"/>
      <c r="K884" s="9"/>
    </row>
    <row r="885">
      <c r="E885" s="9"/>
      <c r="F885" s="9"/>
      <c r="G885" s="9"/>
      <c r="H885" s="9"/>
      <c r="I885" s="9"/>
      <c r="J885" s="9"/>
      <c r="K885" s="9"/>
    </row>
    <row r="886">
      <c r="E886" s="9"/>
      <c r="F886" s="9"/>
      <c r="G886" s="9"/>
      <c r="H886" s="9"/>
      <c r="I886" s="9"/>
      <c r="J886" s="9"/>
      <c r="K886" s="9"/>
    </row>
    <row r="887">
      <c r="E887" s="9"/>
      <c r="F887" s="9"/>
      <c r="G887" s="9"/>
      <c r="H887" s="9"/>
      <c r="I887" s="9"/>
      <c r="J887" s="9"/>
      <c r="K887" s="9"/>
    </row>
    <row r="888">
      <c r="E888" s="9"/>
      <c r="F888" s="9"/>
      <c r="G888" s="9"/>
      <c r="H888" s="9"/>
      <c r="I888" s="9"/>
      <c r="J888" s="9"/>
      <c r="K888" s="9"/>
    </row>
    <row r="889">
      <c r="E889" s="9"/>
      <c r="F889" s="9"/>
      <c r="G889" s="9"/>
      <c r="H889" s="9"/>
      <c r="I889" s="9"/>
      <c r="J889" s="9"/>
      <c r="K889" s="9"/>
    </row>
    <row r="890">
      <c r="E890" s="9"/>
      <c r="F890" s="9"/>
      <c r="G890" s="9"/>
      <c r="H890" s="9"/>
      <c r="I890" s="9"/>
      <c r="J890" s="9"/>
      <c r="K890" s="9"/>
    </row>
    <row r="891">
      <c r="E891" s="9"/>
      <c r="F891" s="9"/>
      <c r="G891" s="9"/>
      <c r="H891" s="9"/>
      <c r="I891" s="9"/>
      <c r="J891" s="9"/>
      <c r="K891" s="9"/>
    </row>
    <row r="892">
      <c r="E892" s="9"/>
      <c r="F892" s="9"/>
      <c r="G892" s="9"/>
      <c r="H892" s="9"/>
      <c r="I892" s="9"/>
      <c r="J892" s="9"/>
      <c r="K892" s="9"/>
    </row>
    <row r="893">
      <c r="E893" s="9"/>
      <c r="F893" s="9"/>
      <c r="G893" s="9"/>
      <c r="H893" s="9"/>
      <c r="I893" s="9"/>
      <c r="J893" s="9"/>
      <c r="K893" s="9"/>
    </row>
    <row r="894">
      <c r="E894" s="9"/>
      <c r="F894" s="9"/>
      <c r="G894" s="9"/>
      <c r="H894" s="9"/>
      <c r="I894" s="9"/>
      <c r="J894" s="9"/>
      <c r="K894" s="9"/>
    </row>
    <row r="895">
      <c r="E895" s="9"/>
      <c r="F895" s="9"/>
      <c r="G895" s="9"/>
      <c r="H895" s="9"/>
      <c r="I895" s="9"/>
      <c r="J895" s="9"/>
      <c r="K895" s="9"/>
    </row>
    <row r="896">
      <c r="E896" s="9"/>
      <c r="F896" s="9"/>
      <c r="G896" s="9"/>
      <c r="H896" s="9"/>
      <c r="I896" s="9"/>
      <c r="J896" s="9"/>
      <c r="K896" s="9"/>
    </row>
    <row r="897">
      <c r="E897" s="9"/>
      <c r="F897" s="9"/>
      <c r="G897" s="9"/>
      <c r="H897" s="9"/>
      <c r="I897" s="9"/>
      <c r="J897" s="9"/>
      <c r="K897" s="9"/>
    </row>
    <row r="898">
      <c r="E898" s="9"/>
      <c r="F898" s="9"/>
      <c r="G898" s="9"/>
      <c r="H898" s="9"/>
      <c r="I898" s="9"/>
      <c r="J898" s="9"/>
      <c r="K898" s="9"/>
    </row>
    <row r="899">
      <c r="E899" s="9"/>
      <c r="F899" s="9"/>
      <c r="G899" s="9"/>
      <c r="H899" s="9"/>
      <c r="I899" s="9"/>
      <c r="J899" s="9"/>
      <c r="K899" s="9"/>
    </row>
    <row r="900">
      <c r="E900" s="9"/>
      <c r="F900" s="9"/>
      <c r="G900" s="9"/>
      <c r="H900" s="9"/>
      <c r="I900" s="9"/>
      <c r="J900" s="9"/>
      <c r="K900" s="9"/>
    </row>
    <row r="901">
      <c r="E901" s="9"/>
      <c r="F901" s="9"/>
      <c r="G901" s="9"/>
      <c r="H901" s="9"/>
      <c r="I901" s="9"/>
      <c r="J901" s="9"/>
      <c r="K901" s="9"/>
    </row>
    <row r="902">
      <c r="E902" s="9"/>
      <c r="F902" s="9"/>
      <c r="G902" s="9"/>
      <c r="H902" s="9"/>
      <c r="I902" s="9"/>
      <c r="J902" s="9"/>
      <c r="K902" s="9"/>
    </row>
    <row r="903">
      <c r="E903" s="9"/>
      <c r="F903" s="9"/>
      <c r="G903" s="9"/>
      <c r="H903" s="9"/>
      <c r="I903" s="9"/>
      <c r="J903" s="9"/>
      <c r="K903" s="9"/>
    </row>
    <row r="904">
      <c r="E904" s="9"/>
      <c r="F904" s="9"/>
      <c r="G904" s="9"/>
      <c r="H904" s="9"/>
      <c r="I904" s="9"/>
      <c r="J904" s="9"/>
      <c r="K904" s="9"/>
    </row>
    <row r="905">
      <c r="E905" s="9"/>
      <c r="F905" s="9"/>
      <c r="G905" s="9"/>
      <c r="H905" s="9"/>
      <c r="I905" s="9"/>
      <c r="J905" s="9"/>
      <c r="K905" s="9"/>
    </row>
    <row r="906">
      <c r="E906" s="9"/>
      <c r="F906" s="9"/>
      <c r="G906" s="9"/>
      <c r="H906" s="9"/>
      <c r="I906" s="9"/>
      <c r="J906" s="9"/>
      <c r="K906" s="9"/>
    </row>
    <row r="907">
      <c r="E907" s="9"/>
      <c r="F907" s="9"/>
      <c r="G907" s="9"/>
      <c r="H907" s="9"/>
      <c r="I907" s="9"/>
      <c r="J907" s="9"/>
      <c r="K907" s="9"/>
    </row>
    <row r="908">
      <c r="E908" s="9"/>
      <c r="F908" s="9"/>
      <c r="G908" s="9"/>
      <c r="H908" s="9"/>
      <c r="I908" s="9"/>
      <c r="J908" s="9"/>
      <c r="K908" s="9"/>
    </row>
    <row r="909">
      <c r="E909" s="9"/>
      <c r="F909" s="9"/>
      <c r="G909" s="9"/>
      <c r="H909" s="9"/>
      <c r="I909" s="9"/>
      <c r="J909" s="9"/>
      <c r="K909" s="9"/>
    </row>
    <row r="910">
      <c r="E910" s="9"/>
      <c r="F910" s="9"/>
      <c r="G910" s="9"/>
      <c r="H910" s="9"/>
      <c r="I910" s="9"/>
      <c r="J910" s="9"/>
      <c r="K910" s="9"/>
    </row>
    <row r="911">
      <c r="E911" s="9"/>
      <c r="F911" s="9"/>
      <c r="G911" s="9"/>
      <c r="H911" s="9"/>
      <c r="I911" s="9"/>
      <c r="J911" s="9"/>
      <c r="K911" s="9"/>
    </row>
    <row r="912">
      <c r="E912" s="9"/>
      <c r="F912" s="9"/>
      <c r="G912" s="9"/>
      <c r="H912" s="9"/>
      <c r="I912" s="9"/>
      <c r="J912" s="9"/>
      <c r="K912" s="9"/>
    </row>
    <row r="913">
      <c r="E913" s="9"/>
      <c r="F913" s="9"/>
      <c r="G913" s="9"/>
      <c r="H913" s="9"/>
      <c r="I913" s="9"/>
      <c r="J913" s="9"/>
      <c r="K913" s="9"/>
    </row>
    <row r="914">
      <c r="E914" s="9"/>
      <c r="F914" s="9"/>
      <c r="G914" s="9"/>
      <c r="H914" s="9"/>
      <c r="I914" s="9"/>
      <c r="J914" s="9"/>
      <c r="K914" s="9"/>
    </row>
    <row r="915">
      <c r="E915" s="9"/>
      <c r="F915" s="9"/>
      <c r="G915" s="9"/>
      <c r="H915" s="9"/>
      <c r="I915" s="9"/>
      <c r="J915" s="9"/>
      <c r="K915" s="9"/>
    </row>
    <row r="916">
      <c r="E916" s="9"/>
      <c r="F916" s="9"/>
      <c r="G916" s="9"/>
      <c r="H916" s="9"/>
      <c r="I916" s="9"/>
      <c r="J916" s="9"/>
      <c r="K916" s="9"/>
    </row>
    <row r="917">
      <c r="E917" s="9"/>
      <c r="F917" s="9"/>
      <c r="G917" s="9"/>
      <c r="H917" s="9"/>
      <c r="I917" s="9"/>
      <c r="J917" s="9"/>
      <c r="K917" s="9"/>
    </row>
    <row r="918">
      <c r="E918" s="9"/>
      <c r="F918" s="9"/>
      <c r="G918" s="9"/>
      <c r="H918" s="9"/>
      <c r="I918" s="9"/>
      <c r="J918" s="9"/>
      <c r="K918" s="9"/>
    </row>
    <row r="919">
      <c r="E919" s="9"/>
      <c r="F919" s="9"/>
      <c r="G919" s="9"/>
      <c r="H919" s="9"/>
      <c r="I919" s="9"/>
      <c r="J919" s="9"/>
      <c r="K919" s="9"/>
    </row>
    <row r="920">
      <c r="E920" s="9"/>
      <c r="F920" s="9"/>
      <c r="G920" s="9"/>
      <c r="H920" s="9"/>
      <c r="I920" s="9"/>
      <c r="J920" s="9"/>
      <c r="K920" s="9"/>
    </row>
    <row r="921">
      <c r="E921" s="9"/>
      <c r="F921" s="9"/>
      <c r="G921" s="9"/>
      <c r="H921" s="9"/>
      <c r="I921" s="9"/>
      <c r="J921" s="9"/>
      <c r="K921" s="9"/>
    </row>
    <row r="922">
      <c r="E922" s="9"/>
      <c r="F922" s="9"/>
      <c r="G922" s="9"/>
      <c r="H922" s="9"/>
      <c r="I922" s="9"/>
      <c r="J922" s="9"/>
      <c r="K922" s="9"/>
    </row>
    <row r="923">
      <c r="E923" s="9"/>
      <c r="F923" s="9"/>
      <c r="G923" s="9"/>
      <c r="H923" s="9"/>
      <c r="I923" s="9"/>
      <c r="J923" s="9"/>
      <c r="K923" s="9"/>
    </row>
    <row r="924">
      <c r="E924" s="9"/>
      <c r="F924" s="9"/>
      <c r="G924" s="9"/>
      <c r="H924" s="9"/>
      <c r="I924" s="9"/>
      <c r="J924" s="9"/>
      <c r="K924" s="9"/>
    </row>
    <row r="925">
      <c r="E925" s="9"/>
      <c r="F925" s="9"/>
      <c r="G925" s="9"/>
      <c r="H925" s="9"/>
      <c r="I925" s="9"/>
      <c r="J925" s="9"/>
      <c r="K925" s="9"/>
    </row>
    <row r="926">
      <c r="E926" s="9"/>
      <c r="F926" s="9"/>
      <c r="G926" s="9"/>
      <c r="H926" s="9"/>
      <c r="I926" s="9"/>
      <c r="J926" s="9"/>
      <c r="K926" s="9"/>
    </row>
    <row r="927">
      <c r="E927" s="9"/>
      <c r="F927" s="9"/>
      <c r="G927" s="9"/>
      <c r="H927" s="9"/>
      <c r="I927" s="9"/>
      <c r="J927" s="9"/>
      <c r="K927" s="9"/>
    </row>
    <row r="928">
      <c r="E928" s="9"/>
      <c r="F928" s="9"/>
      <c r="G928" s="9"/>
      <c r="H928" s="9"/>
      <c r="I928" s="9"/>
      <c r="J928" s="9"/>
      <c r="K928" s="9"/>
    </row>
    <row r="929">
      <c r="E929" s="9"/>
      <c r="F929" s="9"/>
      <c r="G929" s="9"/>
      <c r="H929" s="9"/>
      <c r="I929" s="9"/>
      <c r="J929" s="9"/>
      <c r="K929" s="9"/>
    </row>
    <row r="930">
      <c r="E930" s="9"/>
      <c r="F930" s="9"/>
      <c r="G930" s="9"/>
      <c r="H930" s="9"/>
      <c r="I930" s="9"/>
      <c r="J930" s="9"/>
      <c r="K930" s="9"/>
    </row>
    <row r="931">
      <c r="E931" s="9"/>
      <c r="F931" s="9"/>
      <c r="G931" s="9"/>
      <c r="H931" s="9"/>
      <c r="I931" s="9"/>
      <c r="J931" s="9"/>
      <c r="K931" s="9"/>
    </row>
    <row r="932">
      <c r="E932" s="9"/>
      <c r="F932" s="9"/>
      <c r="G932" s="9"/>
      <c r="H932" s="9"/>
      <c r="I932" s="9"/>
      <c r="J932" s="9"/>
      <c r="K932" s="9"/>
    </row>
    <row r="933">
      <c r="E933" s="9"/>
      <c r="F933" s="9"/>
      <c r="G933" s="9"/>
      <c r="H933" s="9"/>
      <c r="I933" s="9"/>
      <c r="J933" s="9"/>
      <c r="K933" s="9"/>
    </row>
    <row r="934">
      <c r="E934" s="9"/>
      <c r="F934" s="9"/>
      <c r="G934" s="9"/>
      <c r="H934" s="9"/>
      <c r="I934" s="9"/>
      <c r="J934" s="9"/>
      <c r="K934" s="9"/>
    </row>
    <row r="935">
      <c r="E935" s="9"/>
      <c r="F935" s="9"/>
      <c r="G935" s="9"/>
      <c r="H935" s="9"/>
      <c r="I935" s="9"/>
      <c r="J935" s="9"/>
      <c r="K935" s="9"/>
    </row>
    <row r="936">
      <c r="E936" s="9"/>
      <c r="F936" s="9"/>
      <c r="G936" s="9"/>
      <c r="H936" s="9"/>
      <c r="I936" s="9"/>
      <c r="J936" s="9"/>
      <c r="K936" s="9"/>
    </row>
    <row r="937">
      <c r="E937" s="9"/>
      <c r="F937" s="9"/>
      <c r="G937" s="9"/>
      <c r="H937" s="9"/>
      <c r="I937" s="9"/>
      <c r="J937" s="9"/>
      <c r="K937" s="9"/>
    </row>
    <row r="938">
      <c r="E938" s="9"/>
      <c r="F938" s="9"/>
      <c r="G938" s="9"/>
      <c r="H938" s="9"/>
      <c r="I938" s="9"/>
      <c r="J938" s="9"/>
      <c r="K938" s="9"/>
    </row>
    <row r="939">
      <c r="E939" s="9"/>
      <c r="F939" s="9"/>
      <c r="G939" s="9"/>
      <c r="H939" s="9"/>
      <c r="I939" s="9"/>
      <c r="J939" s="9"/>
      <c r="K939" s="9"/>
    </row>
    <row r="940">
      <c r="E940" s="9"/>
      <c r="F940" s="9"/>
      <c r="G940" s="9"/>
      <c r="H940" s="9"/>
      <c r="I940" s="9"/>
      <c r="J940" s="9"/>
      <c r="K940" s="9"/>
    </row>
    <row r="941">
      <c r="E941" s="9"/>
      <c r="F941" s="9"/>
      <c r="G941" s="9"/>
      <c r="H941" s="9"/>
      <c r="I941" s="9"/>
      <c r="J941" s="9"/>
      <c r="K941" s="9"/>
    </row>
    <row r="942">
      <c r="E942" s="9"/>
      <c r="F942" s="9"/>
      <c r="G942" s="9"/>
      <c r="H942" s="9"/>
      <c r="I942" s="9"/>
      <c r="J942" s="9"/>
      <c r="K942" s="9"/>
    </row>
    <row r="943">
      <c r="E943" s="9"/>
      <c r="F943" s="9"/>
      <c r="G943" s="9"/>
      <c r="H943" s="9"/>
      <c r="I943" s="9"/>
      <c r="J943" s="9"/>
      <c r="K943" s="9"/>
    </row>
    <row r="944">
      <c r="E944" s="9"/>
      <c r="F944" s="9"/>
      <c r="G944" s="9"/>
      <c r="H944" s="9"/>
      <c r="I944" s="9"/>
      <c r="J944" s="9"/>
      <c r="K944" s="9"/>
    </row>
    <row r="945">
      <c r="E945" s="9"/>
      <c r="F945" s="9"/>
      <c r="G945" s="9"/>
      <c r="H945" s="9"/>
      <c r="I945" s="9"/>
      <c r="J945" s="9"/>
      <c r="K945" s="9"/>
    </row>
    <row r="946">
      <c r="E946" s="9"/>
      <c r="F946" s="9"/>
      <c r="G946" s="9"/>
      <c r="H946" s="9"/>
      <c r="I946" s="9"/>
      <c r="J946" s="9"/>
      <c r="K946" s="9"/>
    </row>
    <row r="947">
      <c r="E947" s="9"/>
      <c r="F947" s="9"/>
      <c r="G947" s="9"/>
      <c r="H947" s="9"/>
      <c r="I947" s="9"/>
      <c r="J947" s="9"/>
      <c r="K947" s="9"/>
    </row>
    <row r="948">
      <c r="E948" s="9"/>
      <c r="F948" s="9"/>
      <c r="G948" s="9"/>
      <c r="H948" s="9"/>
      <c r="I948" s="9"/>
      <c r="J948" s="9"/>
      <c r="K948" s="9"/>
    </row>
    <row r="949">
      <c r="E949" s="9"/>
      <c r="F949" s="9"/>
      <c r="G949" s="9"/>
      <c r="H949" s="9"/>
      <c r="I949" s="9"/>
      <c r="J949" s="9"/>
      <c r="K949" s="9"/>
    </row>
    <row r="950">
      <c r="E950" s="9"/>
      <c r="F950" s="9"/>
      <c r="G950" s="9"/>
      <c r="H950" s="9"/>
      <c r="I950" s="9"/>
      <c r="J950" s="9"/>
      <c r="K950" s="9"/>
    </row>
    <row r="951">
      <c r="E951" s="9"/>
      <c r="F951" s="9"/>
      <c r="G951" s="9"/>
      <c r="H951" s="9"/>
      <c r="I951" s="9"/>
      <c r="J951" s="9"/>
      <c r="K951" s="9"/>
    </row>
    <row r="952">
      <c r="E952" s="9"/>
      <c r="F952" s="9"/>
      <c r="G952" s="9"/>
      <c r="H952" s="9"/>
      <c r="I952" s="9"/>
      <c r="J952" s="9"/>
      <c r="K952" s="9"/>
    </row>
    <row r="953">
      <c r="E953" s="9"/>
      <c r="F953" s="9"/>
      <c r="G953" s="9"/>
      <c r="H953" s="9"/>
      <c r="I953" s="9"/>
      <c r="J953" s="9"/>
      <c r="K953" s="9"/>
    </row>
    <row r="954">
      <c r="E954" s="9"/>
      <c r="F954" s="9"/>
      <c r="G954" s="9"/>
      <c r="H954" s="9"/>
      <c r="I954" s="9"/>
      <c r="J954" s="9"/>
      <c r="K954" s="9"/>
    </row>
    <row r="955">
      <c r="E955" s="9"/>
      <c r="F955" s="9"/>
      <c r="G955" s="9"/>
      <c r="H955" s="9"/>
      <c r="I955" s="9"/>
      <c r="J955" s="9"/>
      <c r="K955" s="9"/>
    </row>
    <row r="956">
      <c r="E956" s="9"/>
      <c r="F956" s="9"/>
      <c r="G956" s="9"/>
      <c r="H956" s="9"/>
      <c r="I956" s="9"/>
      <c r="J956" s="9"/>
      <c r="K956" s="9"/>
    </row>
    <row r="957">
      <c r="E957" s="9"/>
      <c r="F957" s="9"/>
      <c r="G957" s="9"/>
      <c r="H957" s="9"/>
      <c r="I957" s="9"/>
      <c r="J957" s="9"/>
      <c r="K957" s="9"/>
    </row>
    <row r="958">
      <c r="E958" s="9"/>
      <c r="F958" s="9"/>
      <c r="G958" s="9"/>
      <c r="H958" s="9"/>
      <c r="I958" s="9"/>
      <c r="J958" s="9"/>
      <c r="K958" s="9"/>
    </row>
    <row r="959">
      <c r="E959" s="9"/>
      <c r="F959" s="9"/>
      <c r="G959" s="9"/>
      <c r="H959" s="9"/>
      <c r="I959" s="9"/>
      <c r="J959" s="9"/>
      <c r="K959" s="9"/>
    </row>
    <row r="960">
      <c r="E960" s="9"/>
      <c r="F960" s="9"/>
      <c r="G960" s="9"/>
      <c r="H960" s="9"/>
      <c r="I960" s="9"/>
      <c r="J960" s="9"/>
      <c r="K960" s="9"/>
    </row>
    <row r="961">
      <c r="E961" s="9"/>
      <c r="F961" s="9"/>
      <c r="G961" s="9"/>
      <c r="H961" s="9"/>
      <c r="I961" s="9"/>
      <c r="J961" s="9"/>
      <c r="K961" s="9"/>
    </row>
    <row r="962">
      <c r="E962" s="9"/>
      <c r="F962" s="9"/>
      <c r="G962" s="9"/>
      <c r="H962" s="9"/>
      <c r="I962" s="9"/>
      <c r="J962" s="9"/>
      <c r="K962" s="9"/>
    </row>
    <row r="963">
      <c r="E963" s="9"/>
      <c r="F963" s="9"/>
      <c r="G963" s="9"/>
      <c r="H963" s="9"/>
      <c r="I963" s="9"/>
      <c r="J963" s="9"/>
      <c r="K963" s="9"/>
    </row>
    <row r="964">
      <c r="E964" s="9"/>
      <c r="F964" s="9"/>
      <c r="G964" s="9"/>
      <c r="H964" s="9"/>
      <c r="I964" s="9"/>
      <c r="J964" s="9"/>
      <c r="K964" s="9"/>
    </row>
    <row r="965">
      <c r="E965" s="9"/>
      <c r="F965" s="9"/>
      <c r="G965" s="9"/>
      <c r="H965" s="9"/>
      <c r="I965" s="9"/>
      <c r="J965" s="9"/>
      <c r="K965" s="9"/>
    </row>
    <row r="966">
      <c r="E966" s="9"/>
      <c r="F966" s="9"/>
      <c r="G966" s="9"/>
      <c r="H966" s="9"/>
      <c r="I966" s="9"/>
      <c r="J966" s="9"/>
      <c r="K966" s="9"/>
    </row>
    <row r="967">
      <c r="E967" s="9"/>
      <c r="F967" s="9"/>
      <c r="G967" s="9"/>
      <c r="H967" s="9"/>
      <c r="I967" s="9"/>
      <c r="J967" s="9"/>
      <c r="K967" s="9"/>
    </row>
    <row r="968">
      <c r="E968" s="9"/>
      <c r="F968" s="9"/>
      <c r="G968" s="9"/>
      <c r="H968" s="9"/>
      <c r="I968" s="9"/>
      <c r="J968" s="9"/>
      <c r="K968" s="9"/>
    </row>
    <row r="969">
      <c r="E969" s="9"/>
      <c r="F969" s="9"/>
      <c r="G969" s="9"/>
      <c r="H969" s="9"/>
      <c r="I969" s="9"/>
      <c r="J969" s="9"/>
      <c r="K969" s="9"/>
    </row>
    <row r="970">
      <c r="E970" s="9"/>
      <c r="F970" s="9"/>
      <c r="G970" s="9"/>
      <c r="H970" s="9"/>
      <c r="I970" s="9"/>
      <c r="J970" s="9"/>
      <c r="K970" s="9"/>
    </row>
    <row r="971">
      <c r="E971" s="9"/>
      <c r="F971" s="9"/>
      <c r="G971" s="9"/>
      <c r="H971" s="9"/>
      <c r="I971" s="9"/>
      <c r="J971" s="9"/>
      <c r="K971" s="9"/>
    </row>
    <row r="972">
      <c r="E972" s="9"/>
      <c r="F972" s="9"/>
      <c r="G972" s="9"/>
      <c r="H972" s="9"/>
      <c r="I972" s="9"/>
      <c r="J972" s="9"/>
      <c r="K972" s="9"/>
    </row>
    <row r="973">
      <c r="E973" s="9"/>
      <c r="F973" s="9"/>
      <c r="G973" s="9"/>
      <c r="H973" s="9"/>
      <c r="I973" s="9"/>
      <c r="J973" s="9"/>
      <c r="K973" s="9"/>
    </row>
    <row r="974">
      <c r="E974" s="9"/>
      <c r="F974" s="9"/>
      <c r="G974" s="9"/>
      <c r="H974" s="9"/>
      <c r="I974" s="9"/>
      <c r="J974" s="9"/>
      <c r="K974" s="9"/>
    </row>
    <row r="975">
      <c r="E975" s="9"/>
      <c r="F975" s="9"/>
      <c r="G975" s="9"/>
      <c r="H975" s="9"/>
      <c r="I975" s="9"/>
      <c r="J975" s="9"/>
      <c r="K975" s="9"/>
    </row>
    <row r="976">
      <c r="E976" s="9"/>
      <c r="F976" s="9"/>
      <c r="G976" s="9"/>
      <c r="H976" s="9"/>
      <c r="I976" s="9"/>
      <c r="J976" s="9"/>
      <c r="K976" s="9"/>
    </row>
    <row r="977">
      <c r="E977" s="9"/>
      <c r="F977" s="9"/>
      <c r="G977" s="9"/>
      <c r="H977" s="9"/>
      <c r="I977" s="9"/>
      <c r="J977" s="9"/>
      <c r="K977" s="9"/>
    </row>
    <row r="978">
      <c r="E978" s="9"/>
      <c r="F978" s="9"/>
      <c r="G978" s="9"/>
      <c r="H978" s="9"/>
      <c r="I978" s="9"/>
      <c r="J978" s="9"/>
      <c r="K978" s="9"/>
    </row>
    <row r="979">
      <c r="E979" s="9"/>
      <c r="F979" s="9"/>
      <c r="G979" s="9"/>
      <c r="H979" s="9"/>
      <c r="I979" s="9"/>
      <c r="J979" s="9"/>
      <c r="K979" s="9"/>
    </row>
    <row r="980">
      <c r="E980" s="9"/>
      <c r="F980" s="9"/>
      <c r="G980" s="9"/>
      <c r="H980" s="9"/>
      <c r="I980" s="9"/>
      <c r="J980" s="9"/>
      <c r="K980" s="9"/>
    </row>
    <row r="981">
      <c r="E981" s="9"/>
      <c r="F981" s="9"/>
      <c r="G981" s="9"/>
      <c r="H981" s="9"/>
      <c r="I981" s="9"/>
      <c r="J981" s="9"/>
      <c r="K981" s="9"/>
    </row>
    <row r="982">
      <c r="E982" s="9"/>
      <c r="F982" s="9"/>
      <c r="G982" s="9"/>
      <c r="H982" s="9"/>
      <c r="I982" s="9"/>
      <c r="J982" s="9"/>
      <c r="K982" s="9"/>
    </row>
    <row r="983">
      <c r="E983" s="9"/>
      <c r="F983" s="9"/>
      <c r="G983" s="9"/>
      <c r="H983" s="9"/>
      <c r="I983" s="9"/>
      <c r="J983" s="9"/>
      <c r="K983" s="9"/>
    </row>
    <row r="984">
      <c r="E984" s="9"/>
      <c r="F984" s="9"/>
      <c r="G984" s="9"/>
      <c r="H984" s="9"/>
      <c r="I984" s="9"/>
      <c r="J984" s="9"/>
      <c r="K984" s="9"/>
    </row>
    <row r="985">
      <c r="E985" s="9"/>
      <c r="F985" s="9"/>
      <c r="G985" s="9"/>
      <c r="H985" s="9"/>
      <c r="I985" s="9"/>
      <c r="J985" s="9"/>
      <c r="K985" s="9"/>
    </row>
    <row r="986">
      <c r="E986" s="9"/>
      <c r="F986" s="9"/>
      <c r="G986" s="9"/>
      <c r="H986" s="9"/>
      <c r="I986" s="9"/>
      <c r="J986" s="9"/>
      <c r="K986" s="9"/>
    </row>
    <row r="987">
      <c r="E987" s="9"/>
      <c r="F987" s="9"/>
      <c r="G987" s="9"/>
      <c r="H987" s="9"/>
      <c r="I987" s="9"/>
      <c r="J987" s="9"/>
      <c r="K987" s="9"/>
    </row>
    <row r="988">
      <c r="E988" s="9"/>
      <c r="F988" s="9"/>
      <c r="G988" s="9"/>
      <c r="H988" s="9"/>
      <c r="I988" s="9"/>
      <c r="J988" s="9"/>
      <c r="K988" s="9"/>
    </row>
    <row r="989">
      <c r="E989" s="9"/>
      <c r="F989" s="9"/>
      <c r="G989" s="9"/>
      <c r="H989" s="9"/>
      <c r="I989" s="9"/>
      <c r="J989" s="9"/>
      <c r="K989" s="9"/>
    </row>
    <row r="990">
      <c r="E990" s="9"/>
      <c r="F990" s="9"/>
      <c r="G990" s="9"/>
      <c r="H990" s="9"/>
      <c r="I990" s="9"/>
      <c r="J990" s="9"/>
      <c r="K990" s="9"/>
    </row>
    <row r="991">
      <c r="E991" s="9"/>
      <c r="F991" s="9"/>
      <c r="G991" s="9"/>
      <c r="H991" s="9"/>
      <c r="I991" s="9"/>
      <c r="J991" s="9"/>
      <c r="K991" s="9"/>
    </row>
    <row r="992">
      <c r="E992" s="9"/>
      <c r="F992" s="9"/>
      <c r="G992" s="9"/>
      <c r="H992" s="9"/>
      <c r="I992" s="9"/>
      <c r="J992" s="9"/>
      <c r="K992" s="9"/>
    </row>
    <row r="993">
      <c r="E993" s="9"/>
      <c r="F993" s="9"/>
      <c r="G993" s="9"/>
      <c r="H993" s="9"/>
      <c r="I993" s="9"/>
      <c r="J993" s="9"/>
      <c r="K993" s="9"/>
    </row>
    <row r="994">
      <c r="E994" s="9"/>
      <c r="F994" s="9"/>
      <c r="G994" s="9"/>
      <c r="H994" s="9"/>
      <c r="I994" s="9"/>
      <c r="J994" s="9"/>
      <c r="K994" s="9"/>
    </row>
    <row r="995">
      <c r="E995" s="9"/>
      <c r="F995" s="9"/>
      <c r="G995" s="9"/>
      <c r="H995" s="9"/>
      <c r="I995" s="9"/>
      <c r="J995" s="9"/>
      <c r="K995" s="9"/>
    </row>
    <row r="996">
      <c r="E996" s="9"/>
      <c r="F996" s="9"/>
      <c r="G996" s="9"/>
      <c r="H996" s="9"/>
      <c r="I996" s="9"/>
      <c r="J996" s="9"/>
      <c r="K996" s="9"/>
    </row>
    <row r="997">
      <c r="E997" s="9"/>
      <c r="F997" s="9"/>
      <c r="G997" s="9"/>
      <c r="H997" s="9"/>
      <c r="I997" s="9"/>
      <c r="J997" s="9"/>
      <c r="K997" s="9"/>
    </row>
    <row r="998">
      <c r="E998" s="9"/>
      <c r="F998" s="9"/>
      <c r="G998" s="9"/>
      <c r="H998" s="9"/>
      <c r="I998" s="9"/>
      <c r="J998" s="9"/>
      <c r="K998" s="9"/>
    </row>
    <row r="999">
      <c r="E999" s="9"/>
      <c r="F999" s="9"/>
      <c r="G999" s="9"/>
      <c r="H999" s="9"/>
      <c r="I999" s="9"/>
      <c r="J999" s="9"/>
      <c r="K999" s="9"/>
    </row>
  </sheetData>
  <mergeCells count="4">
    <mergeCell ref="A8:A10"/>
    <mergeCell ref="A5:A7"/>
    <mergeCell ref="A11:A13"/>
    <mergeCell ref="A4:C4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" t="s">
        <v>1</v>
      </c>
      <c r="B1" s="4" t="s">
        <v>2</v>
      </c>
      <c r="C1" s="2" t="s">
        <v>3</v>
      </c>
      <c r="D1" s="2" t="s">
        <v>4</v>
      </c>
    </row>
    <row r="2">
      <c r="A2" s="5">
        <v>1.0</v>
      </c>
      <c r="B2" s="6">
        <v>6.0</v>
      </c>
      <c r="C2" s="8">
        <f>AVERAGEIF($E2:AC2,"&gt;0")</f>
        <v>3</v>
      </c>
      <c r="D2">
        <f>SUM($E2:AC2)</f>
        <v>3</v>
      </c>
      <c r="E2">
        <f t="shared" ref="E2:AC2" si="1">if((sign(($A2-1)-COLUMN(E2)+COLUMN($E2))=-1),0,(RANDBETWEEN(1,$B2)))</f>
        <v>3</v>
      </c>
      <c r="F2">
        <f t="shared" si="1"/>
        <v>0</v>
      </c>
      <c r="G2">
        <f t="shared" si="1"/>
        <v>0</v>
      </c>
      <c r="H2">
        <f t="shared" si="1"/>
        <v>0</v>
      </c>
      <c r="I2">
        <f t="shared" si="1"/>
        <v>0</v>
      </c>
      <c r="J2">
        <f t="shared" si="1"/>
        <v>0</v>
      </c>
      <c r="K2">
        <f t="shared" si="1"/>
        <v>0</v>
      </c>
      <c r="L2">
        <f t="shared" si="1"/>
        <v>0</v>
      </c>
      <c r="M2">
        <f t="shared" si="1"/>
        <v>0</v>
      </c>
      <c r="N2">
        <f t="shared" si="1"/>
        <v>0</v>
      </c>
      <c r="O2">
        <f t="shared" si="1"/>
        <v>0</v>
      </c>
      <c r="P2">
        <f t="shared" si="1"/>
        <v>0</v>
      </c>
      <c r="Q2">
        <f t="shared" si="1"/>
        <v>0</v>
      </c>
      <c r="R2">
        <f t="shared" si="1"/>
        <v>0</v>
      </c>
      <c r="S2">
        <f t="shared" si="1"/>
        <v>0</v>
      </c>
      <c r="T2">
        <f t="shared" si="1"/>
        <v>0</v>
      </c>
      <c r="U2">
        <f t="shared" si="1"/>
        <v>0</v>
      </c>
      <c r="V2">
        <f t="shared" si="1"/>
        <v>0</v>
      </c>
      <c r="W2">
        <f t="shared" si="1"/>
        <v>0</v>
      </c>
      <c r="X2">
        <f t="shared" si="1"/>
        <v>0</v>
      </c>
      <c r="Y2">
        <f t="shared" si="1"/>
        <v>0</v>
      </c>
      <c r="Z2">
        <f t="shared" si="1"/>
        <v>0</v>
      </c>
      <c r="AA2">
        <f t="shared" si="1"/>
        <v>0</v>
      </c>
      <c r="AB2">
        <f t="shared" si="1"/>
        <v>0</v>
      </c>
      <c r="AC2">
        <f t="shared" si="1"/>
        <v>0</v>
      </c>
    </row>
    <row r="3">
      <c r="A3" s="5"/>
      <c r="B3" s="6"/>
      <c r="C3" s="8"/>
    </row>
    <row r="4">
      <c r="A4" s="5"/>
      <c r="B4" s="6"/>
      <c r="C4" s="8"/>
    </row>
    <row r="5">
      <c r="A5" s="5"/>
      <c r="B5" s="6"/>
      <c r="C5" s="8"/>
    </row>
    <row r="6">
      <c r="A6" s="5"/>
      <c r="B6" s="6"/>
      <c r="C6" s="8"/>
    </row>
    <row r="7">
      <c r="A7" s="5"/>
      <c r="B7" s="6"/>
      <c r="C7" s="8"/>
    </row>
    <row r="8">
      <c r="A8" s="5"/>
      <c r="B8" s="6"/>
      <c r="C8" s="8"/>
    </row>
    <row r="9">
      <c r="A9" s="5"/>
      <c r="B9" s="6"/>
      <c r="C9" s="8"/>
    </row>
    <row r="10">
      <c r="A10" s="5"/>
      <c r="B10" s="6"/>
      <c r="C10" s="8"/>
    </row>
    <row r="11">
      <c r="A11" s="5"/>
      <c r="B11" s="6"/>
      <c r="C11" s="8"/>
    </row>
    <row r="12">
      <c r="A12" s="5"/>
      <c r="B12" s="6"/>
      <c r="C12" s="8"/>
    </row>
    <row r="13">
      <c r="A13" s="5"/>
      <c r="B13" s="6"/>
      <c r="C13" s="8"/>
    </row>
    <row r="14">
      <c r="A14" s="5"/>
      <c r="B14" s="6"/>
      <c r="C14" s="8"/>
    </row>
    <row r="15">
      <c r="A15" s="5"/>
      <c r="B15" s="6"/>
      <c r="C15" s="8"/>
    </row>
    <row r="16">
      <c r="A16" s="5"/>
      <c r="B16" s="6"/>
      <c r="C16" s="8"/>
    </row>
    <row r="17">
      <c r="A17" s="5"/>
      <c r="B17" s="6"/>
      <c r="C17" s="8"/>
    </row>
    <row r="18">
      <c r="A18" s="12"/>
      <c r="B18" s="13"/>
      <c r="C18" s="15"/>
      <c r="D18" s="16"/>
    </row>
    <row r="19">
      <c r="A19" s="12"/>
      <c r="B19" s="13"/>
      <c r="C19" s="15"/>
      <c r="D19" s="16"/>
    </row>
    <row r="20">
      <c r="A20" s="12"/>
      <c r="B20" s="13"/>
      <c r="C20" s="15"/>
      <c r="D20" s="16"/>
    </row>
    <row r="21">
      <c r="B21" s="17"/>
      <c r="D21" s="2"/>
    </row>
    <row r="22">
      <c r="B22" s="17"/>
      <c r="D22" s="8"/>
    </row>
    <row r="23">
      <c r="B23" s="17"/>
    </row>
    <row r="24">
      <c r="B24" s="17"/>
    </row>
    <row r="25">
      <c r="B25" s="17"/>
    </row>
    <row r="26">
      <c r="B26" s="17"/>
    </row>
    <row r="27">
      <c r="B27" s="17"/>
    </row>
    <row r="28">
      <c r="B28" s="17"/>
    </row>
    <row r="29">
      <c r="B29" s="17"/>
    </row>
    <row r="30">
      <c r="B30" s="17"/>
    </row>
    <row r="31">
      <c r="B31" s="17"/>
    </row>
    <row r="32">
      <c r="B32" s="17"/>
    </row>
    <row r="33">
      <c r="B33" s="17"/>
    </row>
    <row r="34">
      <c r="B34" s="17"/>
    </row>
    <row r="35">
      <c r="B35" s="17"/>
    </row>
    <row r="36">
      <c r="B36" s="17"/>
    </row>
    <row r="37">
      <c r="B37" s="17"/>
    </row>
    <row r="38">
      <c r="B38" s="17"/>
    </row>
    <row r="39">
      <c r="B39" s="17"/>
    </row>
    <row r="40">
      <c r="B40" s="17"/>
    </row>
    <row r="41">
      <c r="B41" s="17"/>
    </row>
    <row r="42">
      <c r="B42" s="17"/>
    </row>
    <row r="43">
      <c r="B43" s="17"/>
    </row>
    <row r="44">
      <c r="B44" s="17"/>
    </row>
    <row r="45">
      <c r="B45" s="17"/>
    </row>
    <row r="46">
      <c r="B46" s="17"/>
    </row>
    <row r="47">
      <c r="B47" s="17"/>
    </row>
    <row r="48">
      <c r="B48" s="17"/>
    </row>
    <row r="49">
      <c r="B49" s="17"/>
    </row>
    <row r="50">
      <c r="B50" s="17"/>
    </row>
    <row r="51">
      <c r="B51" s="17"/>
    </row>
    <row r="52">
      <c r="B52" s="17"/>
    </row>
    <row r="53">
      <c r="B53" s="17"/>
    </row>
    <row r="54">
      <c r="B54" s="17"/>
    </row>
    <row r="55">
      <c r="B55" s="17"/>
    </row>
    <row r="56">
      <c r="B56" s="17"/>
    </row>
    <row r="57">
      <c r="B57" s="17"/>
    </row>
    <row r="58">
      <c r="B58" s="17"/>
    </row>
    <row r="59">
      <c r="B59" s="17"/>
    </row>
    <row r="60">
      <c r="B60" s="17"/>
    </row>
    <row r="61">
      <c r="B61" s="17"/>
    </row>
    <row r="62">
      <c r="B62" s="17"/>
    </row>
    <row r="63">
      <c r="B63" s="17"/>
    </row>
    <row r="64">
      <c r="B64" s="17"/>
    </row>
    <row r="65">
      <c r="B65" s="17"/>
    </row>
    <row r="66">
      <c r="B66" s="17"/>
    </row>
    <row r="67">
      <c r="B67" s="17"/>
    </row>
    <row r="68">
      <c r="B68" s="17"/>
    </row>
    <row r="69">
      <c r="B69" s="17"/>
    </row>
    <row r="70">
      <c r="B70" s="17"/>
    </row>
    <row r="71">
      <c r="B71" s="17"/>
    </row>
    <row r="72">
      <c r="B72" s="17"/>
    </row>
    <row r="73">
      <c r="B73" s="17"/>
    </row>
    <row r="74">
      <c r="B74" s="17"/>
    </row>
    <row r="75">
      <c r="B75" s="17"/>
    </row>
    <row r="76">
      <c r="B76" s="17"/>
    </row>
    <row r="77">
      <c r="B77" s="17"/>
    </row>
    <row r="78">
      <c r="B78" s="17"/>
    </row>
    <row r="79">
      <c r="B79" s="17"/>
    </row>
    <row r="80">
      <c r="B80" s="17"/>
    </row>
    <row r="81">
      <c r="B81" s="17"/>
    </row>
    <row r="82">
      <c r="B82" s="17"/>
    </row>
    <row r="83">
      <c r="B83" s="17"/>
    </row>
    <row r="84">
      <c r="B84" s="17"/>
    </row>
    <row r="85">
      <c r="B85" s="17"/>
    </row>
    <row r="86">
      <c r="B86" s="17"/>
    </row>
    <row r="87">
      <c r="B87" s="17"/>
    </row>
    <row r="88">
      <c r="B88" s="17"/>
    </row>
    <row r="89">
      <c r="B89" s="17"/>
    </row>
    <row r="90">
      <c r="B90" s="17"/>
    </row>
    <row r="91">
      <c r="B91" s="17"/>
    </row>
    <row r="92">
      <c r="B92" s="17"/>
    </row>
    <row r="93">
      <c r="B93" s="17"/>
    </row>
    <row r="94">
      <c r="B94" s="17"/>
    </row>
    <row r="95">
      <c r="B95" s="17"/>
    </row>
    <row r="96">
      <c r="B96" s="17"/>
    </row>
    <row r="97">
      <c r="B97" s="17"/>
    </row>
    <row r="98">
      <c r="B98" s="17"/>
    </row>
    <row r="99">
      <c r="B99" s="17"/>
    </row>
    <row r="100">
      <c r="B100" s="17"/>
    </row>
    <row r="101">
      <c r="B101" s="17"/>
    </row>
    <row r="102">
      <c r="B102" s="17"/>
    </row>
    <row r="103">
      <c r="B103" s="17"/>
    </row>
    <row r="104">
      <c r="B104" s="17"/>
    </row>
    <row r="105">
      <c r="B105" s="17"/>
    </row>
    <row r="106">
      <c r="B106" s="17"/>
    </row>
    <row r="107">
      <c r="B107" s="17"/>
    </row>
    <row r="108">
      <c r="B108" s="17"/>
    </row>
    <row r="109">
      <c r="B109" s="17"/>
    </row>
    <row r="110">
      <c r="B110" s="17"/>
    </row>
    <row r="111">
      <c r="B111" s="17"/>
    </row>
    <row r="112">
      <c r="B112" s="17"/>
    </row>
    <row r="113">
      <c r="B113" s="17"/>
    </row>
    <row r="114">
      <c r="B114" s="17"/>
    </row>
    <row r="115">
      <c r="B115" s="17"/>
    </row>
    <row r="116">
      <c r="B116" s="17"/>
    </row>
    <row r="117">
      <c r="B117" s="17"/>
    </row>
    <row r="118">
      <c r="B118" s="17"/>
    </row>
    <row r="119">
      <c r="B119" s="17"/>
    </row>
    <row r="120">
      <c r="B120" s="17"/>
    </row>
    <row r="121">
      <c r="B121" s="17"/>
    </row>
    <row r="122">
      <c r="B122" s="17"/>
    </row>
    <row r="123">
      <c r="B123" s="17"/>
    </row>
    <row r="124">
      <c r="B124" s="17"/>
    </row>
    <row r="125">
      <c r="B125" s="17"/>
    </row>
    <row r="126">
      <c r="B126" s="17"/>
    </row>
    <row r="127">
      <c r="B127" s="17"/>
    </row>
    <row r="128">
      <c r="B128" s="17"/>
    </row>
    <row r="129">
      <c r="B129" s="17"/>
    </row>
    <row r="130">
      <c r="B130" s="17"/>
    </row>
    <row r="131">
      <c r="B131" s="17"/>
    </row>
    <row r="132">
      <c r="B132" s="17"/>
    </row>
    <row r="133">
      <c r="B133" s="17"/>
    </row>
    <row r="134">
      <c r="B134" s="17"/>
    </row>
    <row r="135">
      <c r="B135" s="17"/>
    </row>
    <row r="136">
      <c r="B136" s="17"/>
    </row>
    <row r="137">
      <c r="B137" s="17"/>
    </row>
    <row r="138">
      <c r="B138" s="17"/>
    </row>
    <row r="139">
      <c r="B139" s="17"/>
    </row>
    <row r="140">
      <c r="B140" s="17"/>
    </row>
    <row r="141">
      <c r="B141" s="17"/>
    </row>
    <row r="142">
      <c r="B142" s="17"/>
    </row>
    <row r="143">
      <c r="B143" s="17"/>
    </row>
    <row r="144">
      <c r="B144" s="17"/>
    </row>
    <row r="145">
      <c r="B145" s="17"/>
    </row>
    <row r="146">
      <c r="B146" s="17"/>
    </row>
    <row r="147">
      <c r="B147" s="17"/>
    </row>
    <row r="148">
      <c r="B148" s="17"/>
    </row>
    <row r="149">
      <c r="B149" s="17"/>
    </row>
    <row r="150">
      <c r="B150" s="17"/>
    </row>
    <row r="151">
      <c r="B151" s="17"/>
    </row>
    <row r="152">
      <c r="B152" s="17"/>
    </row>
    <row r="153">
      <c r="B153" s="17"/>
    </row>
    <row r="154">
      <c r="B154" s="17"/>
    </row>
    <row r="155">
      <c r="B155" s="17"/>
    </row>
    <row r="156">
      <c r="B156" s="17"/>
    </row>
    <row r="157">
      <c r="B157" s="17"/>
    </row>
    <row r="158">
      <c r="B158" s="17"/>
    </row>
    <row r="159">
      <c r="B159" s="17"/>
    </row>
    <row r="160">
      <c r="B160" s="17"/>
    </row>
    <row r="161">
      <c r="B161" s="17"/>
    </row>
    <row r="162">
      <c r="B162" s="17"/>
    </row>
    <row r="163">
      <c r="B163" s="17"/>
    </row>
    <row r="164">
      <c r="B164" s="17"/>
    </row>
    <row r="165">
      <c r="B165" s="17"/>
    </row>
    <row r="166">
      <c r="B166" s="17"/>
    </row>
    <row r="167">
      <c r="B167" s="17"/>
    </row>
    <row r="168">
      <c r="B168" s="17"/>
    </row>
    <row r="169">
      <c r="B169" s="17"/>
    </row>
    <row r="170">
      <c r="B170" s="17"/>
    </row>
    <row r="171">
      <c r="B171" s="17"/>
    </row>
    <row r="172">
      <c r="B172" s="17"/>
    </row>
    <row r="173">
      <c r="B173" s="17"/>
    </row>
    <row r="174">
      <c r="B174" s="17"/>
    </row>
    <row r="175">
      <c r="B175" s="17"/>
    </row>
    <row r="176">
      <c r="B176" s="17"/>
    </row>
    <row r="177">
      <c r="B177" s="17"/>
    </row>
    <row r="178">
      <c r="B178" s="17"/>
    </row>
    <row r="179">
      <c r="B179" s="17"/>
    </row>
    <row r="180">
      <c r="B180" s="17"/>
    </row>
    <row r="181">
      <c r="B181" s="17"/>
    </row>
    <row r="182">
      <c r="B182" s="17"/>
    </row>
    <row r="183">
      <c r="B183" s="17"/>
    </row>
    <row r="184">
      <c r="B184" s="17"/>
    </row>
    <row r="185">
      <c r="B185" s="17"/>
    </row>
    <row r="186">
      <c r="B186" s="17"/>
    </row>
    <row r="187">
      <c r="B187" s="17"/>
    </row>
    <row r="188">
      <c r="B188" s="17"/>
    </row>
    <row r="189">
      <c r="B189" s="17"/>
    </row>
    <row r="190">
      <c r="B190" s="17"/>
    </row>
    <row r="191">
      <c r="B191" s="17"/>
    </row>
    <row r="192">
      <c r="B192" s="17"/>
    </row>
    <row r="193">
      <c r="B193" s="17"/>
    </row>
    <row r="194">
      <c r="B194" s="17"/>
    </row>
    <row r="195">
      <c r="B195" s="17"/>
    </row>
    <row r="196">
      <c r="B196" s="17"/>
    </row>
    <row r="197">
      <c r="B197" s="17"/>
    </row>
    <row r="198">
      <c r="B198" s="17"/>
    </row>
    <row r="199">
      <c r="B199" s="17"/>
    </row>
    <row r="200">
      <c r="B200" s="17"/>
    </row>
    <row r="201">
      <c r="B201" s="17"/>
    </row>
    <row r="202">
      <c r="B202" s="17"/>
    </row>
    <row r="203">
      <c r="B203" s="17"/>
    </row>
    <row r="204">
      <c r="B204" s="17"/>
    </row>
    <row r="205">
      <c r="B205" s="17"/>
    </row>
    <row r="206">
      <c r="B206" s="17"/>
    </row>
    <row r="207">
      <c r="B207" s="17"/>
    </row>
    <row r="208">
      <c r="B208" s="17"/>
    </row>
    <row r="209">
      <c r="B209" s="17"/>
    </row>
    <row r="210">
      <c r="B210" s="17"/>
    </row>
    <row r="211">
      <c r="B211" s="17"/>
    </row>
    <row r="212">
      <c r="B212" s="17"/>
    </row>
    <row r="213">
      <c r="B213" s="17"/>
    </row>
    <row r="214">
      <c r="B214" s="17"/>
    </row>
    <row r="215">
      <c r="B215" s="17"/>
    </row>
    <row r="216">
      <c r="B216" s="17"/>
    </row>
    <row r="217">
      <c r="B217" s="17"/>
    </row>
    <row r="218">
      <c r="B218" s="17"/>
    </row>
    <row r="219">
      <c r="B219" s="17"/>
    </row>
    <row r="220">
      <c r="B220" s="17"/>
    </row>
    <row r="221">
      <c r="B221" s="17"/>
    </row>
    <row r="222">
      <c r="B222" s="17"/>
    </row>
    <row r="223">
      <c r="B223" s="17"/>
    </row>
    <row r="224">
      <c r="B224" s="17"/>
    </row>
    <row r="225">
      <c r="B225" s="17"/>
    </row>
    <row r="226">
      <c r="B226" s="17"/>
    </row>
    <row r="227">
      <c r="B227" s="17"/>
    </row>
    <row r="228">
      <c r="B228" s="17"/>
    </row>
    <row r="229">
      <c r="B229" s="17"/>
    </row>
    <row r="230">
      <c r="B230" s="17"/>
    </row>
    <row r="231">
      <c r="B231" s="17"/>
    </row>
    <row r="232">
      <c r="B232" s="17"/>
    </row>
    <row r="233">
      <c r="B233" s="17"/>
    </row>
    <row r="234">
      <c r="B234" s="17"/>
    </row>
    <row r="235">
      <c r="B235" s="17"/>
    </row>
    <row r="236">
      <c r="B236" s="17"/>
    </row>
    <row r="237">
      <c r="B237" s="17"/>
    </row>
    <row r="238">
      <c r="B238" s="17"/>
    </row>
    <row r="239">
      <c r="B239" s="17"/>
    </row>
    <row r="240">
      <c r="B240" s="17"/>
    </row>
    <row r="241">
      <c r="B241" s="17"/>
    </row>
    <row r="242">
      <c r="B242" s="17"/>
    </row>
    <row r="243">
      <c r="B243" s="17"/>
    </row>
    <row r="244">
      <c r="B244" s="17"/>
    </row>
    <row r="245">
      <c r="B245" s="17"/>
    </row>
    <row r="246">
      <c r="B246" s="17"/>
    </row>
    <row r="247">
      <c r="B247" s="17"/>
    </row>
    <row r="248">
      <c r="B248" s="17"/>
    </row>
    <row r="249">
      <c r="B249" s="17"/>
    </row>
    <row r="250">
      <c r="B250" s="17"/>
    </row>
    <row r="251">
      <c r="B251" s="17"/>
    </row>
    <row r="252">
      <c r="B252" s="17"/>
    </row>
    <row r="253">
      <c r="B253" s="17"/>
    </row>
    <row r="254">
      <c r="B254" s="17"/>
    </row>
    <row r="255">
      <c r="B255" s="17"/>
    </row>
    <row r="256">
      <c r="B256" s="17"/>
    </row>
    <row r="257">
      <c r="B257" s="17"/>
    </row>
    <row r="258">
      <c r="B258" s="17"/>
    </row>
    <row r="259">
      <c r="B259" s="17"/>
    </row>
    <row r="260">
      <c r="B260" s="17"/>
    </row>
    <row r="261">
      <c r="B261" s="17"/>
    </row>
    <row r="262">
      <c r="B262" s="17"/>
    </row>
    <row r="263">
      <c r="B263" s="17"/>
    </row>
    <row r="264">
      <c r="B264" s="17"/>
    </row>
    <row r="265">
      <c r="B265" s="17"/>
    </row>
    <row r="266">
      <c r="B266" s="17"/>
    </row>
    <row r="267">
      <c r="B267" s="17"/>
    </row>
    <row r="268">
      <c r="B268" s="17"/>
    </row>
    <row r="269">
      <c r="B269" s="17"/>
    </row>
    <row r="270">
      <c r="B270" s="17"/>
    </row>
    <row r="271">
      <c r="B271" s="17"/>
    </row>
    <row r="272">
      <c r="B272" s="17"/>
    </row>
    <row r="273">
      <c r="B273" s="17"/>
    </row>
    <row r="274">
      <c r="B274" s="17"/>
    </row>
    <row r="275">
      <c r="B275" s="17"/>
    </row>
    <row r="276">
      <c r="B276" s="17"/>
    </row>
    <row r="277">
      <c r="B277" s="17"/>
    </row>
    <row r="278">
      <c r="B278" s="17"/>
    </row>
    <row r="279">
      <c r="B279" s="17"/>
    </row>
    <row r="280">
      <c r="B280" s="17"/>
    </row>
    <row r="281">
      <c r="B281" s="17"/>
    </row>
    <row r="282">
      <c r="B282" s="17"/>
    </row>
    <row r="283">
      <c r="B283" s="17"/>
    </row>
    <row r="284">
      <c r="B284" s="17"/>
    </row>
    <row r="285">
      <c r="B285" s="17"/>
    </row>
    <row r="286">
      <c r="B286" s="17"/>
    </row>
    <row r="287">
      <c r="B287" s="17"/>
    </row>
    <row r="288">
      <c r="B288" s="17"/>
    </row>
    <row r="289">
      <c r="B289" s="17"/>
    </row>
    <row r="290">
      <c r="B290" s="17"/>
    </row>
    <row r="291">
      <c r="B291" s="17"/>
    </row>
    <row r="292">
      <c r="B292" s="17"/>
    </row>
    <row r="293">
      <c r="B293" s="17"/>
    </row>
    <row r="294">
      <c r="B294" s="17"/>
    </row>
    <row r="295">
      <c r="B295" s="17"/>
    </row>
    <row r="296">
      <c r="B296" s="17"/>
    </row>
    <row r="297">
      <c r="B297" s="17"/>
    </row>
    <row r="298">
      <c r="B298" s="17"/>
    </row>
    <row r="299">
      <c r="B299" s="17"/>
    </row>
    <row r="300">
      <c r="B300" s="17"/>
    </row>
    <row r="301">
      <c r="B301" s="17"/>
    </row>
    <row r="302">
      <c r="B302" s="17"/>
    </row>
    <row r="303">
      <c r="B303" s="17"/>
    </row>
    <row r="304">
      <c r="B304" s="17"/>
    </row>
    <row r="305">
      <c r="B305" s="17"/>
    </row>
    <row r="306">
      <c r="B306" s="17"/>
    </row>
    <row r="307">
      <c r="B307" s="17"/>
    </row>
    <row r="308">
      <c r="B308" s="17"/>
    </row>
    <row r="309">
      <c r="B309" s="17"/>
    </row>
    <row r="310">
      <c r="B310" s="17"/>
    </row>
    <row r="311">
      <c r="B311" s="17"/>
    </row>
    <row r="312">
      <c r="B312" s="17"/>
    </row>
    <row r="313">
      <c r="B313" s="17"/>
    </row>
    <row r="314">
      <c r="B314" s="17"/>
    </row>
    <row r="315">
      <c r="B315" s="17"/>
    </row>
    <row r="316">
      <c r="B316" s="17"/>
    </row>
    <row r="317">
      <c r="B317" s="17"/>
    </row>
    <row r="318">
      <c r="B318" s="17"/>
    </row>
    <row r="319">
      <c r="B319" s="17"/>
    </row>
    <row r="320">
      <c r="B320" s="17"/>
    </row>
    <row r="321">
      <c r="B321" s="17"/>
    </row>
    <row r="322">
      <c r="B322" s="17"/>
    </row>
    <row r="323">
      <c r="B323" s="17"/>
    </row>
    <row r="324">
      <c r="B324" s="17"/>
    </row>
    <row r="325">
      <c r="B325" s="17"/>
    </row>
    <row r="326">
      <c r="B326" s="17"/>
    </row>
    <row r="327">
      <c r="B327" s="17"/>
    </row>
    <row r="328">
      <c r="B328" s="17"/>
    </row>
    <row r="329">
      <c r="B329" s="17"/>
    </row>
    <row r="330">
      <c r="B330" s="17"/>
    </row>
    <row r="331">
      <c r="B331" s="17"/>
    </row>
    <row r="332">
      <c r="B332" s="17"/>
    </row>
    <row r="333">
      <c r="B333" s="17"/>
    </row>
    <row r="334">
      <c r="B334" s="17"/>
    </row>
    <row r="335">
      <c r="B335" s="17"/>
    </row>
    <row r="336">
      <c r="B336" s="17"/>
    </row>
    <row r="337">
      <c r="B337" s="17"/>
    </row>
    <row r="338">
      <c r="B338" s="17"/>
    </row>
    <row r="339">
      <c r="B339" s="17"/>
    </row>
    <row r="340">
      <c r="B340" s="17"/>
    </row>
    <row r="341">
      <c r="B341" s="17"/>
    </row>
    <row r="342">
      <c r="B342" s="17"/>
    </row>
    <row r="343">
      <c r="B343" s="17"/>
    </row>
    <row r="344">
      <c r="B344" s="17"/>
    </row>
    <row r="345">
      <c r="B345" s="17"/>
    </row>
    <row r="346">
      <c r="B346" s="17"/>
    </row>
    <row r="347">
      <c r="B347" s="17"/>
    </row>
    <row r="348">
      <c r="B348" s="17"/>
    </row>
    <row r="349">
      <c r="B349" s="17"/>
    </row>
    <row r="350">
      <c r="B350" s="17"/>
    </row>
    <row r="351">
      <c r="B351" s="17"/>
    </row>
    <row r="352">
      <c r="B352" s="17"/>
    </row>
    <row r="353">
      <c r="B353" s="17"/>
    </row>
    <row r="354">
      <c r="B354" s="17"/>
    </row>
    <row r="355">
      <c r="B355" s="17"/>
    </row>
    <row r="356">
      <c r="B356" s="17"/>
    </row>
    <row r="357">
      <c r="B357" s="17"/>
    </row>
    <row r="358">
      <c r="B358" s="17"/>
    </row>
    <row r="359">
      <c r="B359" s="17"/>
    </row>
    <row r="360">
      <c r="B360" s="17"/>
    </row>
    <row r="361">
      <c r="B361" s="17"/>
    </row>
    <row r="362">
      <c r="B362" s="17"/>
    </row>
    <row r="363">
      <c r="B363" s="17"/>
    </row>
    <row r="364">
      <c r="B364" s="17"/>
    </row>
    <row r="365">
      <c r="B365" s="17"/>
    </row>
    <row r="366">
      <c r="B366" s="17"/>
    </row>
    <row r="367">
      <c r="B367" s="17"/>
    </row>
    <row r="368">
      <c r="B368" s="17"/>
    </row>
    <row r="369">
      <c r="B369" s="17"/>
    </row>
    <row r="370">
      <c r="B370" s="17"/>
    </row>
    <row r="371">
      <c r="B371" s="17"/>
    </row>
    <row r="372">
      <c r="B372" s="17"/>
    </row>
    <row r="373">
      <c r="B373" s="17"/>
    </row>
    <row r="374">
      <c r="B374" s="17"/>
    </row>
    <row r="375">
      <c r="B375" s="17"/>
    </row>
    <row r="376">
      <c r="B376" s="17"/>
    </row>
    <row r="377">
      <c r="B377" s="17"/>
    </row>
    <row r="378">
      <c r="B378" s="17"/>
    </row>
    <row r="379">
      <c r="B379" s="17"/>
    </row>
    <row r="380">
      <c r="B380" s="17"/>
    </row>
    <row r="381">
      <c r="B381" s="17"/>
    </row>
    <row r="382">
      <c r="B382" s="17"/>
    </row>
    <row r="383">
      <c r="B383" s="17"/>
    </row>
    <row r="384">
      <c r="B384" s="17"/>
    </row>
    <row r="385">
      <c r="B385" s="17"/>
    </row>
    <row r="386">
      <c r="B386" s="17"/>
    </row>
    <row r="387">
      <c r="B387" s="17"/>
    </row>
    <row r="388">
      <c r="B388" s="17"/>
    </row>
    <row r="389">
      <c r="B389" s="17"/>
    </row>
    <row r="390">
      <c r="B390" s="17"/>
    </row>
    <row r="391">
      <c r="B391" s="17"/>
    </row>
    <row r="392">
      <c r="B392" s="17"/>
    </row>
    <row r="393">
      <c r="B393" s="17"/>
    </row>
    <row r="394">
      <c r="B394" s="17"/>
    </row>
    <row r="395">
      <c r="B395" s="17"/>
    </row>
    <row r="396">
      <c r="B396" s="17"/>
    </row>
    <row r="397">
      <c r="B397" s="17"/>
    </row>
    <row r="398">
      <c r="B398" s="17"/>
    </row>
    <row r="399">
      <c r="B399" s="17"/>
    </row>
    <row r="400">
      <c r="B400" s="17"/>
    </row>
    <row r="401">
      <c r="B401" s="17"/>
    </row>
    <row r="402">
      <c r="B402" s="17"/>
    </row>
    <row r="403">
      <c r="B403" s="17"/>
    </row>
    <row r="404">
      <c r="B404" s="17"/>
    </row>
    <row r="405">
      <c r="B405" s="17"/>
    </row>
    <row r="406">
      <c r="B406" s="17"/>
    </row>
    <row r="407">
      <c r="B407" s="17"/>
    </row>
    <row r="408">
      <c r="B408" s="17"/>
    </row>
    <row r="409">
      <c r="B409" s="17"/>
    </row>
    <row r="410">
      <c r="B410" s="17"/>
    </row>
    <row r="411">
      <c r="B411" s="17"/>
    </row>
    <row r="412">
      <c r="B412" s="17"/>
    </row>
    <row r="413">
      <c r="B413" s="17"/>
    </row>
    <row r="414">
      <c r="B414" s="17"/>
    </row>
    <row r="415">
      <c r="B415" s="17"/>
    </row>
    <row r="416">
      <c r="B416" s="17"/>
    </row>
    <row r="417">
      <c r="B417" s="17"/>
    </row>
    <row r="418">
      <c r="B418" s="17"/>
    </row>
    <row r="419">
      <c r="B419" s="17"/>
    </row>
    <row r="420">
      <c r="B420" s="17"/>
    </row>
    <row r="421">
      <c r="B421" s="17"/>
    </row>
    <row r="422">
      <c r="B422" s="17"/>
    </row>
    <row r="423">
      <c r="B423" s="17"/>
    </row>
    <row r="424">
      <c r="B424" s="17"/>
    </row>
    <row r="425">
      <c r="B425" s="17"/>
    </row>
    <row r="426">
      <c r="B426" s="17"/>
    </row>
    <row r="427">
      <c r="B427" s="17"/>
    </row>
    <row r="428">
      <c r="B428" s="17"/>
    </row>
    <row r="429">
      <c r="B429" s="17"/>
    </row>
    <row r="430">
      <c r="B430" s="17"/>
    </row>
    <row r="431">
      <c r="B431" s="17"/>
    </row>
    <row r="432">
      <c r="B432" s="17"/>
    </row>
    <row r="433">
      <c r="B433" s="17"/>
    </row>
    <row r="434">
      <c r="B434" s="17"/>
    </row>
    <row r="435">
      <c r="B435" s="17"/>
    </row>
    <row r="436">
      <c r="B436" s="17"/>
    </row>
    <row r="437">
      <c r="B437" s="17"/>
    </row>
    <row r="438">
      <c r="B438" s="17"/>
    </row>
    <row r="439">
      <c r="B439" s="17"/>
    </row>
    <row r="440">
      <c r="B440" s="17"/>
    </row>
    <row r="441">
      <c r="B441" s="17"/>
    </row>
    <row r="442">
      <c r="B442" s="17"/>
    </row>
    <row r="443">
      <c r="B443" s="17"/>
    </row>
    <row r="444">
      <c r="B444" s="17"/>
    </row>
    <row r="445">
      <c r="B445" s="17"/>
    </row>
    <row r="446">
      <c r="B446" s="17"/>
    </row>
    <row r="447">
      <c r="B447" s="17"/>
    </row>
    <row r="448">
      <c r="B448" s="17"/>
    </row>
    <row r="449">
      <c r="B449" s="17"/>
    </row>
    <row r="450">
      <c r="B450" s="17"/>
    </row>
    <row r="451">
      <c r="B451" s="17"/>
    </row>
    <row r="452">
      <c r="B452" s="17"/>
    </row>
    <row r="453">
      <c r="B453" s="17"/>
    </row>
    <row r="454">
      <c r="B454" s="17"/>
    </row>
    <row r="455">
      <c r="B455" s="17"/>
    </row>
    <row r="456">
      <c r="B456" s="17"/>
    </row>
    <row r="457">
      <c r="B457" s="17"/>
    </row>
    <row r="458">
      <c r="B458" s="17"/>
    </row>
    <row r="459">
      <c r="B459" s="17"/>
    </row>
    <row r="460">
      <c r="B460" s="17"/>
    </row>
    <row r="461">
      <c r="B461" s="17"/>
    </row>
    <row r="462">
      <c r="B462" s="17"/>
    </row>
    <row r="463">
      <c r="B463" s="17"/>
    </row>
    <row r="464">
      <c r="B464" s="17"/>
    </row>
    <row r="465">
      <c r="B465" s="17"/>
    </row>
    <row r="466">
      <c r="B466" s="17"/>
    </row>
    <row r="467">
      <c r="B467" s="17"/>
    </row>
    <row r="468">
      <c r="B468" s="17"/>
    </row>
    <row r="469">
      <c r="B469" s="17"/>
    </row>
    <row r="470">
      <c r="B470" s="17"/>
    </row>
    <row r="471">
      <c r="B471" s="17"/>
    </row>
    <row r="472">
      <c r="B472" s="17"/>
    </row>
    <row r="473">
      <c r="B473" s="17"/>
    </row>
    <row r="474">
      <c r="B474" s="17"/>
    </row>
    <row r="475">
      <c r="B475" s="17"/>
    </row>
    <row r="476">
      <c r="B476" s="17"/>
    </row>
    <row r="477">
      <c r="B477" s="17"/>
    </row>
    <row r="478">
      <c r="B478" s="17"/>
    </row>
    <row r="479">
      <c r="B479" s="17"/>
    </row>
    <row r="480">
      <c r="B480" s="17"/>
    </row>
    <row r="481">
      <c r="B481" s="17"/>
    </row>
    <row r="482">
      <c r="B482" s="17"/>
    </row>
    <row r="483">
      <c r="B483" s="17"/>
    </row>
    <row r="484">
      <c r="B484" s="17"/>
    </row>
    <row r="485">
      <c r="B485" s="17"/>
    </row>
    <row r="486">
      <c r="B486" s="17"/>
    </row>
    <row r="487">
      <c r="B487" s="17"/>
    </row>
    <row r="488">
      <c r="B488" s="17"/>
    </row>
    <row r="489">
      <c r="B489" s="17"/>
    </row>
    <row r="490">
      <c r="B490" s="17"/>
    </row>
    <row r="491">
      <c r="B491" s="17"/>
    </row>
    <row r="492">
      <c r="B492" s="17"/>
    </row>
    <row r="493">
      <c r="B493" s="17"/>
    </row>
    <row r="494">
      <c r="B494" s="17"/>
    </row>
    <row r="495">
      <c r="B495" s="17"/>
    </row>
    <row r="496">
      <c r="B496" s="17"/>
    </row>
    <row r="497">
      <c r="B497" s="17"/>
    </row>
    <row r="498">
      <c r="B498" s="17"/>
    </row>
    <row r="499">
      <c r="B499" s="17"/>
    </row>
    <row r="500">
      <c r="B500" s="17"/>
    </row>
    <row r="501">
      <c r="B501" s="17"/>
    </row>
    <row r="502">
      <c r="B502" s="17"/>
    </row>
    <row r="503">
      <c r="B503" s="17"/>
    </row>
    <row r="504">
      <c r="B504" s="17"/>
    </row>
    <row r="505">
      <c r="B505" s="17"/>
    </row>
    <row r="506">
      <c r="B506" s="17"/>
    </row>
    <row r="507">
      <c r="B507" s="17"/>
    </row>
    <row r="508">
      <c r="B508" s="17"/>
    </row>
    <row r="509">
      <c r="B509" s="17"/>
    </row>
    <row r="510">
      <c r="B510" s="17"/>
    </row>
    <row r="511">
      <c r="B511" s="17"/>
    </row>
    <row r="512">
      <c r="B512" s="17"/>
    </row>
    <row r="513">
      <c r="B513" s="17"/>
    </row>
    <row r="514">
      <c r="B514" s="17"/>
    </row>
    <row r="515">
      <c r="B515" s="17"/>
    </row>
    <row r="516">
      <c r="B516" s="17"/>
    </row>
    <row r="517">
      <c r="B517" s="17"/>
    </row>
    <row r="518">
      <c r="B518" s="17"/>
    </row>
    <row r="519">
      <c r="B519" s="17"/>
    </row>
    <row r="520">
      <c r="B520" s="17"/>
    </row>
    <row r="521">
      <c r="B521" s="17"/>
    </row>
    <row r="522">
      <c r="B522" s="17"/>
    </row>
    <row r="523">
      <c r="B523" s="17"/>
    </row>
    <row r="524">
      <c r="B524" s="17"/>
    </row>
    <row r="525">
      <c r="B525" s="17"/>
    </row>
    <row r="526">
      <c r="B526" s="17"/>
    </row>
    <row r="527">
      <c r="B527" s="17"/>
    </row>
    <row r="528">
      <c r="B528" s="17"/>
    </row>
    <row r="529">
      <c r="B529" s="17"/>
    </row>
    <row r="530">
      <c r="B530" s="17"/>
    </row>
    <row r="531">
      <c r="B531" s="17"/>
    </row>
    <row r="532">
      <c r="B532" s="17"/>
    </row>
    <row r="533">
      <c r="B533" s="17"/>
    </row>
    <row r="534">
      <c r="B534" s="17"/>
    </row>
    <row r="535">
      <c r="B535" s="17"/>
    </row>
    <row r="536">
      <c r="B536" s="17"/>
    </row>
    <row r="537">
      <c r="B537" s="17"/>
    </row>
    <row r="538">
      <c r="B538" s="17"/>
    </row>
    <row r="539">
      <c r="B539" s="17"/>
    </row>
    <row r="540">
      <c r="B540" s="17"/>
    </row>
    <row r="541">
      <c r="B541" s="17"/>
    </row>
    <row r="542">
      <c r="B542" s="17"/>
    </row>
    <row r="543">
      <c r="B543" s="17"/>
    </row>
    <row r="544">
      <c r="B544" s="17"/>
    </row>
    <row r="545">
      <c r="B545" s="17"/>
    </row>
    <row r="546">
      <c r="B546" s="17"/>
    </row>
    <row r="547">
      <c r="B547" s="17"/>
    </row>
    <row r="548">
      <c r="B548" s="17"/>
    </row>
    <row r="549">
      <c r="B549" s="17"/>
    </row>
    <row r="550">
      <c r="B550" s="17"/>
    </row>
    <row r="551">
      <c r="B551" s="17"/>
    </row>
    <row r="552">
      <c r="B552" s="17"/>
    </row>
    <row r="553">
      <c r="B553" s="17"/>
    </row>
    <row r="554">
      <c r="B554" s="17"/>
    </row>
    <row r="555">
      <c r="B555" s="17"/>
    </row>
    <row r="556">
      <c r="B556" s="17"/>
    </row>
    <row r="557">
      <c r="B557" s="17"/>
    </row>
    <row r="558">
      <c r="B558" s="17"/>
    </row>
    <row r="559">
      <c r="B559" s="17"/>
    </row>
    <row r="560">
      <c r="B560" s="17"/>
    </row>
    <row r="561">
      <c r="B561" s="17"/>
    </row>
    <row r="562">
      <c r="B562" s="17"/>
    </row>
    <row r="563">
      <c r="B563" s="17"/>
    </row>
    <row r="564">
      <c r="B564" s="17"/>
    </row>
    <row r="565">
      <c r="B565" s="17"/>
    </row>
    <row r="566">
      <c r="B566" s="17"/>
    </row>
    <row r="567">
      <c r="B567" s="17"/>
    </row>
    <row r="568">
      <c r="B568" s="17"/>
    </row>
    <row r="569">
      <c r="B569" s="17"/>
    </row>
    <row r="570">
      <c r="B570" s="17"/>
    </row>
    <row r="571">
      <c r="B571" s="17"/>
    </row>
    <row r="572">
      <c r="B572" s="17"/>
    </row>
    <row r="573">
      <c r="B573" s="17"/>
    </row>
    <row r="574">
      <c r="B574" s="17"/>
    </row>
    <row r="575">
      <c r="B575" s="17"/>
    </row>
    <row r="576">
      <c r="B576" s="17"/>
    </row>
    <row r="577">
      <c r="B577" s="17"/>
    </row>
    <row r="578">
      <c r="B578" s="17"/>
    </row>
    <row r="579">
      <c r="B579" s="17"/>
    </row>
    <row r="580">
      <c r="B580" s="17"/>
    </row>
    <row r="581">
      <c r="B581" s="17"/>
    </row>
    <row r="582">
      <c r="B582" s="17"/>
    </row>
    <row r="583">
      <c r="B583" s="17"/>
    </row>
    <row r="584">
      <c r="B584" s="17"/>
    </row>
    <row r="585">
      <c r="B585" s="17"/>
    </row>
    <row r="586">
      <c r="B586" s="17"/>
    </row>
    <row r="587">
      <c r="B587" s="17"/>
    </row>
    <row r="588">
      <c r="B588" s="17"/>
    </row>
    <row r="589">
      <c r="B589" s="17"/>
    </row>
    <row r="590">
      <c r="B590" s="17"/>
    </row>
    <row r="591">
      <c r="B591" s="17"/>
    </row>
    <row r="592">
      <c r="B592" s="17"/>
    </row>
    <row r="593">
      <c r="B593" s="17"/>
    </row>
    <row r="594">
      <c r="B594" s="17"/>
    </row>
    <row r="595">
      <c r="B595" s="17"/>
    </row>
    <row r="596">
      <c r="B596" s="17"/>
    </row>
    <row r="597">
      <c r="B597" s="17"/>
    </row>
    <row r="598">
      <c r="B598" s="17"/>
    </row>
    <row r="599">
      <c r="B599" s="17"/>
    </row>
    <row r="600">
      <c r="B600" s="17"/>
    </row>
    <row r="601">
      <c r="B601" s="17"/>
    </row>
    <row r="602">
      <c r="B602" s="17"/>
    </row>
    <row r="603">
      <c r="B603" s="17"/>
    </row>
    <row r="604">
      <c r="B604" s="17"/>
    </row>
    <row r="605">
      <c r="B605" s="17"/>
    </row>
    <row r="606">
      <c r="B606" s="17"/>
    </row>
    <row r="607">
      <c r="B607" s="17"/>
    </row>
    <row r="608">
      <c r="B608" s="17"/>
    </row>
    <row r="609">
      <c r="B609" s="17"/>
    </row>
    <row r="610">
      <c r="B610" s="17"/>
    </row>
    <row r="611">
      <c r="B611" s="17"/>
    </row>
    <row r="612">
      <c r="B612" s="17"/>
    </row>
    <row r="613">
      <c r="B613" s="17"/>
    </row>
    <row r="614">
      <c r="B614" s="17"/>
    </row>
    <row r="615">
      <c r="B615" s="17"/>
    </row>
    <row r="616">
      <c r="B616" s="17"/>
    </row>
    <row r="617">
      <c r="B617" s="17"/>
    </row>
    <row r="618">
      <c r="B618" s="17"/>
    </row>
    <row r="619">
      <c r="B619" s="17"/>
    </row>
    <row r="620">
      <c r="B620" s="17"/>
    </row>
    <row r="621">
      <c r="B621" s="17"/>
    </row>
    <row r="622">
      <c r="B622" s="17"/>
    </row>
    <row r="623">
      <c r="B623" s="17"/>
    </row>
    <row r="624">
      <c r="B624" s="17"/>
    </row>
    <row r="625">
      <c r="B625" s="17"/>
    </row>
    <row r="626">
      <c r="B626" s="17"/>
    </row>
    <row r="627">
      <c r="B627" s="17"/>
    </row>
    <row r="628">
      <c r="B628" s="17"/>
    </row>
    <row r="629">
      <c r="B629" s="17"/>
    </row>
    <row r="630">
      <c r="B630" s="17"/>
    </row>
    <row r="631">
      <c r="B631" s="17"/>
    </row>
    <row r="632">
      <c r="B632" s="17"/>
    </row>
    <row r="633">
      <c r="B633" s="17"/>
    </row>
    <row r="634">
      <c r="B634" s="17"/>
    </row>
    <row r="635">
      <c r="B635" s="17"/>
    </row>
    <row r="636">
      <c r="B636" s="17"/>
    </row>
    <row r="637">
      <c r="B637" s="17"/>
    </row>
    <row r="638">
      <c r="B638" s="17"/>
    </row>
    <row r="639">
      <c r="B639" s="17"/>
    </row>
    <row r="640">
      <c r="B640" s="17"/>
    </row>
    <row r="641">
      <c r="B641" s="17"/>
    </row>
    <row r="642">
      <c r="B642" s="17"/>
    </row>
    <row r="643">
      <c r="B643" s="17"/>
    </row>
    <row r="644">
      <c r="B644" s="17"/>
    </row>
    <row r="645">
      <c r="B645" s="17"/>
    </row>
    <row r="646">
      <c r="B646" s="17"/>
    </row>
    <row r="647">
      <c r="B647" s="17"/>
    </row>
    <row r="648">
      <c r="B648" s="17"/>
    </row>
    <row r="649">
      <c r="B649" s="17"/>
    </row>
    <row r="650">
      <c r="B650" s="17"/>
    </row>
    <row r="651">
      <c r="B651" s="17"/>
    </row>
    <row r="652">
      <c r="B652" s="17"/>
    </row>
    <row r="653">
      <c r="B653" s="17"/>
    </row>
    <row r="654">
      <c r="B654" s="17"/>
    </row>
    <row r="655">
      <c r="B655" s="17"/>
    </row>
    <row r="656">
      <c r="B656" s="17"/>
    </row>
    <row r="657">
      <c r="B657" s="17"/>
    </row>
    <row r="658">
      <c r="B658" s="17"/>
    </row>
    <row r="659">
      <c r="B659" s="17"/>
    </row>
    <row r="660">
      <c r="B660" s="17"/>
    </row>
    <row r="661">
      <c r="B661" s="17"/>
    </row>
    <row r="662">
      <c r="B662" s="17"/>
    </row>
    <row r="663">
      <c r="B663" s="17"/>
    </row>
    <row r="664">
      <c r="B664" s="17"/>
    </row>
    <row r="665">
      <c r="B665" s="17"/>
    </row>
    <row r="666">
      <c r="B666" s="17"/>
    </row>
    <row r="667">
      <c r="B667" s="17"/>
    </row>
    <row r="668">
      <c r="B668" s="17"/>
    </row>
    <row r="669">
      <c r="B669" s="17"/>
    </row>
    <row r="670">
      <c r="B670" s="17"/>
    </row>
    <row r="671">
      <c r="B671" s="17"/>
    </row>
    <row r="672">
      <c r="B672" s="17"/>
    </row>
    <row r="673">
      <c r="B673" s="17"/>
    </row>
    <row r="674">
      <c r="B674" s="17"/>
    </row>
    <row r="675">
      <c r="B675" s="17"/>
    </row>
    <row r="676">
      <c r="B676" s="17"/>
    </row>
    <row r="677">
      <c r="B677" s="17"/>
    </row>
    <row r="678">
      <c r="B678" s="17"/>
    </row>
    <row r="679">
      <c r="B679" s="17"/>
    </row>
    <row r="680">
      <c r="B680" s="17"/>
    </row>
    <row r="681">
      <c r="B681" s="17"/>
    </row>
    <row r="682">
      <c r="B682" s="17"/>
    </row>
    <row r="683">
      <c r="B683" s="17"/>
    </row>
    <row r="684">
      <c r="B684" s="17"/>
    </row>
    <row r="685">
      <c r="B685" s="17"/>
    </row>
    <row r="686">
      <c r="B686" s="17"/>
    </row>
    <row r="687">
      <c r="B687" s="17"/>
    </row>
    <row r="688">
      <c r="B688" s="17"/>
    </row>
    <row r="689">
      <c r="B689" s="17"/>
    </row>
    <row r="690">
      <c r="B690" s="17"/>
    </row>
    <row r="691">
      <c r="B691" s="17"/>
    </row>
    <row r="692">
      <c r="B692" s="17"/>
    </row>
    <row r="693">
      <c r="B693" s="17"/>
    </row>
    <row r="694">
      <c r="B694" s="17"/>
    </row>
    <row r="695">
      <c r="B695" s="17"/>
    </row>
    <row r="696">
      <c r="B696" s="17"/>
    </row>
    <row r="697">
      <c r="B697" s="17"/>
    </row>
    <row r="698">
      <c r="B698" s="17"/>
    </row>
    <row r="699">
      <c r="B699" s="17"/>
    </row>
    <row r="700">
      <c r="B700" s="17"/>
    </row>
    <row r="701">
      <c r="B701" s="17"/>
    </row>
    <row r="702">
      <c r="B702" s="17"/>
    </row>
    <row r="703">
      <c r="B703" s="17"/>
    </row>
    <row r="704">
      <c r="B704" s="17"/>
    </row>
    <row r="705">
      <c r="B705" s="17"/>
    </row>
    <row r="706">
      <c r="B706" s="17"/>
    </row>
    <row r="707">
      <c r="B707" s="17"/>
    </row>
    <row r="708">
      <c r="B708" s="17"/>
    </row>
    <row r="709">
      <c r="B709" s="17"/>
    </row>
    <row r="710">
      <c r="B710" s="17"/>
    </row>
    <row r="711">
      <c r="B711" s="17"/>
    </row>
    <row r="712">
      <c r="B712" s="17"/>
    </row>
    <row r="713">
      <c r="B713" s="17"/>
    </row>
    <row r="714">
      <c r="B714" s="17"/>
    </row>
    <row r="715">
      <c r="B715" s="17"/>
    </row>
    <row r="716">
      <c r="B716" s="17"/>
    </row>
    <row r="717">
      <c r="B717" s="17"/>
    </row>
    <row r="718">
      <c r="B718" s="17"/>
    </row>
    <row r="719">
      <c r="B719" s="17"/>
    </row>
    <row r="720">
      <c r="B720" s="17"/>
    </row>
    <row r="721">
      <c r="B721" s="17"/>
    </row>
    <row r="722">
      <c r="B722" s="17"/>
    </row>
    <row r="723">
      <c r="B723" s="17"/>
    </row>
    <row r="724">
      <c r="B724" s="17"/>
    </row>
    <row r="725">
      <c r="B725" s="17"/>
    </row>
    <row r="726">
      <c r="B726" s="17"/>
    </row>
    <row r="727">
      <c r="B727" s="17"/>
    </row>
    <row r="728">
      <c r="B728" s="17"/>
    </row>
    <row r="729">
      <c r="B729" s="17"/>
    </row>
    <row r="730">
      <c r="B730" s="17"/>
    </row>
    <row r="731">
      <c r="B731" s="17"/>
    </row>
    <row r="732">
      <c r="B732" s="17"/>
    </row>
    <row r="733">
      <c r="B733" s="17"/>
    </row>
    <row r="734">
      <c r="B734" s="17"/>
    </row>
    <row r="735">
      <c r="B735" s="17"/>
    </row>
    <row r="736">
      <c r="B736" s="17"/>
    </row>
    <row r="737">
      <c r="B737" s="17"/>
    </row>
    <row r="738">
      <c r="B738" s="17"/>
    </row>
    <row r="739">
      <c r="B739" s="17"/>
    </row>
    <row r="740">
      <c r="B740" s="17"/>
    </row>
    <row r="741">
      <c r="B741" s="17"/>
    </row>
    <row r="742">
      <c r="B742" s="17"/>
    </row>
    <row r="743">
      <c r="B743" s="17"/>
    </row>
    <row r="744">
      <c r="B744" s="17"/>
    </row>
    <row r="745">
      <c r="B745" s="17"/>
    </row>
    <row r="746">
      <c r="B746" s="17"/>
    </row>
    <row r="747">
      <c r="B747" s="17"/>
    </row>
    <row r="748">
      <c r="B748" s="17"/>
    </row>
    <row r="749">
      <c r="B749" s="17"/>
    </row>
    <row r="750">
      <c r="B750" s="17"/>
    </row>
    <row r="751">
      <c r="B751" s="17"/>
    </row>
    <row r="752">
      <c r="B752" s="17"/>
    </row>
    <row r="753">
      <c r="B753" s="17"/>
    </row>
    <row r="754">
      <c r="B754" s="17"/>
    </row>
    <row r="755">
      <c r="B755" s="17"/>
    </row>
    <row r="756">
      <c r="B756" s="17"/>
    </row>
    <row r="757">
      <c r="B757" s="17"/>
    </row>
    <row r="758">
      <c r="B758" s="17"/>
    </row>
    <row r="759">
      <c r="B759" s="17"/>
    </row>
    <row r="760">
      <c r="B760" s="17"/>
    </row>
    <row r="761">
      <c r="B761" s="17"/>
    </row>
    <row r="762">
      <c r="B762" s="17"/>
    </row>
    <row r="763">
      <c r="B763" s="17"/>
    </row>
    <row r="764">
      <c r="B764" s="17"/>
    </row>
    <row r="765">
      <c r="B765" s="17"/>
    </row>
    <row r="766">
      <c r="B766" s="17"/>
    </row>
    <row r="767">
      <c r="B767" s="17"/>
    </row>
    <row r="768">
      <c r="B768" s="17"/>
    </row>
    <row r="769">
      <c r="B769" s="17"/>
    </row>
    <row r="770">
      <c r="B770" s="17"/>
    </row>
    <row r="771">
      <c r="B771" s="17"/>
    </row>
    <row r="772">
      <c r="B772" s="17"/>
    </row>
    <row r="773">
      <c r="B773" s="17"/>
    </row>
    <row r="774">
      <c r="B774" s="17"/>
    </row>
    <row r="775">
      <c r="B775" s="17"/>
    </row>
    <row r="776">
      <c r="B776" s="17"/>
    </row>
    <row r="777">
      <c r="B777" s="17"/>
    </row>
    <row r="778">
      <c r="B778" s="17"/>
    </row>
    <row r="779">
      <c r="B779" s="17"/>
    </row>
    <row r="780">
      <c r="B780" s="17"/>
    </row>
    <row r="781">
      <c r="B781" s="17"/>
    </row>
    <row r="782">
      <c r="B782" s="17"/>
    </row>
    <row r="783">
      <c r="B783" s="17"/>
    </row>
    <row r="784">
      <c r="B784" s="17"/>
    </row>
    <row r="785">
      <c r="B785" s="17"/>
    </row>
    <row r="786">
      <c r="B786" s="17"/>
    </row>
    <row r="787">
      <c r="B787" s="17"/>
    </row>
    <row r="788">
      <c r="B788" s="17"/>
    </row>
    <row r="789">
      <c r="B789" s="17"/>
    </row>
    <row r="790">
      <c r="B790" s="17"/>
    </row>
    <row r="791">
      <c r="B791" s="17"/>
    </row>
    <row r="792">
      <c r="B792" s="17"/>
    </row>
    <row r="793">
      <c r="B793" s="17"/>
    </row>
    <row r="794">
      <c r="B794" s="17"/>
    </row>
    <row r="795">
      <c r="B795" s="17"/>
    </row>
    <row r="796">
      <c r="B796" s="17"/>
    </row>
    <row r="797">
      <c r="B797" s="17"/>
    </row>
    <row r="798">
      <c r="B798" s="17"/>
    </row>
    <row r="799">
      <c r="B799" s="17"/>
    </row>
    <row r="800">
      <c r="B800" s="17"/>
    </row>
    <row r="801">
      <c r="B801" s="17"/>
    </row>
    <row r="802">
      <c r="B802" s="17"/>
    </row>
    <row r="803">
      <c r="B803" s="17"/>
    </row>
    <row r="804">
      <c r="B804" s="17"/>
    </row>
    <row r="805">
      <c r="B805" s="17"/>
    </row>
    <row r="806">
      <c r="B806" s="17"/>
    </row>
    <row r="807">
      <c r="B807" s="17"/>
    </row>
    <row r="808">
      <c r="B808" s="17"/>
    </row>
    <row r="809">
      <c r="B809" s="17"/>
    </row>
    <row r="810">
      <c r="B810" s="17"/>
    </row>
    <row r="811">
      <c r="B811" s="17"/>
    </row>
    <row r="812">
      <c r="B812" s="17"/>
    </row>
    <row r="813">
      <c r="B813" s="17"/>
    </row>
    <row r="814">
      <c r="B814" s="17"/>
    </row>
    <row r="815">
      <c r="B815" s="17"/>
    </row>
    <row r="816">
      <c r="B816" s="17"/>
    </row>
    <row r="817">
      <c r="B817" s="17"/>
    </row>
    <row r="818">
      <c r="B818" s="17"/>
    </row>
    <row r="819">
      <c r="B819" s="17"/>
    </row>
    <row r="820">
      <c r="B820" s="17"/>
    </row>
    <row r="821">
      <c r="B821" s="17"/>
    </row>
    <row r="822">
      <c r="B822" s="17"/>
    </row>
    <row r="823">
      <c r="B823" s="17"/>
    </row>
    <row r="824">
      <c r="B824" s="17"/>
    </row>
    <row r="825">
      <c r="B825" s="17"/>
    </row>
    <row r="826">
      <c r="B826" s="17"/>
    </row>
    <row r="827">
      <c r="B827" s="17"/>
    </row>
    <row r="828">
      <c r="B828" s="17"/>
    </row>
    <row r="829">
      <c r="B829" s="17"/>
    </row>
    <row r="830">
      <c r="B830" s="17"/>
    </row>
    <row r="831">
      <c r="B831" s="17"/>
    </row>
    <row r="832">
      <c r="B832" s="17"/>
    </row>
    <row r="833">
      <c r="B833" s="17"/>
    </row>
    <row r="834">
      <c r="B834" s="17"/>
    </row>
    <row r="835">
      <c r="B835" s="17"/>
    </row>
    <row r="836">
      <c r="B836" s="17"/>
    </row>
    <row r="837">
      <c r="B837" s="17"/>
    </row>
    <row r="838">
      <c r="B838" s="17"/>
    </row>
    <row r="839">
      <c r="B839" s="17"/>
    </row>
    <row r="840">
      <c r="B840" s="17"/>
    </row>
    <row r="841">
      <c r="B841" s="17"/>
    </row>
    <row r="842">
      <c r="B842" s="17"/>
    </row>
    <row r="843">
      <c r="B843" s="17"/>
    </row>
    <row r="844">
      <c r="B844" s="17"/>
    </row>
    <row r="845">
      <c r="B845" s="17"/>
    </row>
    <row r="846">
      <c r="B846" s="17"/>
    </row>
    <row r="847">
      <c r="B847" s="17"/>
    </row>
    <row r="848">
      <c r="B848" s="17"/>
    </row>
    <row r="849">
      <c r="B849" s="17"/>
    </row>
    <row r="850">
      <c r="B850" s="17"/>
    </row>
    <row r="851">
      <c r="B851" s="17"/>
    </row>
    <row r="852">
      <c r="B852" s="17"/>
    </row>
    <row r="853">
      <c r="B853" s="17"/>
    </row>
    <row r="854">
      <c r="B854" s="17"/>
    </row>
    <row r="855">
      <c r="B855" s="17"/>
    </row>
    <row r="856">
      <c r="B856" s="17"/>
    </row>
    <row r="857">
      <c r="B857" s="17"/>
    </row>
    <row r="858">
      <c r="B858" s="17"/>
    </row>
    <row r="859">
      <c r="B859" s="17"/>
    </row>
    <row r="860">
      <c r="B860" s="17"/>
    </row>
    <row r="861">
      <c r="B861" s="17"/>
    </row>
    <row r="862">
      <c r="B862" s="17"/>
    </row>
    <row r="863">
      <c r="B863" s="17"/>
    </row>
    <row r="864">
      <c r="B864" s="17"/>
    </row>
    <row r="865">
      <c r="B865" s="17"/>
    </row>
    <row r="866">
      <c r="B866" s="17"/>
    </row>
    <row r="867">
      <c r="B867" s="17"/>
    </row>
    <row r="868">
      <c r="B868" s="17"/>
    </row>
    <row r="869">
      <c r="B869" s="17"/>
    </row>
    <row r="870">
      <c r="B870" s="17"/>
    </row>
    <row r="871">
      <c r="B871" s="17"/>
    </row>
    <row r="872">
      <c r="B872" s="17"/>
    </row>
    <row r="873">
      <c r="B873" s="17"/>
    </row>
    <row r="874">
      <c r="B874" s="17"/>
    </row>
    <row r="875">
      <c r="B875" s="17"/>
    </row>
    <row r="876">
      <c r="B876" s="17"/>
    </row>
    <row r="877">
      <c r="B877" s="17"/>
    </row>
    <row r="878">
      <c r="B878" s="17"/>
    </row>
    <row r="879">
      <c r="B879" s="17"/>
    </row>
    <row r="880">
      <c r="B880" s="17"/>
    </row>
    <row r="881">
      <c r="B881" s="17"/>
    </row>
    <row r="882">
      <c r="B882" s="17"/>
    </row>
    <row r="883">
      <c r="B883" s="17"/>
    </row>
    <row r="884">
      <c r="B884" s="17"/>
    </row>
    <row r="885">
      <c r="B885" s="17"/>
    </row>
    <row r="886">
      <c r="B886" s="17"/>
    </row>
    <row r="887">
      <c r="B887" s="17"/>
    </row>
    <row r="888">
      <c r="B888" s="17"/>
    </row>
    <row r="889">
      <c r="B889" s="17"/>
    </row>
    <row r="890">
      <c r="B890" s="17"/>
    </row>
    <row r="891">
      <c r="B891" s="17"/>
    </row>
    <row r="892">
      <c r="B892" s="17"/>
    </row>
    <row r="893">
      <c r="B893" s="17"/>
    </row>
    <row r="894">
      <c r="B894" s="17"/>
    </row>
    <row r="895">
      <c r="B895" s="17"/>
    </row>
    <row r="896">
      <c r="B896" s="17"/>
    </row>
    <row r="897">
      <c r="B897" s="17"/>
    </row>
    <row r="898">
      <c r="B898" s="17"/>
    </row>
    <row r="899">
      <c r="B899" s="17"/>
    </row>
    <row r="900">
      <c r="B900" s="17"/>
    </row>
    <row r="901">
      <c r="B901" s="17"/>
    </row>
    <row r="902">
      <c r="B902" s="17"/>
    </row>
    <row r="903">
      <c r="B903" s="17"/>
    </row>
    <row r="904">
      <c r="B904" s="17"/>
    </row>
    <row r="905">
      <c r="B905" s="17"/>
    </row>
    <row r="906">
      <c r="B906" s="17"/>
    </row>
    <row r="907">
      <c r="B907" s="17"/>
    </row>
    <row r="908">
      <c r="B908" s="17"/>
    </row>
    <row r="909">
      <c r="B909" s="17"/>
    </row>
    <row r="910">
      <c r="B910" s="17"/>
    </row>
    <row r="911">
      <c r="B911" s="17"/>
    </row>
    <row r="912">
      <c r="B912" s="17"/>
    </row>
    <row r="913">
      <c r="B913" s="17"/>
    </row>
    <row r="914">
      <c r="B914" s="17"/>
    </row>
    <row r="915">
      <c r="B915" s="17"/>
    </row>
    <row r="916">
      <c r="B916" s="17"/>
    </row>
    <row r="917">
      <c r="B917" s="17"/>
    </row>
    <row r="918">
      <c r="B918" s="17"/>
    </row>
    <row r="919">
      <c r="B919" s="17"/>
    </row>
    <row r="920">
      <c r="B920" s="17"/>
    </row>
    <row r="921">
      <c r="B921" s="17"/>
    </row>
    <row r="922">
      <c r="B922" s="17"/>
    </row>
    <row r="923">
      <c r="B923" s="17"/>
    </row>
    <row r="924">
      <c r="B924" s="17"/>
    </row>
    <row r="925">
      <c r="B925" s="17"/>
    </row>
    <row r="926">
      <c r="B926" s="17"/>
    </row>
    <row r="927">
      <c r="B927" s="17"/>
    </row>
    <row r="928">
      <c r="B928" s="17"/>
    </row>
    <row r="929">
      <c r="B929" s="17"/>
    </row>
    <row r="930">
      <c r="B930" s="17"/>
    </row>
    <row r="931">
      <c r="B931" s="17"/>
    </row>
    <row r="932">
      <c r="B932" s="17"/>
    </row>
    <row r="933">
      <c r="B933" s="17"/>
    </row>
    <row r="934">
      <c r="B934" s="17"/>
    </row>
    <row r="935">
      <c r="B935" s="17"/>
    </row>
    <row r="936">
      <c r="B936" s="17"/>
    </row>
    <row r="937">
      <c r="B937" s="17"/>
    </row>
    <row r="938">
      <c r="B938" s="17"/>
    </row>
    <row r="939">
      <c r="B939" s="17"/>
    </row>
    <row r="940">
      <c r="B940" s="17"/>
    </row>
    <row r="941">
      <c r="B941" s="17"/>
    </row>
    <row r="942">
      <c r="B942" s="17"/>
    </row>
    <row r="943">
      <c r="B943" s="17"/>
    </row>
    <row r="944">
      <c r="B944" s="17"/>
    </row>
    <row r="945">
      <c r="B945" s="17"/>
    </row>
    <row r="946">
      <c r="B946" s="17"/>
    </row>
    <row r="947">
      <c r="B947" s="17"/>
    </row>
    <row r="948">
      <c r="B948" s="17"/>
    </row>
    <row r="949">
      <c r="B949" s="17"/>
    </row>
    <row r="950">
      <c r="B950" s="17"/>
    </row>
    <row r="951">
      <c r="B951" s="17"/>
    </row>
    <row r="952">
      <c r="B952" s="17"/>
    </row>
    <row r="953">
      <c r="B953" s="17"/>
    </row>
    <row r="954">
      <c r="B954" s="17"/>
    </row>
    <row r="955">
      <c r="B955" s="17"/>
    </row>
    <row r="956">
      <c r="B956" s="17"/>
    </row>
    <row r="957">
      <c r="B957" s="17"/>
    </row>
    <row r="958">
      <c r="B958" s="17"/>
    </row>
    <row r="959">
      <c r="B959" s="17"/>
    </row>
    <row r="960">
      <c r="B960" s="17"/>
    </row>
    <row r="961">
      <c r="B961" s="17"/>
    </row>
    <row r="962">
      <c r="B962" s="17"/>
    </row>
    <row r="963">
      <c r="B963" s="17"/>
    </row>
    <row r="964">
      <c r="B964" s="17"/>
    </row>
    <row r="965">
      <c r="B965" s="17"/>
    </row>
    <row r="966">
      <c r="B966" s="17"/>
    </row>
    <row r="967">
      <c r="B967" s="17"/>
    </row>
    <row r="968">
      <c r="B968" s="17"/>
    </row>
    <row r="969">
      <c r="B969" s="17"/>
    </row>
    <row r="970">
      <c r="B970" s="17"/>
    </row>
    <row r="971">
      <c r="B971" s="17"/>
    </row>
    <row r="972">
      <c r="B972" s="17"/>
    </row>
    <row r="973">
      <c r="B973" s="17"/>
    </row>
    <row r="974">
      <c r="B974" s="17"/>
    </row>
    <row r="975">
      <c r="B975" s="17"/>
    </row>
    <row r="976">
      <c r="B976" s="17"/>
    </row>
    <row r="977">
      <c r="B977" s="17"/>
    </row>
    <row r="978">
      <c r="B978" s="17"/>
    </row>
    <row r="979">
      <c r="B979" s="17"/>
    </row>
    <row r="980">
      <c r="B980" s="17"/>
    </row>
    <row r="981">
      <c r="B981" s="17"/>
    </row>
    <row r="982">
      <c r="B982" s="17"/>
    </row>
    <row r="983">
      <c r="B983" s="17"/>
    </row>
    <row r="984">
      <c r="B984" s="17"/>
    </row>
    <row r="985">
      <c r="B985" s="17"/>
    </row>
    <row r="986">
      <c r="B986" s="17"/>
    </row>
    <row r="987">
      <c r="B987" s="17"/>
    </row>
    <row r="988">
      <c r="B988" s="17"/>
    </row>
    <row r="989">
      <c r="B989" s="17"/>
    </row>
    <row r="990">
      <c r="B990" s="17"/>
    </row>
    <row r="991">
      <c r="B991" s="17"/>
    </row>
    <row r="992">
      <c r="B992" s="17"/>
    </row>
    <row r="993">
      <c r="B993" s="17"/>
    </row>
    <row r="994">
      <c r="B994" s="17"/>
    </row>
    <row r="995">
      <c r="B995" s="17"/>
    </row>
    <row r="996">
      <c r="B996" s="17"/>
    </row>
    <row r="997">
      <c r="B997" s="17"/>
    </row>
    <row r="998">
      <c r="B998" s="17"/>
    </row>
    <row r="999">
      <c r="B999" s="17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hidden="1" min="5" max="5"/>
  </cols>
  <sheetData>
    <row r="1">
      <c r="A1" s="2" t="s">
        <v>1</v>
      </c>
      <c r="B1" s="4" t="s">
        <v>2</v>
      </c>
      <c r="C1" s="2" t="s">
        <v>3</v>
      </c>
      <c r="D1" s="2" t="s">
        <v>4</v>
      </c>
    </row>
    <row r="2">
      <c r="A2" s="5">
        <v>20.0</v>
      </c>
      <c r="B2" s="6">
        <v>1.1111</v>
      </c>
      <c r="C2">
        <f>AVERAGEIF(E:E,"&gt;0")</f>
        <v>1</v>
      </c>
      <c r="D2" s="5">
        <f>SUM(E:E)</f>
        <v>20</v>
      </c>
      <c r="E2">
        <f t="shared" ref="E2:E21" si="1">if((sign((A$2-1)-Row(E2)+Row(E$2))=-1),0,(RANDBETWEEN(1,$B$2)))</f>
        <v>1</v>
      </c>
    </row>
    <row r="3">
      <c r="E3">
        <f t="shared" si="1"/>
        <v>1</v>
      </c>
    </row>
    <row r="4">
      <c r="E4">
        <f t="shared" si="1"/>
        <v>1</v>
      </c>
    </row>
    <row r="5">
      <c r="E5">
        <f t="shared" si="1"/>
        <v>1</v>
      </c>
    </row>
    <row r="6">
      <c r="E6">
        <f t="shared" si="1"/>
        <v>1</v>
      </c>
    </row>
    <row r="7">
      <c r="E7">
        <f t="shared" si="1"/>
        <v>1</v>
      </c>
    </row>
    <row r="8">
      <c r="E8">
        <f t="shared" si="1"/>
        <v>1</v>
      </c>
    </row>
    <row r="9">
      <c r="E9">
        <f t="shared" si="1"/>
        <v>1</v>
      </c>
    </row>
    <row r="10">
      <c r="E10">
        <f t="shared" si="1"/>
        <v>1</v>
      </c>
    </row>
    <row r="11">
      <c r="E11">
        <f t="shared" si="1"/>
        <v>1</v>
      </c>
    </row>
    <row r="12">
      <c r="E12">
        <f t="shared" si="1"/>
        <v>1</v>
      </c>
    </row>
    <row r="13">
      <c r="E13">
        <f t="shared" si="1"/>
        <v>1</v>
      </c>
    </row>
    <row r="14">
      <c r="E14">
        <f t="shared" si="1"/>
        <v>1</v>
      </c>
    </row>
    <row r="15">
      <c r="E15">
        <f t="shared" si="1"/>
        <v>1</v>
      </c>
    </row>
    <row r="16">
      <c r="E16">
        <f t="shared" si="1"/>
        <v>1</v>
      </c>
    </row>
    <row r="17">
      <c r="E17">
        <f t="shared" si="1"/>
        <v>1</v>
      </c>
    </row>
    <row r="18">
      <c r="E18">
        <f t="shared" si="1"/>
        <v>1</v>
      </c>
    </row>
    <row r="19">
      <c r="E19">
        <f t="shared" si="1"/>
        <v>1</v>
      </c>
    </row>
    <row r="20">
      <c r="E20">
        <f t="shared" si="1"/>
        <v>1</v>
      </c>
    </row>
    <row r="21">
      <c r="E21">
        <f t="shared" si="1"/>
        <v>1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cols>
    <col hidden="1" min="4" max="4"/>
    <col hidden="1" min="8" max="10"/>
    <col hidden="1" min="12" max="13"/>
    <col hidden="1" min="15" max="16"/>
    <col hidden="1" min="18" max="19"/>
    <col hidden="1" min="21" max="22"/>
    <col hidden="1" min="24" max="25"/>
    <col hidden="1" min="27" max="28"/>
    <col hidden="1" min="30" max="31"/>
    <col hidden="1" min="33" max="34"/>
    <col hidden="1" min="36" max="37"/>
  </cols>
  <sheetData>
    <row r="1">
      <c r="A1" s="5" t="s">
        <v>8</v>
      </c>
      <c r="D1" s="20"/>
      <c r="E1" s="20"/>
      <c r="F1" s="21"/>
      <c r="G1" s="22"/>
      <c r="J1" s="5"/>
      <c r="K1" t="str">
        <f>IFERROR(__xludf.DUMMYFUNCTION("UNIQUE(K5:K100)"),"")</f>
        <v/>
      </c>
      <c r="M1" s="5"/>
      <c r="N1" t="str">
        <f>IFERROR(__xludf.DUMMYFUNCTION("UNIQUE(N5:N100)"),"")</f>
        <v/>
      </c>
      <c r="P1" s="5"/>
      <c r="Q1" t="str">
        <f>IFERROR(__xludf.DUMMYFUNCTION("UNIQUE(Q5:Q100)"),"")</f>
        <v/>
      </c>
      <c r="S1" s="5"/>
      <c r="T1" t="str">
        <f>IFERROR(__xludf.DUMMYFUNCTION("UNIQUE(T5:T100)"),"")</f>
        <v/>
      </c>
      <c r="V1" s="5"/>
      <c r="W1" t="str">
        <f>IFERROR(__xludf.DUMMYFUNCTION("UNIQUE(W5:W100)"),"")</f>
        <v/>
      </c>
      <c r="Y1" s="5"/>
      <c r="Z1" t="str">
        <f>IFERROR(__xludf.DUMMYFUNCTION("UNIQUE(Z5:Z100)"),"")</f>
        <v/>
      </c>
      <c r="AB1" s="5"/>
      <c r="AC1" t="str">
        <f>IFERROR(__xludf.DUMMYFUNCTION("UNIQUE(AC5:AC100)"),"")</f>
        <v/>
      </c>
      <c r="AE1" s="5"/>
      <c r="AF1" t="str">
        <f>IFERROR(__xludf.DUMMYFUNCTION("UNIQUE(AF5:AF100)"),"")</f>
        <v/>
      </c>
      <c r="AH1" s="5"/>
      <c r="AI1" t="str">
        <f>IFERROR(__xludf.DUMMYFUNCTION("UNIQUE(AI5:AI100)"),"")</f>
        <v/>
      </c>
      <c r="AK1" s="5"/>
      <c r="AL1" t="str">
        <f>IFERROR(__xludf.DUMMYFUNCTION("UNIQUE(AL5:AL100)"),"")</f>
        <v/>
      </c>
    </row>
    <row r="2">
      <c r="A2" s="3">
        <v>0.0</v>
      </c>
      <c r="B2" s="25"/>
      <c r="C2" s="3" t="s">
        <v>12</v>
      </c>
      <c r="D2" s="27"/>
      <c r="E2" s="27"/>
      <c r="F2" s="21"/>
      <c r="G2" s="3" t="s">
        <v>13</v>
      </c>
      <c r="H2" s="28">
        <f>SUM(F:F)</f>
        <v>6459.26311</v>
      </c>
      <c r="I2" s="25"/>
      <c r="J2" s="25"/>
      <c r="K2" s="25" t="s">
        <v>14</v>
      </c>
      <c r="L2" s="25"/>
      <c r="M2" s="25"/>
      <c r="N2" s="25" t="s">
        <v>15</v>
      </c>
      <c r="O2" s="25"/>
      <c r="P2" s="25"/>
      <c r="Q2" s="25" t="s">
        <v>16</v>
      </c>
      <c r="R2" s="25"/>
      <c r="S2" s="25"/>
      <c r="T2" s="25" t="s">
        <v>17</v>
      </c>
      <c r="U2" s="25"/>
      <c r="V2" s="25"/>
      <c r="W2" s="25" t="s">
        <v>18</v>
      </c>
      <c r="X2" s="25"/>
      <c r="Y2" s="25"/>
      <c r="Z2" s="25" t="s">
        <v>19</v>
      </c>
      <c r="AA2" s="25"/>
      <c r="AB2" s="25"/>
      <c r="AC2" s="25" t="s">
        <v>20</v>
      </c>
      <c r="AD2" s="25"/>
      <c r="AE2" s="25"/>
      <c r="AF2" s="25" t="s">
        <v>21</v>
      </c>
      <c r="AG2" s="25"/>
      <c r="AH2" s="25"/>
      <c r="AI2" s="25" t="s">
        <v>22</v>
      </c>
      <c r="AJ2" s="25"/>
      <c r="AK2" s="25"/>
      <c r="AL2" s="25" t="s">
        <v>23</v>
      </c>
    </row>
    <row r="3">
      <c r="A3" s="5" t="s">
        <v>24</v>
      </c>
      <c r="B3" s="5" t="s">
        <v>25</v>
      </c>
      <c r="C3" s="5" t="s">
        <v>26</v>
      </c>
      <c r="D3" s="29"/>
      <c r="E3" s="29"/>
      <c r="F3" s="30" t="s">
        <v>27</v>
      </c>
      <c r="G3" s="31"/>
      <c r="L3" s="5"/>
      <c r="AG3" s="5"/>
      <c r="AJ3" s="5"/>
    </row>
    <row r="4">
      <c r="D4" s="20"/>
      <c r="E4" s="20"/>
      <c r="F4" s="30" t="s">
        <v>28</v>
      </c>
      <c r="G4" s="22">
        <v>0.0</v>
      </c>
      <c r="I4" s="5">
        <f>RAND()</f>
        <v>0.8662157115</v>
      </c>
      <c r="M4">
        <f>RAND()</f>
        <v>0.9397774143</v>
      </c>
      <c r="P4">
        <f>RAND()</f>
        <v>0.7121095903</v>
      </c>
      <c r="S4">
        <f>RAND()</f>
        <v>0.8741080764</v>
      </c>
      <c r="V4">
        <f>RAND()</f>
        <v>0.882148812</v>
      </c>
      <c r="Y4">
        <f>RAND()</f>
        <v>0.7473753835</v>
      </c>
      <c r="AB4">
        <f>RAND()</f>
        <v>0.4473275845</v>
      </c>
      <c r="AE4">
        <f>RAND()</f>
        <v>0.6996055151</v>
      </c>
      <c r="AH4">
        <f>RAND()</f>
        <v>0.8023942334</v>
      </c>
      <c r="AK4">
        <f>RAND()</f>
        <v>0.7866786702</v>
      </c>
    </row>
    <row r="5">
      <c r="A5" s="5">
        <v>1.0</v>
      </c>
      <c r="B5" s="5" t="s">
        <v>30</v>
      </c>
      <c r="C5" s="5" t="s">
        <v>31</v>
      </c>
      <c r="D5" s="29">
        <f t="shared" ref="D5:D100" si="1">COUNTIF(K5:AL5,B5)</f>
        <v>0</v>
      </c>
      <c r="E5" s="29" t="str">
        <f t="shared" ref="E5:E96" si="2">IF(D5=0,,D5)</f>
        <v/>
      </c>
      <c r="F5" s="30">
        <f>1400*A2</f>
        <v>0</v>
      </c>
      <c r="G5" s="31">
        <f t="shared" ref="G5:G46" si="3">DIVIDE(F5,$H$2)</f>
        <v>0</v>
      </c>
      <c r="H5" s="31">
        <f>SUM(G4:G5)</f>
        <v>0</v>
      </c>
      <c r="I5" s="31">
        <f>SUM(G4)</f>
        <v>0</v>
      </c>
      <c r="J5" t="b">
        <f t="shared" ref="J5:J46" si="4">AND($I$4&gt;=I5,$I$4&lt;H5)</f>
        <v>0</v>
      </c>
      <c r="K5" t="str">
        <f t="shared" ref="K5:K46" si="5">IF(J5=TRUE,B5,)</f>
        <v/>
      </c>
      <c r="M5" t="b">
        <f t="shared" ref="M5:M46" si="6">AND(M$4 &gt;=$I5,M$4&lt;$H5)</f>
        <v>0</v>
      </c>
      <c r="N5" t="str">
        <f t="shared" ref="N5:N46" si="7">IF(M5=TRUE,$B5,)</f>
        <v/>
      </c>
      <c r="P5" t="b">
        <f t="shared" ref="P5:P46" si="8">AND(P$4 &gt;=$I5,P$4&lt;$H5)</f>
        <v>0</v>
      </c>
      <c r="Q5" t="str">
        <f t="shared" ref="Q5:Q46" si="9">IF(P5=TRUE,$B5,)</f>
        <v/>
      </c>
      <c r="S5" t="b">
        <f t="shared" ref="S5:S46" si="10">AND(S$4 &gt;=$I5,S$4&lt;$H5)</f>
        <v>0</v>
      </c>
      <c r="T5" t="str">
        <f t="shared" ref="T5:T46" si="11">IF(S5=TRUE,$B5,)</f>
        <v/>
      </c>
      <c r="V5" t="b">
        <f t="shared" ref="V5:V46" si="12">AND(V$4 &gt;=$I5,V$4&lt;$H5)</f>
        <v>0</v>
      </c>
      <c r="W5" t="str">
        <f t="shared" ref="W5:W46" si="13">IF(V5=TRUE,$B5,)</f>
        <v/>
      </c>
      <c r="Y5" t="b">
        <f t="shared" ref="Y5:Y46" si="14">AND(Y$4 &gt;=$I5,Y$4&lt;$H5)</f>
        <v>0</v>
      </c>
      <c r="Z5" t="str">
        <f t="shared" ref="Z5:Z46" si="15">IF(Y5=TRUE,$B5,)</f>
        <v/>
      </c>
      <c r="AB5" t="b">
        <f t="shared" ref="AB5:AB46" si="16">AND(AB$4 &gt;=$I5,AB$4&lt;$H5)</f>
        <v>0</v>
      </c>
      <c r="AC5" t="str">
        <f t="shared" ref="AC5:AC46" si="17">IF(AB5=TRUE,$B5,)</f>
        <v/>
      </c>
      <c r="AE5" t="b">
        <f t="shared" ref="AE5:AE46" si="18">AND(AE$4 &gt;=$I5,AE$4&lt;$H5)</f>
        <v>0</v>
      </c>
      <c r="AF5" t="str">
        <f t="shared" ref="AF5:AF46" si="19">IF(AE5=TRUE,$B5,)</f>
        <v/>
      </c>
      <c r="AH5" t="b">
        <f t="shared" ref="AH5:AH46" si="20">AND(AH$4 &gt;=$I5,AH$4&lt;$H5)</f>
        <v>0</v>
      </c>
      <c r="AI5" t="str">
        <f t="shared" ref="AI5:AI46" si="21">IF(AH5=TRUE,$B5,)</f>
        <v/>
      </c>
      <c r="AK5" t="b">
        <f t="shared" ref="AK5:AK46" si="22">AND(AK$4 &gt;=$I5,AK$4&lt;$H5)</f>
        <v>0</v>
      </c>
      <c r="AL5" t="str">
        <f t="shared" ref="AL5:AL46" si="23">IF(AK5=TRUE,$B5,)</f>
        <v/>
      </c>
    </row>
    <row r="6">
      <c r="A6" s="5">
        <v>2.0</v>
      </c>
      <c r="B6" s="5" t="s">
        <v>36</v>
      </c>
      <c r="C6" s="5" t="s">
        <v>37</v>
      </c>
      <c r="D6" s="29">
        <f t="shared" si="1"/>
        <v>0</v>
      </c>
      <c r="E6" s="29" t="str">
        <f t="shared" si="2"/>
        <v/>
      </c>
      <c r="F6" s="30">
        <f>0.008*20</f>
        <v>0.16</v>
      </c>
      <c r="G6" s="31">
        <f t="shared" si="3"/>
        <v>0.00002477062744</v>
      </c>
      <c r="H6" s="31">
        <f t="shared" ref="H6:H46" si="24">SUM($G$4:G6)</f>
        <v>0.00002477062744</v>
      </c>
      <c r="I6" s="31">
        <f t="shared" ref="I6:I46" si="25">SUM($G$4:G5)</f>
        <v>0</v>
      </c>
      <c r="J6" t="b">
        <f t="shared" si="4"/>
        <v>0</v>
      </c>
      <c r="K6" t="str">
        <f t="shared" si="5"/>
        <v/>
      </c>
      <c r="M6" t="b">
        <f t="shared" si="6"/>
        <v>0</v>
      </c>
      <c r="N6" t="str">
        <f t="shared" si="7"/>
        <v/>
      </c>
      <c r="P6" t="b">
        <f t="shared" si="8"/>
        <v>0</v>
      </c>
      <c r="Q6" t="str">
        <f t="shared" si="9"/>
        <v/>
      </c>
      <c r="S6" t="b">
        <f t="shared" si="10"/>
        <v>0</v>
      </c>
      <c r="T6" t="str">
        <f t="shared" si="11"/>
        <v/>
      </c>
      <c r="V6" t="b">
        <f t="shared" si="12"/>
        <v>0</v>
      </c>
      <c r="W6" t="str">
        <f t="shared" si="13"/>
        <v/>
      </c>
      <c r="Y6" t="b">
        <f t="shared" si="14"/>
        <v>0</v>
      </c>
      <c r="Z6" t="str">
        <f t="shared" si="15"/>
        <v/>
      </c>
      <c r="AB6" t="b">
        <f t="shared" si="16"/>
        <v>0</v>
      </c>
      <c r="AC6" t="str">
        <f t="shared" si="17"/>
        <v/>
      </c>
      <c r="AE6" t="b">
        <f t="shared" si="18"/>
        <v>0</v>
      </c>
      <c r="AF6" t="str">
        <f t="shared" si="19"/>
        <v/>
      </c>
      <c r="AH6" t="b">
        <f t="shared" si="20"/>
        <v>0</v>
      </c>
      <c r="AI6" t="str">
        <f t="shared" si="21"/>
        <v/>
      </c>
      <c r="AK6" t="b">
        <f t="shared" si="22"/>
        <v>0</v>
      </c>
      <c r="AL6" t="str">
        <f t="shared" si="23"/>
        <v/>
      </c>
    </row>
    <row r="7">
      <c r="A7" s="5">
        <v>3.0</v>
      </c>
      <c r="B7" s="5" t="s">
        <v>38</v>
      </c>
      <c r="C7" s="5" t="s">
        <v>39</v>
      </c>
      <c r="D7" s="29">
        <f t="shared" si="1"/>
        <v>0</v>
      </c>
      <c r="E7" s="29" t="str">
        <f t="shared" si="2"/>
        <v/>
      </c>
      <c r="F7" s="30">
        <f>20*3</f>
        <v>60</v>
      </c>
      <c r="G7" s="31">
        <f t="shared" si="3"/>
        <v>0.009288985288</v>
      </c>
      <c r="H7" s="31">
        <f t="shared" si="24"/>
        <v>0.009313755916</v>
      </c>
      <c r="I7" s="31">
        <f t="shared" si="25"/>
        <v>0.00002477062744</v>
      </c>
      <c r="J7" t="b">
        <f t="shared" si="4"/>
        <v>0</v>
      </c>
      <c r="K7" t="str">
        <f t="shared" si="5"/>
        <v/>
      </c>
      <c r="M7" t="b">
        <f t="shared" si="6"/>
        <v>0</v>
      </c>
      <c r="N7" t="str">
        <f t="shared" si="7"/>
        <v/>
      </c>
      <c r="P7" t="b">
        <f t="shared" si="8"/>
        <v>0</v>
      </c>
      <c r="Q7" t="str">
        <f t="shared" si="9"/>
        <v/>
      </c>
      <c r="S7" t="b">
        <f t="shared" si="10"/>
        <v>0</v>
      </c>
      <c r="T7" t="str">
        <f t="shared" si="11"/>
        <v/>
      </c>
      <c r="V7" t="b">
        <f t="shared" si="12"/>
        <v>0</v>
      </c>
      <c r="W7" t="str">
        <f t="shared" si="13"/>
        <v/>
      </c>
      <c r="Y7" t="b">
        <f t="shared" si="14"/>
        <v>0</v>
      </c>
      <c r="Z7" t="str">
        <f t="shared" si="15"/>
        <v/>
      </c>
      <c r="AB7" t="b">
        <f t="shared" si="16"/>
        <v>0</v>
      </c>
      <c r="AC7" t="str">
        <f t="shared" si="17"/>
        <v/>
      </c>
      <c r="AE7" t="b">
        <f t="shared" si="18"/>
        <v>0</v>
      </c>
      <c r="AF7" t="str">
        <f t="shared" si="19"/>
        <v/>
      </c>
      <c r="AH7" t="b">
        <f t="shared" si="20"/>
        <v>0</v>
      </c>
      <c r="AI7" t="str">
        <f t="shared" si="21"/>
        <v/>
      </c>
      <c r="AK7" t="b">
        <f t="shared" si="22"/>
        <v>0</v>
      </c>
      <c r="AL7" t="str">
        <f t="shared" si="23"/>
        <v/>
      </c>
    </row>
    <row r="8">
      <c r="A8" s="5">
        <v>4.0</v>
      </c>
      <c r="B8" s="5" t="s">
        <v>40</v>
      </c>
      <c r="C8" s="5" t="s">
        <v>41</v>
      </c>
      <c r="D8" s="29">
        <f t="shared" si="1"/>
        <v>0</v>
      </c>
      <c r="E8" s="29" t="str">
        <f t="shared" si="2"/>
        <v/>
      </c>
      <c r="F8" s="30">
        <v>2.8</v>
      </c>
      <c r="G8" s="31">
        <f t="shared" si="3"/>
        <v>0.0004334859801</v>
      </c>
      <c r="H8" s="31">
        <f t="shared" si="24"/>
        <v>0.009747241896</v>
      </c>
      <c r="I8" s="31">
        <f t="shared" si="25"/>
        <v>0.009313755916</v>
      </c>
      <c r="J8" t="b">
        <f t="shared" si="4"/>
        <v>0</v>
      </c>
      <c r="K8" t="str">
        <f t="shared" si="5"/>
        <v/>
      </c>
      <c r="M8" t="b">
        <f t="shared" si="6"/>
        <v>0</v>
      </c>
      <c r="N8" t="str">
        <f t="shared" si="7"/>
        <v/>
      </c>
      <c r="P8" t="b">
        <f t="shared" si="8"/>
        <v>0</v>
      </c>
      <c r="Q8" t="str">
        <f t="shared" si="9"/>
        <v/>
      </c>
      <c r="S8" t="b">
        <f t="shared" si="10"/>
        <v>0</v>
      </c>
      <c r="T8" t="str">
        <f t="shared" si="11"/>
        <v/>
      </c>
      <c r="V8" t="b">
        <f t="shared" si="12"/>
        <v>0</v>
      </c>
      <c r="W8" t="str">
        <f t="shared" si="13"/>
        <v/>
      </c>
      <c r="Y8" t="b">
        <f t="shared" si="14"/>
        <v>0</v>
      </c>
      <c r="Z8" t="str">
        <f t="shared" si="15"/>
        <v/>
      </c>
      <c r="AB8" t="b">
        <f t="shared" si="16"/>
        <v>0</v>
      </c>
      <c r="AC8" t="str">
        <f t="shared" si="17"/>
        <v/>
      </c>
      <c r="AE8" t="b">
        <f t="shared" si="18"/>
        <v>0</v>
      </c>
      <c r="AF8" t="str">
        <f t="shared" si="19"/>
        <v/>
      </c>
      <c r="AG8" s="5"/>
      <c r="AH8" t="b">
        <f t="shared" si="20"/>
        <v>0</v>
      </c>
      <c r="AI8" t="str">
        <f t="shared" si="21"/>
        <v/>
      </c>
      <c r="AJ8" s="5"/>
      <c r="AK8" t="b">
        <f t="shared" si="22"/>
        <v>0</v>
      </c>
      <c r="AL8" t="str">
        <f t="shared" si="23"/>
        <v/>
      </c>
    </row>
    <row r="9">
      <c r="A9" s="5">
        <v>5.0</v>
      </c>
      <c r="B9" s="5" t="s">
        <v>42</v>
      </c>
      <c r="C9" s="5" t="s">
        <v>43</v>
      </c>
      <c r="D9" s="29">
        <f t="shared" si="1"/>
        <v>0</v>
      </c>
      <c r="E9" s="29" t="str">
        <f t="shared" si="2"/>
        <v/>
      </c>
      <c r="F9" s="30">
        <v>10.0</v>
      </c>
      <c r="G9" s="31">
        <f t="shared" si="3"/>
        <v>0.001548164215</v>
      </c>
      <c r="H9" s="31">
        <f t="shared" si="24"/>
        <v>0.01129540611</v>
      </c>
      <c r="I9" s="31">
        <f t="shared" si="25"/>
        <v>0.009747241896</v>
      </c>
      <c r="J9" t="b">
        <f t="shared" si="4"/>
        <v>0</v>
      </c>
      <c r="K9" t="str">
        <f t="shared" si="5"/>
        <v/>
      </c>
      <c r="M9" t="b">
        <f t="shared" si="6"/>
        <v>0</v>
      </c>
      <c r="N9" t="str">
        <f t="shared" si="7"/>
        <v/>
      </c>
      <c r="P9" t="b">
        <f t="shared" si="8"/>
        <v>0</v>
      </c>
      <c r="Q9" t="str">
        <f t="shared" si="9"/>
        <v/>
      </c>
      <c r="S9" t="b">
        <f t="shared" si="10"/>
        <v>0</v>
      </c>
      <c r="T9" t="str">
        <f t="shared" si="11"/>
        <v/>
      </c>
      <c r="V9" t="b">
        <f t="shared" si="12"/>
        <v>0</v>
      </c>
      <c r="W9" t="str">
        <f t="shared" si="13"/>
        <v/>
      </c>
      <c r="Y9" t="b">
        <f t="shared" si="14"/>
        <v>0</v>
      </c>
      <c r="Z9" t="str">
        <f t="shared" si="15"/>
        <v/>
      </c>
      <c r="AB9" t="b">
        <f t="shared" si="16"/>
        <v>0</v>
      </c>
      <c r="AC9" t="str">
        <f t="shared" si="17"/>
        <v/>
      </c>
      <c r="AE9" t="b">
        <f t="shared" si="18"/>
        <v>0</v>
      </c>
      <c r="AF9" t="str">
        <f t="shared" si="19"/>
        <v/>
      </c>
      <c r="AH9" t="b">
        <f t="shared" si="20"/>
        <v>0</v>
      </c>
      <c r="AI9" t="str">
        <f t="shared" si="21"/>
        <v/>
      </c>
      <c r="AK9" t="b">
        <f t="shared" si="22"/>
        <v>0</v>
      </c>
      <c r="AL9" t="str">
        <f t="shared" si="23"/>
        <v/>
      </c>
    </row>
    <row r="10">
      <c r="A10" s="5">
        <v>6.0</v>
      </c>
      <c r="B10" s="5" t="s">
        <v>44</v>
      </c>
      <c r="C10" s="5" t="s">
        <v>45</v>
      </c>
      <c r="D10" s="29">
        <f t="shared" si="1"/>
        <v>0</v>
      </c>
      <c r="E10" s="29" t="str">
        <f t="shared" si="2"/>
        <v/>
      </c>
      <c r="F10" s="30">
        <f>200*2</f>
        <v>400</v>
      </c>
      <c r="G10" s="31">
        <f t="shared" si="3"/>
        <v>0.06192656859</v>
      </c>
      <c r="H10" s="31">
        <f t="shared" si="24"/>
        <v>0.0732219747</v>
      </c>
      <c r="I10" s="31">
        <f t="shared" si="25"/>
        <v>0.01129540611</v>
      </c>
      <c r="J10" t="b">
        <f t="shared" si="4"/>
        <v>0</v>
      </c>
      <c r="K10" t="str">
        <f t="shared" si="5"/>
        <v/>
      </c>
      <c r="M10" t="b">
        <f t="shared" si="6"/>
        <v>0</v>
      </c>
      <c r="N10" t="str">
        <f t="shared" si="7"/>
        <v/>
      </c>
      <c r="P10" t="b">
        <f t="shared" si="8"/>
        <v>0</v>
      </c>
      <c r="Q10" t="str">
        <f t="shared" si="9"/>
        <v/>
      </c>
      <c r="S10" t="b">
        <f t="shared" si="10"/>
        <v>0</v>
      </c>
      <c r="T10" t="str">
        <f t="shared" si="11"/>
        <v/>
      </c>
      <c r="V10" t="b">
        <f t="shared" si="12"/>
        <v>0</v>
      </c>
      <c r="W10" t="str">
        <f t="shared" si="13"/>
        <v/>
      </c>
      <c r="Y10" t="b">
        <f t="shared" si="14"/>
        <v>0</v>
      </c>
      <c r="Z10" t="str">
        <f t="shared" si="15"/>
        <v/>
      </c>
      <c r="AB10" t="b">
        <f t="shared" si="16"/>
        <v>0</v>
      </c>
      <c r="AC10" t="str">
        <f t="shared" si="17"/>
        <v/>
      </c>
      <c r="AE10" t="b">
        <f t="shared" si="18"/>
        <v>0</v>
      </c>
      <c r="AF10" t="str">
        <f t="shared" si="19"/>
        <v/>
      </c>
      <c r="AH10" t="b">
        <f t="shared" si="20"/>
        <v>0</v>
      </c>
      <c r="AI10" t="str">
        <f t="shared" si="21"/>
        <v/>
      </c>
      <c r="AK10" t="b">
        <f t="shared" si="22"/>
        <v>0</v>
      </c>
      <c r="AL10" t="str">
        <f t="shared" si="23"/>
        <v/>
      </c>
    </row>
    <row r="11">
      <c r="A11" s="5">
        <v>7.0</v>
      </c>
      <c r="B11" s="5" t="s">
        <v>46</v>
      </c>
      <c r="C11" s="5" t="s">
        <v>47</v>
      </c>
      <c r="D11" s="29">
        <f t="shared" si="1"/>
        <v>0</v>
      </c>
      <c r="E11" s="29" t="str">
        <f t="shared" si="2"/>
        <v/>
      </c>
      <c r="F11" s="30">
        <f>19*A2</f>
        <v>0</v>
      </c>
      <c r="G11" s="31">
        <f t="shared" si="3"/>
        <v>0</v>
      </c>
      <c r="H11" s="31">
        <f t="shared" si="24"/>
        <v>0.0732219747</v>
      </c>
      <c r="I11" s="31">
        <f t="shared" si="25"/>
        <v>0.0732219747</v>
      </c>
      <c r="J11" t="b">
        <f t="shared" si="4"/>
        <v>0</v>
      </c>
      <c r="K11" t="str">
        <f t="shared" si="5"/>
        <v/>
      </c>
      <c r="M11" t="b">
        <f t="shared" si="6"/>
        <v>0</v>
      </c>
      <c r="N11" t="str">
        <f t="shared" si="7"/>
        <v/>
      </c>
      <c r="P11" t="b">
        <f t="shared" si="8"/>
        <v>0</v>
      </c>
      <c r="Q11" t="str">
        <f t="shared" si="9"/>
        <v/>
      </c>
      <c r="S11" t="b">
        <f t="shared" si="10"/>
        <v>0</v>
      </c>
      <c r="T11" t="str">
        <f t="shared" si="11"/>
        <v/>
      </c>
      <c r="V11" t="b">
        <f t="shared" si="12"/>
        <v>0</v>
      </c>
      <c r="W11" t="str">
        <f t="shared" si="13"/>
        <v/>
      </c>
      <c r="Y11" t="b">
        <f t="shared" si="14"/>
        <v>0</v>
      </c>
      <c r="Z11" t="str">
        <f t="shared" si="15"/>
        <v/>
      </c>
      <c r="AB11" t="b">
        <f t="shared" si="16"/>
        <v>0</v>
      </c>
      <c r="AC11" t="str">
        <f t="shared" si="17"/>
        <v/>
      </c>
      <c r="AE11" t="b">
        <f t="shared" si="18"/>
        <v>0</v>
      </c>
      <c r="AF11" t="str">
        <f t="shared" si="19"/>
        <v/>
      </c>
      <c r="AH11" t="b">
        <f t="shared" si="20"/>
        <v>0</v>
      </c>
      <c r="AI11" t="str">
        <f t="shared" si="21"/>
        <v/>
      </c>
      <c r="AK11" t="b">
        <f t="shared" si="22"/>
        <v>0</v>
      </c>
      <c r="AL11" t="str">
        <f t="shared" si="23"/>
        <v/>
      </c>
    </row>
    <row r="12">
      <c r="A12" s="5">
        <v>8.0</v>
      </c>
      <c r="B12" s="5" t="s">
        <v>48</v>
      </c>
      <c r="C12" s="5" t="s">
        <v>49</v>
      </c>
      <c r="D12" s="29">
        <f t="shared" si="1"/>
        <v>0</v>
      </c>
      <c r="E12" s="29" t="str">
        <f t="shared" si="2"/>
        <v/>
      </c>
      <c r="F12" s="30">
        <f>461000*A2/23</f>
        <v>0</v>
      </c>
      <c r="G12" s="31">
        <f t="shared" si="3"/>
        <v>0</v>
      </c>
      <c r="H12" s="31">
        <f t="shared" si="24"/>
        <v>0.0732219747</v>
      </c>
      <c r="I12" s="31">
        <f t="shared" si="25"/>
        <v>0.0732219747</v>
      </c>
      <c r="J12" t="b">
        <f t="shared" si="4"/>
        <v>0</v>
      </c>
      <c r="K12" t="str">
        <f t="shared" si="5"/>
        <v/>
      </c>
      <c r="M12" t="b">
        <f t="shared" si="6"/>
        <v>0</v>
      </c>
      <c r="N12" t="str">
        <f t="shared" si="7"/>
        <v/>
      </c>
      <c r="P12" t="b">
        <f t="shared" si="8"/>
        <v>0</v>
      </c>
      <c r="Q12" t="str">
        <f t="shared" si="9"/>
        <v/>
      </c>
      <c r="S12" t="b">
        <f t="shared" si="10"/>
        <v>0</v>
      </c>
      <c r="T12" t="str">
        <f t="shared" si="11"/>
        <v/>
      </c>
      <c r="V12" t="b">
        <f t="shared" si="12"/>
        <v>0</v>
      </c>
      <c r="W12" t="str">
        <f t="shared" si="13"/>
        <v/>
      </c>
      <c r="Y12" t="b">
        <f t="shared" si="14"/>
        <v>0</v>
      </c>
      <c r="Z12" t="str">
        <f t="shared" si="15"/>
        <v/>
      </c>
      <c r="AB12" t="b">
        <f t="shared" si="16"/>
        <v>0</v>
      </c>
      <c r="AC12" t="str">
        <f t="shared" si="17"/>
        <v/>
      </c>
      <c r="AE12" t="b">
        <f t="shared" si="18"/>
        <v>0</v>
      </c>
      <c r="AF12" t="str">
        <f t="shared" si="19"/>
        <v/>
      </c>
      <c r="AH12" t="b">
        <f t="shared" si="20"/>
        <v>0</v>
      </c>
      <c r="AI12" t="str">
        <f t="shared" si="21"/>
        <v/>
      </c>
      <c r="AK12" t="b">
        <f t="shared" si="22"/>
        <v>0</v>
      </c>
      <c r="AL12" t="str">
        <f t="shared" si="23"/>
        <v/>
      </c>
    </row>
    <row r="13">
      <c r="A13" s="5">
        <v>9.0</v>
      </c>
      <c r="B13" s="5" t="s">
        <v>50</v>
      </c>
      <c r="C13" s="5" t="s">
        <v>51</v>
      </c>
      <c r="D13" s="29">
        <f t="shared" si="1"/>
        <v>0</v>
      </c>
      <c r="E13" s="29" t="str">
        <f t="shared" si="2"/>
        <v/>
      </c>
      <c r="F13" s="30">
        <f>585*A2</f>
        <v>0</v>
      </c>
      <c r="G13" s="31">
        <f t="shared" si="3"/>
        <v>0</v>
      </c>
      <c r="H13" s="31">
        <f t="shared" si="24"/>
        <v>0.0732219747</v>
      </c>
      <c r="I13" s="31">
        <f t="shared" si="25"/>
        <v>0.0732219747</v>
      </c>
      <c r="J13" t="b">
        <f t="shared" si="4"/>
        <v>0</v>
      </c>
      <c r="K13" t="str">
        <f t="shared" si="5"/>
        <v/>
      </c>
      <c r="M13" t="b">
        <f t="shared" si="6"/>
        <v>0</v>
      </c>
      <c r="N13" t="str">
        <f t="shared" si="7"/>
        <v/>
      </c>
      <c r="P13" t="b">
        <f t="shared" si="8"/>
        <v>0</v>
      </c>
      <c r="Q13" t="str">
        <f t="shared" si="9"/>
        <v/>
      </c>
      <c r="S13" t="b">
        <f t="shared" si="10"/>
        <v>0</v>
      </c>
      <c r="T13" t="str">
        <f t="shared" si="11"/>
        <v/>
      </c>
      <c r="V13" t="b">
        <f t="shared" si="12"/>
        <v>0</v>
      </c>
      <c r="W13" t="str">
        <f t="shared" si="13"/>
        <v/>
      </c>
      <c r="Y13" t="b">
        <f t="shared" si="14"/>
        <v>0</v>
      </c>
      <c r="Z13" t="str">
        <f t="shared" si="15"/>
        <v/>
      </c>
      <c r="AB13" t="b">
        <f t="shared" si="16"/>
        <v>0</v>
      </c>
      <c r="AC13" t="str">
        <f t="shared" si="17"/>
        <v/>
      </c>
      <c r="AE13" t="b">
        <f t="shared" si="18"/>
        <v>0</v>
      </c>
      <c r="AF13" t="str">
        <f t="shared" si="19"/>
        <v/>
      </c>
      <c r="AH13" t="b">
        <f t="shared" si="20"/>
        <v>0</v>
      </c>
      <c r="AI13" t="str">
        <f t="shared" si="21"/>
        <v/>
      </c>
      <c r="AK13" t="b">
        <f t="shared" si="22"/>
        <v>0</v>
      </c>
      <c r="AL13" t="str">
        <f t="shared" si="23"/>
        <v/>
      </c>
    </row>
    <row r="14">
      <c r="A14" s="5">
        <v>10.0</v>
      </c>
      <c r="B14" s="5" t="s">
        <v>52</v>
      </c>
      <c r="C14" s="5" t="s">
        <v>53</v>
      </c>
      <c r="D14" s="29">
        <f t="shared" si="1"/>
        <v>0</v>
      </c>
      <c r="E14" s="29" t="str">
        <f t="shared" si="2"/>
        <v/>
      </c>
      <c r="F14" s="30">
        <v>0.005</v>
      </c>
      <c r="G14" s="31">
        <f t="shared" si="3"/>
        <v>0.0000007740821074</v>
      </c>
      <c r="H14" s="31">
        <f t="shared" si="24"/>
        <v>0.07322274878</v>
      </c>
      <c r="I14" s="31">
        <f t="shared" si="25"/>
        <v>0.0732219747</v>
      </c>
      <c r="J14" t="b">
        <f t="shared" si="4"/>
        <v>0</v>
      </c>
      <c r="K14" t="str">
        <f t="shared" si="5"/>
        <v/>
      </c>
      <c r="M14" t="b">
        <f t="shared" si="6"/>
        <v>0</v>
      </c>
      <c r="N14" t="str">
        <f t="shared" si="7"/>
        <v/>
      </c>
      <c r="P14" t="b">
        <f t="shared" si="8"/>
        <v>0</v>
      </c>
      <c r="Q14" t="str">
        <f t="shared" si="9"/>
        <v/>
      </c>
      <c r="S14" t="b">
        <f t="shared" si="10"/>
        <v>0</v>
      </c>
      <c r="T14" t="str">
        <f t="shared" si="11"/>
        <v/>
      </c>
      <c r="V14" t="b">
        <f t="shared" si="12"/>
        <v>0</v>
      </c>
      <c r="W14" t="str">
        <f t="shared" si="13"/>
        <v/>
      </c>
      <c r="Y14" t="b">
        <f t="shared" si="14"/>
        <v>0</v>
      </c>
      <c r="Z14" t="str">
        <f t="shared" si="15"/>
        <v/>
      </c>
      <c r="AB14" t="b">
        <f t="shared" si="16"/>
        <v>0</v>
      </c>
      <c r="AC14" t="str">
        <f t="shared" si="17"/>
        <v/>
      </c>
      <c r="AE14" t="b">
        <f t="shared" si="18"/>
        <v>0</v>
      </c>
      <c r="AF14" t="str">
        <f t="shared" si="19"/>
        <v/>
      </c>
      <c r="AH14" t="b">
        <f t="shared" si="20"/>
        <v>0</v>
      </c>
      <c r="AI14" t="str">
        <f t="shared" si="21"/>
        <v/>
      </c>
      <c r="AK14" t="b">
        <f t="shared" si="22"/>
        <v>0</v>
      </c>
      <c r="AL14" t="str">
        <f t="shared" si="23"/>
        <v/>
      </c>
    </row>
    <row r="15">
      <c r="A15" s="5">
        <v>11.0</v>
      </c>
      <c r="B15" s="5" t="s">
        <v>54</v>
      </c>
      <c r="C15" s="5" t="s">
        <v>55</v>
      </c>
      <c r="D15" s="29">
        <f t="shared" si="1"/>
        <v>0</v>
      </c>
      <c r="E15" s="29" t="str">
        <f t="shared" si="2"/>
        <v/>
      </c>
      <c r="F15" s="30">
        <f>23600/150</f>
        <v>157.3333333</v>
      </c>
      <c r="G15" s="31">
        <f t="shared" si="3"/>
        <v>0.02435778364</v>
      </c>
      <c r="H15" s="31">
        <f t="shared" si="24"/>
        <v>0.09758053243</v>
      </c>
      <c r="I15" s="31">
        <f t="shared" si="25"/>
        <v>0.07322274878</v>
      </c>
      <c r="J15" t="b">
        <f t="shared" si="4"/>
        <v>0</v>
      </c>
      <c r="K15" t="str">
        <f t="shared" si="5"/>
        <v/>
      </c>
      <c r="M15" t="b">
        <f t="shared" si="6"/>
        <v>0</v>
      </c>
      <c r="N15" t="str">
        <f t="shared" si="7"/>
        <v/>
      </c>
      <c r="P15" t="b">
        <f t="shared" si="8"/>
        <v>0</v>
      </c>
      <c r="Q15" t="str">
        <f t="shared" si="9"/>
        <v/>
      </c>
      <c r="S15" t="b">
        <f t="shared" si="10"/>
        <v>0</v>
      </c>
      <c r="T15" t="str">
        <f t="shared" si="11"/>
        <v/>
      </c>
      <c r="V15" t="b">
        <f t="shared" si="12"/>
        <v>0</v>
      </c>
      <c r="W15" t="str">
        <f t="shared" si="13"/>
        <v/>
      </c>
      <c r="Y15" t="b">
        <f t="shared" si="14"/>
        <v>0</v>
      </c>
      <c r="Z15" t="str">
        <f t="shared" si="15"/>
        <v/>
      </c>
      <c r="AB15" t="b">
        <f t="shared" si="16"/>
        <v>0</v>
      </c>
      <c r="AC15" t="str">
        <f t="shared" si="17"/>
        <v/>
      </c>
      <c r="AE15" t="b">
        <f t="shared" si="18"/>
        <v>0</v>
      </c>
      <c r="AF15" t="str">
        <f t="shared" si="19"/>
        <v/>
      </c>
      <c r="AH15" t="b">
        <f t="shared" si="20"/>
        <v>0</v>
      </c>
      <c r="AI15" t="str">
        <f t="shared" si="21"/>
        <v/>
      </c>
      <c r="AK15" t="b">
        <f t="shared" si="22"/>
        <v>0</v>
      </c>
      <c r="AL15" t="str">
        <f t="shared" si="23"/>
        <v/>
      </c>
    </row>
    <row r="16">
      <c r="A16" s="5">
        <v>12.0</v>
      </c>
      <c r="B16" s="5" t="s">
        <v>56</v>
      </c>
      <c r="C16" s="5" t="s">
        <v>57</v>
      </c>
      <c r="D16" s="29">
        <f t="shared" si="1"/>
        <v>0</v>
      </c>
      <c r="E16" s="29" t="str">
        <f t="shared" si="2"/>
        <v/>
      </c>
      <c r="F16" s="30">
        <f>23300/150</f>
        <v>155.3333333</v>
      </c>
      <c r="G16" s="31">
        <f t="shared" si="3"/>
        <v>0.0240481508</v>
      </c>
      <c r="H16" s="31">
        <f t="shared" si="24"/>
        <v>0.1216286832</v>
      </c>
      <c r="I16" s="31">
        <f t="shared" si="25"/>
        <v>0.09758053243</v>
      </c>
      <c r="J16" t="b">
        <f t="shared" si="4"/>
        <v>0</v>
      </c>
      <c r="K16" t="str">
        <f t="shared" si="5"/>
        <v/>
      </c>
      <c r="M16" t="b">
        <f t="shared" si="6"/>
        <v>0</v>
      </c>
      <c r="N16" t="str">
        <f t="shared" si="7"/>
        <v/>
      </c>
      <c r="P16" t="b">
        <f t="shared" si="8"/>
        <v>0</v>
      </c>
      <c r="Q16" t="str">
        <f t="shared" si="9"/>
        <v/>
      </c>
      <c r="S16" t="b">
        <f t="shared" si="10"/>
        <v>0</v>
      </c>
      <c r="T16" t="str">
        <f t="shared" si="11"/>
        <v/>
      </c>
      <c r="V16" t="b">
        <f t="shared" si="12"/>
        <v>0</v>
      </c>
      <c r="W16" t="str">
        <f t="shared" si="13"/>
        <v/>
      </c>
      <c r="Y16" t="b">
        <f t="shared" si="14"/>
        <v>0</v>
      </c>
      <c r="Z16" t="str">
        <f t="shared" si="15"/>
        <v/>
      </c>
      <c r="AB16" t="b">
        <f t="shared" si="16"/>
        <v>0</v>
      </c>
      <c r="AC16" t="str">
        <f t="shared" si="17"/>
        <v/>
      </c>
      <c r="AE16" t="b">
        <f t="shared" si="18"/>
        <v>0</v>
      </c>
      <c r="AF16" t="str">
        <f t="shared" si="19"/>
        <v/>
      </c>
      <c r="AH16" t="b">
        <f t="shared" si="20"/>
        <v>0</v>
      </c>
      <c r="AI16" t="str">
        <f t="shared" si="21"/>
        <v/>
      </c>
      <c r="AK16" t="b">
        <f t="shared" si="22"/>
        <v>0</v>
      </c>
      <c r="AL16" t="str">
        <f t="shared" si="23"/>
        <v/>
      </c>
    </row>
    <row r="17">
      <c r="A17" s="5">
        <v>13.0</v>
      </c>
      <c r="B17" s="5" t="s">
        <v>58</v>
      </c>
      <c r="C17" s="5" t="s">
        <v>59</v>
      </c>
      <c r="D17" s="29">
        <f t="shared" si="1"/>
        <v>0</v>
      </c>
      <c r="E17" s="29" t="str">
        <f t="shared" si="2"/>
        <v/>
      </c>
      <c r="F17" s="30">
        <f>82300/260</f>
        <v>316.5384615</v>
      </c>
      <c r="G17" s="31">
        <f t="shared" si="3"/>
        <v>0.04900535187</v>
      </c>
      <c r="H17" s="31">
        <f t="shared" si="24"/>
        <v>0.1706340351</v>
      </c>
      <c r="I17" s="31">
        <f t="shared" si="25"/>
        <v>0.1216286832</v>
      </c>
      <c r="J17" t="b">
        <f t="shared" si="4"/>
        <v>0</v>
      </c>
      <c r="K17" t="str">
        <f t="shared" si="5"/>
        <v/>
      </c>
      <c r="M17" t="b">
        <f t="shared" si="6"/>
        <v>0</v>
      </c>
      <c r="N17" t="str">
        <f t="shared" si="7"/>
        <v/>
      </c>
      <c r="O17" s="5"/>
      <c r="P17" t="b">
        <f t="shared" si="8"/>
        <v>0</v>
      </c>
      <c r="Q17" t="str">
        <f t="shared" si="9"/>
        <v/>
      </c>
      <c r="S17" t="b">
        <f t="shared" si="10"/>
        <v>0</v>
      </c>
      <c r="T17" t="str">
        <f t="shared" si="11"/>
        <v/>
      </c>
      <c r="V17" t="b">
        <f t="shared" si="12"/>
        <v>0</v>
      </c>
      <c r="W17" t="str">
        <f t="shared" si="13"/>
        <v/>
      </c>
      <c r="Y17" t="b">
        <f t="shared" si="14"/>
        <v>0</v>
      </c>
      <c r="Z17" t="str">
        <f t="shared" si="15"/>
        <v/>
      </c>
      <c r="AB17" t="b">
        <f t="shared" si="16"/>
        <v>0</v>
      </c>
      <c r="AC17" t="str">
        <f t="shared" si="17"/>
        <v/>
      </c>
      <c r="AE17" t="b">
        <f t="shared" si="18"/>
        <v>0</v>
      </c>
      <c r="AF17" t="str">
        <f t="shared" si="19"/>
        <v/>
      </c>
      <c r="AH17" t="b">
        <f t="shared" si="20"/>
        <v>0</v>
      </c>
      <c r="AI17" t="str">
        <f t="shared" si="21"/>
        <v/>
      </c>
      <c r="AK17" t="b">
        <f t="shared" si="22"/>
        <v>0</v>
      </c>
      <c r="AL17" t="str">
        <f t="shared" si="23"/>
        <v/>
      </c>
    </row>
    <row r="18">
      <c r="A18" s="5">
        <v>14.0</v>
      </c>
      <c r="B18" s="5" t="s">
        <v>60</v>
      </c>
      <c r="C18" s="5" t="s">
        <v>61</v>
      </c>
      <c r="D18" s="29">
        <f t="shared" si="1"/>
        <v>0</v>
      </c>
      <c r="E18" s="29" t="str">
        <f t="shared" si="2"/>
        <v/>
      </c>
      <c r="F18" s="30">
        <f>282000/350</f>
        <v>805.7142857</v>
      </c>
      <c r="G18" s="31">
        <f t="shared" si="3"/>
        <v>0.1247378024</v>
      </c>
      <c r="H18" s="31">
        <f t="shared" si="24"/>
        <v>0.2953718375</v>
      </c>
      <c r="I18" s="31">
        <f t="shared" si="25"/>
        <v>0.1706340351</v>
      </c>
      <c r="J18" t="b">
        <f t="shared" si="4"/>
        <v>0</v>
      </c>
      <c r="K18" t="str">
        <f t="shared" si="5"/>
        <v/>
      </c>
      <c r="M18" t="b">
        <f t="shared" si="6"/>
        <v>0</v>
      </c>
      <c r="N18" t="str">
        <f t="shared" si="7"/>
        <v/>
      </c>
      <c r="P18" t="b">
        <f t="shared" si="8"/>
        <v>0</v>
      </c>
      <c r="Q18" t="str">
        <f t="shared" si="9"/>
        <v/>
      </c>
      <c r="S18" t="b">
        <f t="shared" si="10"/>
        <v>0</v>
      </c>
      <c r="T18" t="str">
        <f t="shared" si="11"/>
        <v/>
      </c>
      <c r="V18" t="b">
        <f t="shared" si="12"/>
        <v>0</v>
      </c>
      <c r="W18" t="str">
        <f t="shared" si="13"/>
        <v/>
      </c>
      <c r="Y18" t="b">
        <f t="shared" si="14"/>
        <v>0</v>
      </c>
      <c r="Z18" t="str">
        <f t="shared" si="15"/>
        <v/>
      </c>
      <c r="AB18" t="b">
        <f t="shared" si="16"/>
        <v>0</v>
      </c>
      <c r="AC18" t="str">
        <f t="shared" si="17"/>
        <v/>
      </c>
      <c r="AE18" t="b">
        <f t="shared" si="18"/>
        <v>0</v>
      </c>
      <c r="AF18" t="str">
        <f t="shared" si="19"/>
        <v/>
      </c>
      <c r="AH18" t="b">
        <f t="shared" si="20"/>
        <v>0</v>
      </c>
      <c r="AI18" t="str">
        <f t="shared" si="21"/>
        <v/>
      </c>
      <c r="AK18" t="b">
        <f t="shared" si="22"/>
        <v>0</v>
      </c>
      <c r="AL18" t="str">
        <f t="shared" si="23"/>
        <v/>
      </c>
    </row>
    <row r="19">
      <c r="A19" s="5">
        <v>15.0</v>
      </c>
      <c r="B19" s="5" t="s">
        <v>62</v>
      </c>
      <c r="C19" s="5" t="s">
        <v>63</v>
      </c>
      <c r="D19" s="29">
        <f t="shared" si="1"/>
        <v>0</v>
      </c>
      <c r="E19" s="29" t="str">
        <f t="shared" si="2"/>
        <v/>
      </c>
      <c r="F19" s="30">
        <f>1050*A2</f>
        <v>0</v>
      </c>
      <c r="G19" s="31">
        <f t="shared" si="3"/>
        <v>0</v>
      </c>
      <c r="H19" s="31">
        <f t="shared" si="24"/>
        <v>0.2953718375</v>
      </c>
      <c r="I19" s="31">
        <f t="shared" si="25"/>
        <v>0.2953718375</v>
      </c>
      <c r="J19" t="b">
        <f t="shared" si="4"/>
        <v>0</v>
      </c>
      <c r="K19" t="str">
        <f t="shared" si="5"/>
        <v/>
      </c>
      <c r="M19" t="b">
        <f t="shared" si="6"/>
        <v>0</v>
      </c>
      <c r="N19" t="str">
        <f t="shared" si="7"/>
        <v/>
      </c>
      <c r="P19" t="b">
        <f t="shared" si="8"/>
        <v>0</v>
      </c>
      <c r="Q19" t="str">
        <f t="shared" si="9"/>
        <v/>
      </c>
      <c r="S19" t="b">
        <f t="shared" si="10"/>
        <v>0</v>
      </c>
      <c r="T19" t="str">
        <f t="shared" si="11"/>
        <v/>
      </c>
      <c r="V19" t="b">
        <f t="shared" si="12"/>
        <v>0</v>
      </c>
      <c r="W19" t="str">
        <f t="shared" si="13"/>
        <v/>
      </c>
      <c r="Y19" t="b">
        <f t="shared" si="14"/>
        <v>0</v>
      </c>
      <c r="Z19" t="str">
        <f t="shared" si="15"/>
        <v/>
      </c>
      <c r="AB19" t="b">
        <f t="shared" si="16"/>
        <v>0</v>
      </c>
      <c r="AC19" t="str">
        <f t="shared" si="17"/>
        <v/>
      </c>
      <c r="AE19" t="b">
        <f t="shared" si="18"/>
        <v>0</v>
      </c>
      <c r="AF19" t="str">
        <f t="shared" si="19"/>
        <v/>
      </c>
      <c r="AH19" t="b">
        <f t="shared" si="20"/>
        <v>0</v>
      </c>
      <c r="AI19" t="str">
        <f t="shared" si="21"/>
        <v/>
      </c>
      <c r="AK19" t="b">
        <f t="shared" si="22"/>
        <v>0</v>
      </c>
      <c r="AL19" t="str">
        <f t="shared" si="23"/>
        <v/>
      </c>
    </row>
    <row r="20">
      <c r="A20" s="5">
        <v>16.0</v>
      </c>
      <c r="B20" s="5" t="s">
        <v>64</v>
      </c>
      <c r="C20" s="5" t="s">
        <v>65</v>
      </c>
      <c r="D20" s="29">
        <f t="shared" si="1"/>
        <v>0</v>
      </c>
      <c r="E20" s="29" t="str">
        <f t="shared" si="2"/>
        <v/>
      </c>
      <c r="F20" s="30">
        <f>350*A2</f>
        <v>0</v>
      </c>
      <c r="G20" s="31">
        <f t="shared" si="3"/>
        <v>0</v>
      </c>
      <c r="H20" s="31">
        <f t="shared" si="24"/>
        <v>0.2953718375</v>
      </c>
      <c r="I20" s="31">
        <f t="shared" si="25"/>
        <v>0.2953718375</v>
      </c>
      <c r="J20" t="b">
        <f t="shared" si="4"/>
        <v>0</v>
      </c>
      <c r="K20" t="str">
        <f t="shared" si="5"/>
        <v/>
      </c>
      <c r="M20" t="b">
        <f t="shared" si="6"/>
        <v>0</v>
      </c>
      <c r="N20" t="str">
        <f t="shared" si="7"/>
        <v/>
      </c>
      <c r="P20" t="b">
        <f t="shared" si="8"/>
        <v>0</v>
      </c>
      <c r="Q20" t="str">
        <f t="shared" si="9"/>
        <v/>
      </c>
      <c r="S20" t="b">
        <f t="shared" si="10"/>
        <v>0</v>
      </c>
      <c r="T20" t="str">
        <f t="shared" si="11"/>
        <v/>
      </c>
      <c r="V20" t="b">
        <f t="shared" si="12"/>
        <v>0</v>
      </c>
      <c r="W20" t="str">
        <f t="shared" si="13"/>
        <v/>
      </c>
      <c r="Y20" t="b">
        <f t="shared" si="14"/>
        <v>0</v>
      </c>
      <c r="Z20" t="str">
        <f t="shared" si="15"/>
        <v/>
      </c>
      <c r="AB20" t="b">
        <f t="shared" si="16"/>
        <v>0</v>
      </c>
      <c r="AC20" t="str">
        <f t="shared" si="17"/>
        <v/>
      </c>
      <c r="AE20" t="b">
        <f t="shared" si="18"/>
        <v>0</v>
      </c>
      <c r="AF20" t="str">
        <f t="shared" si="19"/>
        <v/>
      </c>
      <c r="AH20" t="b">
        <f t="shared" si="20"/>
        <v>0</v>
      </c>
      <c r="AI20" t="str">
        <f t="shared" si="21"/>
        <v/>
      </c>
      <c r="AK20" t="b">
        <f t="shared" si="22"/>
        <v>0</v>
      </c>
      <c r="AL20" t="str">
        <f t="shared" si="23"/>
        <v/>
      </c>
    </row>
    <row r="21">
      <c r="A21" s="5">
        <v>17.0</v>
      </c>
      <c r="B21" s="5" t="s">
        <v>66</v>
      </c>
      <c r="C21" s="5" t="s">
        <v>67</v>
      </c>
      <c r="D21" s="29">
        <f t="shared" si="1"/>
        <v>0</v>
      </c>
      <c r="E21" s="29" t="str">
        <f t="shared" si="2"/>
        <v/>
      </c>
      <c r="F21" s="30">
        <f>145*A2/2</f>
        <v>0</v>
      </c>
      <c r="G21" s="31">
        <f t="shared" si="3"/>
        <v>0</v>
      </c>
      <c r="H21" s="31">
        <f t="shared" si="24"/>
        <v>0.2953718375</v>
      </c>
      <c r="I21" s="31">
        <f t="shared" si="25"/>
        <v>0.2953718375</v>
      </c>
      <c r="J21" t="b">
        <f t="shared" si="4"/>
        <v>0</v>
      </c>
      <c r="K21" t="str">
        <f t="shared" si="5"/>
        <v/>
      </c>
      <c r="M21" t="b">
        <f t="shared" si="6"/>
        <v>0</v>
      </c>
      <c r="N21" t="str">
        <f t="shared" si="7"/>
        <v/>
      </c>
      <c r="P21" t="b">
        <f t="shared" si="8"/>
        <v>0</v>
      </c>
      <c r="Q21" t="str">
        <f t="shared" si="9"/>
        <v/>
      </c>
      <c r="S21" t="b">
        <f t="shared" si="10"/>
        <v>0</v>
      </c>
      <c r="T21" t="str">
        <f t="shared" si="11"/>
        <v/>
      </c>
      <c r="V21" t="b">
        <f t="shared" si="12"/>
        <v>0</v>
      </c>
      <c r="W21" t="str">
        <f t="shared" si="13"/>
        <v/>
      </c>
      <c r="Y21" t="b">
        <f t="shared" si="14"/>
        <v>0</v>
      </c>
      <c r="Z21" t="str">
        <f t="shared" si="15"/>
        <v/>
      </c>
      <c r="AB21" t="b">
        <f t="shared" si="16"/>
        <v>0</v>
      </c>
      <c r="AC21" t="str">
        <f t="shared" si="17"/>
        <v/>
      </c>
      <c r="AE21" t="b">
        <f t="shared" si="18"/>
        <v>0</v>
      </c>
      <c r="AF21" t="str">
        <f t="shared" si="19"/>
        <v/>
      </c>
      <c r="AH21" t="b">
        <f t="shared" si="20"/>
        <v>0</v>
      </c>
      <c r="AI21" t="str">
        <f t="shared" si="21"/>
        <v/>
      </c>
      <c r="AK21" t="b">
        <f t="shared" si="22"/>
        <v>0</v>
      </c>
      <c r="AL21" t="str">
        <f t="shared" si="23"/>
        <v/>
      </c>
    </row>
    <row r="22">
      <c r="A22" s="5">
        <v>18.0</v>
      </c>
      <c r="B22" s="5" t="s">
        <v>68</v>
      </c>
      <c r="C22" s="5" t="s">
        <v>69</v>
      </c>
      <c r="D22" s="29">
        <f t="shared" si="1"/>
        <v>0</v>
      </c>
      <c r="E22" s="29" t="str">
        <f t="shared" si="2"/>
        <v/>
      </c>
      <c r="F22" s="30">
        <f>3.5*A2</f>
        <v>0</v>
      </c>
      <c r="G22" s="31">
        <f t="shared" si="3"/>
        <v>0</v>
      </c>
      <c r="H22" s="31">
        <f t="shared" si="24"/>
        <v>0.2953718375</v>
      </c>
      <c r="I22" s="31">
        <f t="shared" si="25"/>
        <v>0.2953718375</v>
      </c>
      <c r="J22" t="b">
        <f t="shared" si="4"/>
        <v>0</v>
      </c>
      <c r="K22" t="str">
        <f t="shared" si="5"/>
        <v/>
      </c>
      <c r="M22" t="b">
        <f t="shared" si="6"/>
        <v>0</v>
      </c>
      <c r="N22" t="str">
        <f t="shared" si="7"/>
        <v/>
      </c>
      <c r="P22" t="b">
        <f t="shared" si="8"/>
        <v>0</v>
      </c>
      <c r="Q22" t="str">
        <f t="shared" si="9"/>
        <v/>
      </c>
      <c r="S22" t="b">
        <f t="shared" si="10"/>
        <v>0</v>
      </c>
      <c r="T22" t="str">
        <f t="shared" si="11"/>
        <v/>
      </c>
      <c r="V22" t="b">
        <f t="shared" si="12"/>
        <v>0</v>
      </c>
      <c r="W22" t="str">
        <f t="shared" si="13"/>
        <v/>
      </c>
      <c r="Y22" t="b">
        <f t="shared" si="14"/>
        <v>0</v>
      </c>
      <c r="Z22" t="str">
        <f t="shared" si="15"/>
        <v/>
      </c>
      <c r="AB22" t="b">
        <f t="shared" si="16"/>
        <v>0</v>
      </c>
      <c r="AC22" t="str">
        <f t="shared" si="17"/>
        <v/>
      </c>
      <c r="AE22" t="b">
        <f t="shared" si="18"/>
        <v>0</v>
      </c>
      <c r="AF22" t="str">
        <f t="shared" si="19"/>
        <v/>
      </c>
      <c r="AH22" t="b">
        <f t="shared" si="20"/>
        <v>0</v>
      </c>
      <c r="AI22" t="str">
        <f t="shared" si="21"/>
        <v/>
      </c>
      <c r="AK22" t="b">
        <f t="shared" si="22"/>
        <v>0</v>
      </c>
      <c r="AL22" t="str">
        <f t="shared" si="23"/>
        <v/>
      </c>
    </row>
    <row r="23">
      <c r="A23" s="5">
        <v>19.0</v>
      </c>
      <c r="B23" s="5" t="s">
        <v>70</v>
      </c>
      <c r="C23" s="5" t="s">
        <v>71</v>
      </c>
      <c r="D23" s="29">
        <f t="shared" si="1"/>
        <v>0</v>
      </c>
      <c r="E23" s="29" t="str">
        <f t="shared" si="2"/>
        <v/>
      </c>
      <c r="F23" s="30">
        <f>20900/100</f>
        <v>209</v>
      </c>
      <c r="G23" s="31">
        <f t="shared" si="3"/>
        <v>0.03235663209</v>
      </c>
      <c r="H23" s="31">
        <f t="shared" si="24"/>
        <v>0.3277284696</v>
      </c>
      <c r="I23" s="31">
        <f t="shared" si="25"/>
        <v>0.2953718375</v>
      </c>
      <c r="J23" t="b">
        <f t="shared" si="4"/>
        <v>0</v>
      </c>
      <c r="K23" t="str">
        <f t="shared" si="5"/>
        <v/>
      </c>
      <c r="M23" t="b">
        <f t="shared" si="6"/>
        <v>0</v>
      </c>
      <c r="N23" t="str">
        <f t="shared" si="7"/>
        <v/>
      </c>
      <c r="P23" t="b">
        <f t="shared" si="8"/>
        <v>0</v>
      </c>
      <c r="Q23" t="str">
        <f t="shared" si="9"/>
        <v/>
      </c>
      <c r="S23" t="b">
        <f t="shared" si="10"/>
        <v>0</v>
      </c>
      <c r="T23" t="str">
        <f t="shared" si="11"/>
        <v/>
      </c>
      <c r="V23" t="b">
        <f t="shared" si="12"/>
        <v>0</v>
      </c>
      <c r="W23" t="str">
        <f t="shared" si="13"/>
        <v/>
      </c>
      <c r="Y23" t="b">
        <f t="shared" si="14"/>
        <v>0</v>
      </c>
      <c r="Z23" t="str">
        <f t="shared" si="15"/>
        <v/>
      </c>
      <c r="AB23" t="b">
        <f t="shared" si="16"/>
        <v>0</v>
      </c>
      <c r="AC23" t="str">
        <f t="shared" si="17"/>
        <v/>
      </c>
      <c r="AE23" t="b">
        <f t="shared" si="18"/>
        <v>0</v>
      </c>
      <c r="AF23" t="str">
        <f t="shared" si="19"/>
        <v/>
      </c>
      <c r="AH23" t="b">
        <f t="shared" si="20"/>
        <v>0</v>
      </c>
      <c r="AI23" t="str">
        <f t="shared" si="21"/>
        <v/>
      </c>
      <c r="AK23" t="b">
        <f t="shared" si="22"/>
        <v>0</v>
      </c>
      <c r="AL23" t="str">
        <f t="shared" si="23"/>
        <v/>
      </c>
    </row>
    <row r="24">
      <c r="A24" s="5">
        <v>20.0</v>
      </c>
      <c r="B24" s="5" t="s">
        <v>72</v>
      </c>
      <c r="C24" s="5" t="s">
        <v>73</v>
      </c>
      <c r="D24" s="29">
        <f t="shared" si="1"/>
        <v>0</v>
      </c>
      <c r="E24" s="29" t="str">
        <f t="shared" si="2"/>
        <v/>
      </c>
      <c r="F24" s="30">
        <f>41500/150</f>
        <v>276.6666667</v>
      </c>
      <c r="G24" s="31">
        <f t="shared" si="3"/>
        <v>0.04283254327</v>
      </c>
      <c r="H24" s="31">
        <f t="shared" si="24"/>
        <v>0.3705610129</v>
      </c>
      <c r="I24" s="31">
        <f t="shared" si="25"/>
        <v>0.3277284696</v>
      </c>
      <c r="J24" t="b">
        <f t="shared" si="4"/>
        <v>0</v>
      </c>
      <c r="K24" t="str">
        <f t="shared" si="5"/>
        <v/>
      </c>
      <c r="M24" t="b">
        <f t="shared" si="6"/>
        <v>0</v>
      </c>
      <c r="N24" t="str">
        <f t="shared" si="7"/>
        <v/>
      </c>
      <c r="P24" t="b">
        <f t="shared" si="8"/>
        <v>0</v>
      </c>
      <c r="Q24" t="str">
        <f t="shared" si="9"/>
        <v/>
      </c>
      <c r="S24" t="b">
        <f t="shared" si="10"/>
        <v>0</v>
      </c>
      <c r="T24" t="str">
        <f t="shared" si="11"/>
        <v/>
      </c>
      <c r="V24" t="b">
        <f t="shared" si="12"/>
        <v>0</v>
      </c>
      <c r="W24" t="str">
        <f t="shared" si="13"/>
        <v/>
      </c>
      <c r="Y24" t="b">
        <f t="shared" si="14"/>
        <v>0</v>
      </c>
      <c r="Z24" t="str">
        <f t="shared" si="15"/>
        <v/>
      </c>
      <c r="AB24" t="b">
        <f t="shared" si="16"/>
        <v>0</v>
      </c>
      <c r="AC24" t="str">
        <f t="shared" si="17"/>
        <v/>
      </c>
      <c r="AE24" t="b">
        <f t="shared" si="18"/>
        <v>0</v>
      </c>
      <c r="AF24" t="str">
        <f t="shared" si="19"/>
        <v/>
      </c>
      <c r="AH24" t="b">
        <f t="shared" si="20"/>
        <v>0</v>
      </c>
      <c r="AI24" t="str">
        <f t="shared" si="21"/>
        <v/>
      </c>
      <c r="AK24" t="b">
        <f t="shared" si="22"/>
        <v>0</v>
      </c>
      <c r="AL24" t="str">
        <f t="shared" si="23"/>
        <v/>
      </c>
    </row>
    <row r="25">
      <c r="A25" s="5">
        <v>21.0</v>
      </c>
      <c r="B25" s="5" t="s">
        <v>74</v>
      </c>
      <c r="C25" s="5" t="s">
        <v>75</v>
      </c>
      <c r="D25" s="29">
        <f t="shared" si="1"/>
        <v>0</v>
      </c>
      <c r="E25" s="29" t="str">
        <f t="shared" si="2"/>
        <v/>
      </c>
      <c r="F25" s="30">
        <v>22.0</v>
      </c>
      <c r="G25" s="31">
        <f t="shared" si="3"/>
        <v>0.003405961272</v>
      </c>
      <c r="H25" s="31">
        <f t="shared" si="24"/>
        <v>0.3739669742</v>
      </c>
      <c r="I25" s="31">
        <f t="shared" si="25"/>
        <v>0.3705610129</v>
      </c>
      <c r="J25" t="b">
        <f t="shared" si="4"/>
        <v>0</v>
      </c>
      <c r="K25" t="str">
        <f t="shared" si="5"/>
        <v/>
      </c>
      <c r="M25" t="b">
        <f t="shared" si="6"/>
        <v>0</v>
      </c>
      <c r="N25" t="str">
        <f t="shared" si="7"/>
        <v/>
      </c>
      <c r="P25" t="b">
        <f t="shared" si="8"/>
        <v>0</v>
      </c>
      <c r="Q25" t="str">
        <f t="shared" si="9"/>
        <v/>
      </c>
      <c r="S25" t="b">
        <f t="shared" si="10"/>
        <v>0</v>
      </c>
      <c r="T25" t="str">
        <f t="shared" si="11"/>
        <v/>
      </c>
      <c r="V25" t="b">
        <f t="shared" si="12"/>
        <v>0</v>
      </c>
      <c r="W25" t="str">
        <f t="shared" si="13"/>
        <v/>
      </c>
      <c r="Y25" t="b">
        <f t="shared" si="14"/>
        <v>0</v>
      </c>
      <c r="Z25" t="str">
        <f t="shared" si="15"/>
        <v/>
      </c>
      <c r="AB25" t="b">
        <f t="shared" si="16"/>
        <v>0</v>
      </c>
      <c r="AC25" t="str">
        <f t="shared" si="17"/>
        <v/>
      </c>
      <c r="AE25" t="b">
        <f t="shared" si="18"/>
        <v>0</v>
      </c>
      <c r="AF25" t="str">
        <f t="shared" si="19"/>
        <v/>
      </c>
      <c r="AH25" t="b">
        <f t="shared" si="20"/>
        <v>0</v>
      </c>
      <c r="AI25" t="str">
        <f t="shared" si="21"/>
        <v/>
      </c>
      <c r="AK25" t="b">
        <f t="shared" si="22"/>
        <v>0</v>
      </c>
      <c r="AL25" t="str">
        <f t="shared" si="23"/>
        <v/>
      </c>
    </row>
    <row r="26">
      <c r="A26" s="5">
        <v>22.0</v>
      </c>
      <c r="B26" s="5" t="s">
        <v>20</v>
      </c>
      <c r="C26" s="5" t="s">
        <v>76</v>
      </c>
      <c r="D26" s="29">
        <f t="shared" si="1"/>
        <v>1</v>
      </c>
      <c r="E26" s="29">
        <f t="shared" si="2"/>
        <v>1</v>
      </c>
      <c r="F26" s="30">
        <f>5650/8.5</f>
        <v>664.7058824</v>
      </c>
      <c r="G26" s="31">
        <f t="shared" si="3"/>
        <v>0.102907386</v>
      </c>
      <c r="H26" s="31">
        <f t="shared" si="24"/>
        <v>0.4768743602</v>
      </c>
      <c r="I26" s="31">
        <f t="shared" si="25"/>
        <v>0.3739669742</v>
      </c>
      <c r="J26" t="b">
        <f t="shared" si="4"/>
        <v>0</v>
      </c>
      <c r="K26" t="str">
        <f t="shared" si="5"/>
        <v/>
      </c>
      <c r="M26" t="b">
        <f t="shared" si="6"/>
        <v>0</v>
      </c>
      <c r="N26" t="str">
        <f t="shared" si="7"/>
        <v/>
      </c>
      <c r="P26" t="b">
        <f t="shared" si="8"/>
        <v>0</v>
      </c>
      <c r="Q26" t="str">
        <f t="shared" si="9"/>
        <v/>
      </c>
      <c r="S26" t="b">
        <f t="shared" si="10"/>
        <v>0</v>
      </c>
      <c r="T26" t="str">
        <f t="shared" si="11"/>
        <v/>
      </c>
      <c r="V26" t="b">
        <f t="shared" si="12"/>
        <v>0</v>
      </c>
      <c r="W26" t="str">
        <f t="shared" si="13"/>
        <v/>
      </c>
      <c r="Y26" t="b">
        <f t="shared" si="14"/>
        <v>0</v>
      </c>
      <c r="Z26" t="str">
        <f t="shared" si="15"/>
        <v/>
      </c>
      <c r="AB26" t="b">
        <f t="shared" si="16"/>
        <v>1</v>
      </c>
      <c r="AC26" t="str">
        <f t="shared" si="17"/>
        <v>Ti</v>
      </c>
      <c r="AE26" t="b">
        <f t="shared" si="18"/>
        <v>0</v>
      </c>
      <c r="AF26" t="str">
        <f t="shared" si="19"/>
        <v/>
      </c>
      <c r="AH26" t="b">
        <f t="shared" si="20"/>
        <v>0</v>
      </c>
      <c r="AI26" t="str">
        <f t="shared" si="21"/>
        <v/>
      </c>
      <c r="AK26" t="b">
        <f t="shared" si="22"/>
        <v>0</v>
      </c>
      <c r="AL26" t="str">
        <f t="shared" si="23"/>
        <v/>
      </c>
    </row>
    <row r="27">
      <c r="A27" s="5">
        <v>23.0</v>
      </c>
      <c r="B27" s="5" t="s">
        <v>77</v>
      </c>
      <c r="C27" s="5" t="s">
        <v>78</v>
      </c>
      <c r="D27" s="29">
        <f t="shared" si="1"/>
        <v>0</v>
      </c>
      <c r="E27" s="29" t="str">
        <f t="shared" si="2"/>
        <v/>
      </c>
      <c r="F27" s="30">
        <v>120.0</v>
      </c>
      <c r="G27" s="31">
        <f t="shared" si="3"/>
        <v>0.01857797058</v>
      </c>
      <c r="H27" s="31">
        <f t="shared" si="24"/>
        <v>0.4954523308</v>
      </c>
      <c r="I27" s="31">
        <f t="shared" si="25"/>
        <v>0.4768743602</v>
      </c>
      <c r="J27" t="b">
        <f t="shared" si="4"/>
        <v>0</v>
      </c>
      <c r="K27" t="str">
        <f t="shared" si="5"/>
        <v/>
      </c>
      <c r="M27" t="b">
        <f t="shared" si="6"/>
        <v>0</v>
      </c>
      <c r="N27" t="str">
        <f t="shared" si="7"/>
        <v/>
      </c>
      <c r="P27" t="b">
        <f t="shared" si="8"/>
        <v>0</v>
      </c>
      <c r="Q27" t="str">
        <f t="shared" si="9"/>
        <v/>
      </c>
      <c r="S27" t="b">
        <f t="shared" si="10"/>
        <v>0</v>
      </c>
      <c r="T27" t="str">
        <f t="shared" si="11"/>
        <v/>
      </c>
      <c r="V27" t="b">
        <f t="shared" si="12"/>
        <v>0</v>
      </c>
      <c r="W27" t="str">
        <f t="shared" si="13"/>
        <v/>
      </c>
      <c r="Y27" t="b">
        <f t="shared" si="14"/>
        <v>0</v>
      </c>
      <c r="Z27" t="str">
        <f t="shared" si="15"/>
        <v/>
      </c>
      <c r="AB27" t="b">
        <f t="shared" si="16"/>
        <v>0</v>
      </c>
      <c r="AC27" t="str">
        <f t="shared" si="17"/>
        <v/>
      </c>
      <c r="AE27" t="b">
        <f t="shared" si="18"/>
        <v>0</v>
      </c>
      <c r="AF27" t="str">
        <f t="shared" si="19"/>
        <v/>
      </c>
      <c r="AH27" t="b">
        <f t="shared" si="20"/>
        <v>0</v>
      </c>
      <c r="AI27" t="str">
        <f t="shared" si="21"/>
        <v/>
      </c>
      <c r="AK27" t="b">
        <f t="shared" si="22"/>
        <v>0</v>
      </c>
      <c r="AL27" t="str">
        <f t="shared" si="23"/>
        <v/>
      </c>
    </row>
    <row r="28">
      <c r="A28" s="5">
        <v>24.0</v>
      </c>
      <c r="B28" s="5" t="s">
        <v>79</v>
      </c>
      <c r="C28" s="5" t="s">
        <v>80</v>
      </c>
      <c r="D28" s="29">
        <f t="shared" si="1"/>
        <v>0</v>
      </c>
      <c r="E28" s="29" t="str">
        <f t="shared" si="2"/>
        <v/>
      </c>
      <c r="F28" s="30">
        <f>102/2</f>
        <v>51</v>
      </c>
      <c r="G28" s="31">
        <f t="shared" si="3"/>
        <v>0.007895637495</v>
      </c>
      <c r="H28" s="31">
        <f t="shared" si="24"/>
        <v>0.5033479683</v>
      </c>
      <c r="I28" s="31">
        <f t="shared" si="25"/>
        <v>0.4954523308</v>
      </c>
      <c r="J28" t="b">
        <f t="shared" si="4"/>
        <v>0</v>
      </c>
      <c r="K28" t="str">
        <f t="shared" si="5"/>
        <v/>
      </c>
      <c r="M28" t="b">
        <f t="shared" si="6"/>
        <v>0</v>
      </c>
      <c r="N28" t="str">
        <f t="shared" si="7"/>
        <v/>
      </c>
      <c r="P28" t="b">
        <f t="shared" si="8"/>
        <v>0</v>
      </c>
      <c r="Q28" t="str">
        <f t="shared" si="9"/>
        <v/>
      </c>
      <c r="S28" t="b">
        <f t="shared" si="10"/>
        <v>0</v>
      </c>
      <c r="T28" t="str">
        <f t="shared" si="11"/>
        <v/>
      </c>
      <c r="V28" t="b">
        <f t="shared" si="12"/>
        <v>0</v>
      </c>
      <c r="W28" t="str">
        <f t="shared" si="13"/>
        <v/>
      </c>
      <c r="Y28" t="b">
        <f t="shared" si="14"/>
        <v>0</v>
      </c>
      <c r="Z28" t="str">
        <f t="shared" si="15"/>
        <v/>
      </c>
      <c r="AB28" t="b">
        <f t="shared" si="16"/>
        <v>0</v>
      </c>
      <c r="AC28" t="str">
        <f t="shared" si="17"/>
        <v/>
      </c>
      <c r="AE28" t="b">
        <f t="shared" si="18"/>
        <v>0</v>
      </c>
      <c r="AF28" t="str">
        <f t="shared" si="19"/>
        <v/>
      </c>
      <c r="AH28" t="b">
        <f t="shared" si="20"/>
        <v>0</v>
      </c>
      <c r="AI28" t="str">
        <f t="shared" si="21"/>
        <v/>
      </c>
      <c r="AK28" t="b">
        <f t="shared" si="22"/>
        <v>0</v>
      </c>
      <c r="AL28" t="str">
        <f t="shared" si="23"/>
        <v/>
      </c>
    </row>
    <row r="29">
      <c r="A29" s="5">
        <v>25.0</v>
      </c>
      <c r="B29" s="5" t="s">
        <v>81</v>
      </c>
      <c r="C29" s="5" t="s">
        <v>82</v>
      </c>
      <c r="D29" s="29">
        <f t="shared" si="1"/>
        <v>0</v>
      </c>
      <c r="E29" s="29" t="str">
        <f t="shared" si="2"/>
        <v/>
      </c>
      <c r="F29" s="30">
        <f>950/3</f>
        <v>316.6666667</v>
      </c>
      <c r="G29" s="31">
        <f t="shared" si="3"/>
        <v>0.04902520013</v>
      </c>
      <c r="H29" s="31">
        <f t="shared" si="24"/>
        <v>0.5523731684</v>
      </c>
      <c r="I29" s="31">
        <f t="shared" si="25"/>
        <v>0.5033479683</v>
      </c>
      <c r="J29" t="b">
        <f t="shared" si="4"/>
        <v>0</v>
      </c>
      <c r="K29" t="str">
        <f t="shared" si="5"/>
        <v/>
      </c>
      <c r="M29" t="b">
        <f t="shared" si="6"/>
        <v>0</v>
      </c>
      <c r="N29" t="str">
        <f t="shared" si="7"/>
        <v/>
      </c>
      <c r="P29" t="b">
        <f t="shared" si="8"/>
        <v>0</v>
      </c>
      <c r="Q29" t="str">
        <f t="shared" si="9"/>
        <v/>
      </c>
      <c r="S29" t="b">
        <f t="shared" si="10"/>
        <v>0</v>
      </c>
      <c r="T29" t="str">
        <f t="shared" si="11"/>
        <v/>
      </c>
      <c r="V29" t="b">
        <f t="shared" si="12"/>
        <v>0</v>
      </c>
      <c r="W29" t="str">
        <f t="shared" si="13"/>
        <v/>
      </c>
      <c r="Y29" t="b">
        <f t="shared" si="14"/>
        <v>0</v>
      </c>
      <c r="Z29" t="str">
        <f t="shared" si="15"/>
        <v/>
      </c>
      <c r="AB29" t="b">
        <f t="shared" si="16"/>
        <v>0</v>
      </c>
      <c r="AC29" t="str">
        <f t="shared" si="17"/>
        <v/>
      </c>
      <c r="AE29" t="b">
        <f t="shared" si="18"/>
        <v>0</v>
      </c>
      <c r="AF29" t="str">
        <f t="shared" si="19"/>
        <v/>
      </c>
      <c r="AH29" t="b">
        <f t="shared" si="20"/>
        <v>0</v>
      </c>
      <c r="AI29" t="str">
        <f t="shared" si="21"/>
        <v/>
      </c>
      <c r="AK29" t="b">
        <f t="shared" si="22"/>
        <v>0</v>
      </c>
      <c r="AL29" t="str">
        <f t="shared" si="23"/>
        <v/>
      </c>
    </row>
    <row r="30">
      <c r="A30" s="5">
        <v>26.0</v>
      </c>
      <c r="B30" s="5" t="s">
        <v>83</v>
      </c>
      <c r="C30" s="5" t="s">
        <v>84</v>
      </c>
      <c r="D30" s="29">
        <f t="shared" si="1"/>
        <v>0</v>
      </c>
      <c r="E30" s="29" t="str">
        <f t="shared" si="2"/>
        <v/>
      </c>
      <c r="F30" s="30">
        <f>56300/130</f>
        <v>433.0769231</v>
      </c>
      <c r="G30" s="31">
        <f t="shared" si="3"/>
        <v>0.06704741945</v>
      </c>
      <c r="H30" s="31">
        <f t="shared" si="24"/>
        <v>0.6194205879</v>
      </c>
      <c r="I30" s="31">
        <f t="shared" si="25"/>
        <v>0.5523731684</v>
      </c>
      <c r="J30" t="b">
        <f t="shared" si="4"/>
        <v>0</v>
      </c>
      <c r="K30" t="str">
        <f t="shared" si="5"/>
        <v/>
      </c>
      <c r="M30" t="b">
        <f t="shared" si="6"/>
        <v>0</v>
      </c>
      <c r="N30" t="str">
        <f t="shared" si="7"/>
        <v/>
      </c>
      <c r="P30" t="b">
        <f t="shared" si="8"/>
        <v>0</v>
      </c>
      <c r="Q30" t="str">
        <f t="shared" si="9"/>
        <v/>
      </c>
      <c r="S30" t="b">
        <f t="shared" si="10"/>
        <v>0</v>
      </c>
      <c r="T30" t="str">
        <f t="shared" si="11"/>
        <v/>
      </c>
      <c r="V30" t="b">
        <f t="shared" si="12"/>
        <v>0</v>
      </c>
      <c r="W30" t="str">
        <f t="shared" si="13"/>
        <v/>
      </c>
      <c r="Y30" t="b">
        <f t="shared" si="14"/>
        <v>0</v>
      </c>
      <c r="Z30" t="str">
        <f t="shared" si="15"/>
        <v/>
      </c>
      <c r="AB30" t="b">
        <f t="shared" si="16"/>
        <v>0</v>
      </c>
      <c r="AC30" t="str">
        <f t="shared" si="17"/>
        <v/>
      </c>
      <c r="AE30" t="b">
        <f t="shared" si="18"/>
        <v>0</v>
      </c>
      <c r="AF30" t="str">
        <f t="shared" si="19"/>
        <v/>
      </c>
      <c r="AH30" t="b">
        <f t="shared" si="20"/>
        <v>0</v>
      </c>
      <c r="AI30" t="str">
        <f t="shared" si="21"/>
        <v/>
      </c>
      <c r="AK30" t="b">
        <f t="shared" si="22"/>
        <v>0</v>
      </c>
      <c r="AL30" t="str">
        <f t="shared" si="23"/>
        <v/>
      </c>
    </row>
    <row r="31">
      <c r="A31" s="5">
        <v>27.0</v>
      </c>
      <c r="B31" s="5" t="s">
        <v>85</v>
      </c>
      <c r="C31" s="5" t="s">
        <v>86</v>
      </c>
      <c r="D31" s="29">
        <f t="shared" si="1"/>
        <v>0</v>
      </c>
      <c r="E31" s="29" t="str">
        <f t="shared" si="2"/>
        <v/>
      </c>
      <c r="F31" s="30">
        <v>25.0</v>
      </c>
      <c r="G31" s="31">
        <f t="shared" si="3"/>
        <v>0.003870410537</v>
      </c>
      <c r="H31" s="31">
        <f t="shared" si="24"/>
        <v>0.6232909984</v>
      </c>
      <c r="I31" s="31">
        <f t="shared" si="25"/>
        <v>0.6194205879</v>
      </c>
      <c r="J31" t="b">
        <f t="shared" si="4"/>
        <v>0</v>
      </c>
      <c r="K31" t="str">
        <f t="shared" si="5"/>
        <v/>
      </c>
      <c r="M31" t="b">
        <f t="shared" si="6"/>
        <v>0</v>
      </c>
      <c r="N31" t="str">
        <f t="shared" si="7"/>
        <v/>
      </c>
      <c r="P31" t="b">
        <f t="shared" si="8"/>
        <v>0</v>
      </c>
      <c r="Q31" t="str">
        <f t="shared" si="9"/>
        <v/>
      </c>
      <c r="S31" t="b">
        <f t="shared" si="10"/>
        <v>0</v>
      </c>
      <c r="T31" t="str">
        <f t="shared" si="11"/>
        <v/>
      </c>
      <c r="V31" t="b">
        <f t="shared" si="12"/>
        <v>0</v>
      </c>
      <c r="W31" t="str">
        <f t="shared" si="13"/>
        <v/>
      </c>
      <c r="Y31" t="b">
        <f t="shared" si="14"/>
        <v>0</v>
      </c>
      <c r="Z31" t="str">
        <f t="shared" si="15"/>
        <v/>
      </c>
      <c r="AB31" t="b">
        <f t="shared" si="16"/>
        <v>0</v>
      </c>
      <c r="AC31" t="str">
        <f t="shared" si="17"/>
        <v/>
      </c>
      <c r="AE31" t="b">
        <f t="shared" si="18"/>
        <v>0</v>
      </c>
      <c r="AF31" t="str">
        <f t="shared" si="19"/>
        <v/>
      </c>
      <c r="AH31" t="b">
        <f t="shared" si="20"/>
        <v>0</v>
      </c>
      <c r="AI31" t="str">
        <f t="shared" si="21"/>
        <v/>
      </c>
      <c r="AK31" t="b">
        <f t="shared" si="22"/>
        <v>0</v>
      </c>
      <c r="AL31" t="str">
        <f t="shared" si="23"/>
        <v/>
      </c>
    </row>
    <row r="32">
      <c r="A32" s="5">
        <v>28.0</v>
      </c>
      <c r="B32" s="5" t="s">
        <v>87</v>
      </c>
      <c r="C32" s="5" t="s">
        <v>88</v>
      </c>
      <c r="D32" s="29">
        <f t="shared" si="1"/>
        <v>0</v>
      </c>
      <c r="E32" s="29" t="str">
        <f t="shared" si="2"/>
        <v/>
      </c>
      <c r="F32" s="30">
        <v>84.0</v>
      </c>
      <c r="G32" s="31">
        <f t="shared" si="3"/>
        <v>0.0130045794</v>
      </c>
      <c r="H32" s="31">
        <f t="shared" si="24"/>
        <v>0.6362955778</v>
      </c>
      <c r="I32" s="31">
        <f t="shared" si="25"/>
        <v>0.6232909984</v>
      </c>
      <c r="J32" t="b">
        <f t="shared" si="4"/>
        <v>0</v>
      </c>
      <c r="K32" t="str">
        <f t="shared" si="5"/>
        <v/>
      </c>
      <c r="M32" t="b">
        <f t="shared" si="6"/>
        <v>0</v>
      </c>
      <c r="N32" t="str">
        <f t="shared" si="7"/>
        <v/>
      </c>
      <c r="P32" t="b">
        <f t="shared" si="8"/>
        <v>0</v>
      </c>
      <c r="Q32" t="str">
        <f t="shared" si="9"/>
        <v/>
      </c>
      <c r="S32" t="b">
        <f t="shared" si="10"/>
        <v>0</v>
      </c>
      <c r="T32" t="str">
        <f t="shared" si="11"/>
        <v/>
      </c>
      <c r="V32" t="b">
        <f t="shared" si="12"/>
        <v>0</v>
      </c>
      <c r="W32" t="str">
        <f t="shared" si="13"/>
        <v/>
      </c>
      <c r="Y32" t="b">
        <f t="shared" si="14"/>
        <v>0</v>
      </c>
      <c r="Z32" t="str">
        <f t="shared" si="15"/>
        <v/>
      </c>
      <c r="AB32" t="b">
        <f t="shared" si="16"/>
        <v>0</v>
      </c>
      <c r="AC32" t="str">
        <f t="shared" si="17"/>
        <v/>
      </c>
      <c r="AE32" t="b">
        <f t="shared" si="18"/>
        <v>0</v>
      </c>
      <c r="AF32" t="str">
        <f t="shared" si="19"/>
        <v/>
      </c>
      <c r="AH32" t="b">
        <f t="shared" si="20"/>
        <v>0</v>
      </c>
      <c r="AI32" t="str">
        <f t="shared" si="21"/>
        <v/>
      </c>
      <c r="AK32" t="b">
        <f t="shared" si="22"/>
        <v>0</v>
      </c>
      <c r="AL32" t="str">
        <f t="shared" si="23"/>
        <v/>
      </c>
    </row>
    <row r="33">
      <c r="A33" s="5">
        <v>29.0</v>
      </c>
      <c r="B33" s="5" t="s">
        <v>89</v>
      </c>
      <c r="C33" s="5" t="s">
        <v>90</v>
      </c>
      <c r="D33" s="29">
        <f t="shared" si="1"/>
        <v>0</v>
      </c>
      <c r="E33" s="29" t="str">
        <f t="shared" si="2"/>
        <v/>
      </c>
      <c r="F33" s="30">
        <f>60*5</f>
        <v>300</v>
      </c>
      <c r="G33" s="31">
        <f t="shared" si="3"/>
        <v>0.04644492644</v>
      </c>
      <c r="H33" s="31">
        <f t="shared" si="24"/>
        <v>0.6827405042</v>
      </c>
      <c r="I33" s="31">
        <f t="shared" si="25"/>
        <v>0.6362955778</v>
      </c>
      <c r="J33" t="b">
        <f t="shared" si="4"/>
        <v>0</v>
      </c>
      <c r="K33" t="str">
        <f t="shared" si="5"/>
        <v/>
      </c>
      <c r="M33" t="b">
        <f t="shared" si="6"/>
        <v>0</v>
      </c>
      <c r="N33" t="str">
        <f t="shared" si="7"/>
        <v/>
      </c>
      <c r="P33" t="b">
        <f t="shared" si="8"/>
        <v>0</v>
      </c>
      <c r="Q33" t="str">
        <f t="shared" si="9"/>
        <v/>
      </c>
      <c r="S33" t="b">
        <f t="shared" si="10"/>
        <v>0</v>
      </c>
      <c r="T33" t="str">
        <f t="shared" si="11"/>
        <v/>
      </c>
      <c r="V33" t="b">
        <f t="shared" si="12"/>
        <v>0</v>
      </c>
      <c r="W33" t="str">
        <f t="shared" si="13"/>
        <v/>
      </c>
      <c r="Y33" t="b">
        <f t="shared" si="14"/>
        <v>0</v>
      </c>
      <c r="Z33" t="str">
        <f t="shared" si="15"/>
        <v/>
      </c>
      <c r="AB33" t="b">
        <f t="shared" si="16"/>
        <v>0</v>
      </c>
      <c r="AC33" t="str">
        <f t="shared" si="17"/>
        <v/>
      </c>
      <c r="AE33" t="b">
        <f t="shared" si="18"/>
        <v>0</v>
      </c>
      <c r="AF33" t="str">
        <f t="shared" si="19"/>
        <v/>
      </c>
      <c r="AH33" t="b">
        <f t="shared" si="20"/>
        <v>0</v>
      </c>
      <c r="AI33" t="str">
        <f t="shared" si="21"/>
        <v/>
      </c>
      <c r="AK33" t="b">
        <f t="shared" si="22"/>
        <v>0</v>
      </c>
      <c r="AL33" t="str">
        <f t="shared" si="23"/>
        <v/>
      </c>
    </row>
    <row r="34">
      <c r="A34" s="5">
        <v>30.0</v>
      </c>
      <c r="B34" s="5" t="s">
        <v>91</v>
      </c>
      <c r="C34" s="5" t="s">
        <v>92</v>
      </c>
      <c r="D34" s="29">
        <f t="shared" si="1"/>
        <v>0</v>
      </c>
      <c r="E34" s="29" t="str">
        <f t="shared" si="2"/>
        <v/>
      </c>
      <c r="F34" s="30">
        <v>70.0</v>
      </c>
      <c r="G34" s="31">
        <f t="shared" si="3"/>
        <v>0.0108371495</v>
      </c>
      <c r="H34" s="31">
        <f t="shared" si="24"/>
        <v>0.6935776538</v>
      </c>
      <c r="I34" s="31">
        <f t="shared" si="25"/>
        <v>0.6827405042</v>
      </c>
      <c r="J34" t="b">
        <f t="shared" si="4"/>
        <v>0</v>
      </c>
      <c r="K34" t="str">
        <f t="shared" si="5"/>
        <v/>
      </c>
      <c r="M34" t="b">
        <f t="shared" si="6"/>
        <v>0</v>
      </c>
      <c r="N34" t="str">
        <f t="shared" si="7"/>
        <v/>
      </c>
      <c r="P34" t="b">
        <f t="shared" si="8"/>
        <v>0</v>
      </c>
      <c r="Q34" t="str">
        <f t="shared" si="9"/>
        <v/>
      </c>
      <c r="S34" t="b">
        <f t="shared" si="10"/>
        <v>0</v>
      </c>
      <c r="T34" t="str">
        <f t="shared" si="11"/>
        <v/>
      </c>
      <c r="V34" t="b">
        <f t="shared" si="12"/>
        <v>0</v>
      </c>
      <c r="W34" t="str">
        <f t="shared" si="13"/>
        <v/>
      </c>
      <c r="Y34" t="b">
        <f t="shared" si="14"/>
        <v>0</v>
      </c>
      <c r="Z34" t="str">
        <f t="shared" si="15"/>
        <v/>
      </c>
      <c r="AB34" t="b">
        <f t="shared" si="16"/>
        <v>0</v>
      </c>
      <c r="AC34" t="str">
        <f t="shared" si="17"/>
        <v/>
      </c>
      <c r="AE34" t="b">
        <f t="shared" si="18"/>
        <v>0</v>
      </c>
      <c r="AF34" t="str">
        <f t="shared" si="19"/>
        <v/>
      </c>
      <c r="AH34" t="b">
        <f t="shared" si="20"/>
        <v>0</v>
      </c>
      <c r="AI34" t="str">
        <f t="shared" si="21"/>
        <v/>
      </c>
      <c r="AK34" t="b">
        <f t="shared" si="22"/>
        <v>0</v>
      </c>
      <c r="AL34" t="str">
        <f t="shared" si="23"/>
        <v/>
      </c>
    </row>
    <row r="35">
      <c r="A35" s="5">
        <v>31.0</v>
      </c>
      <c r="B35" s="5" t="s">
        <v>93</v>
      </c>
      <c r="C35" s="5" t="s">
        <v>94</v>
      </c>
      <c r="D35" s="29">
        <f t="shared" si="1"/>
        <v>0</v>
      </c>
      <c r="E35" s="29" t="str">
        <f t="shared" si="2"/>
        <v/>
      </c>
      <c r="F35" s="30">
        <v>19.0</v>
      </c>
      <c r="G35" s="31">
        <f t="shared" si="3"/>
        <v>0.002941512008</v>
      </c>
      <c r="H35" s="31">
        <f t="shared" si="24"/>
        <v>0.6965191658</v>
      </c>
      <c r="I35" s="31">
        <f t="shared" si="25"/>
        <v>0.6935776538</v>
      </c>
      <c r="J35" t="b">
        <f t="shared" si="4"/>
        <v>0</v>
      </c>
      <c r="K35" t="str">
        <f t="shared" si="5"/>
        <v/>
      </c>
      <c r="M35" t="b">
        <f t="shared" si="6"/>
        <v>0</v>
      </c>
      <c r="N35" t="str">
        <f t="shared" si="7"/>
        <v/>
      </c>
      <c r="P35" t="b">
        <f t="shared" si="8"/>
        <v>0</v>
      </c>
      <c r="Q35" t="str">
        <f t="shared" si="9"/>
        <v/>
      </c>
      <c r="S35" t="b">
        <f t="shared" si="10"/>
        <v>0</v>
      </c>
      <c r="T35" t="str">
        <f t="shared" si="11"/>
        <v/>
      </c>
      <c r="V35" t="b">
        <f t="shared" si="12"/>
        <v>0</v>
      </c>
      <c r="W35" t="str">
        <f t="shared" si="13"/>
        <v/>
      </c>
      <c r="Y35" t="b">
        <f t="shared" si="14"/>
        <v>0</v>
      </c>
      <c r="Z35" t="str">
        <f t="shared" si="15"/>
        <v/>
      </c>
      <c r="AB35" t="b">
        <f t="shared" si="16"/>
        <v>0</v>
      </c>
      <c r="AC35" t="str">
        <f t="shared" si="17"/>
        <v/>
      </c>
      <c r="AE35" t="b">
        <f t="shared" si="18"/>
        <v>0</v>
      </c>
      <c r="AF35" t="str">
        <f t="shared" si="19"/>
        <v/>
      </c>
      <c r="AH35" t="b">
        <f t="shared" si="20"/>
        <v>0</v>
      </c>
      <c r="AI35" t="str">
        <f t="shared" si="21"/>
        <v/>
      </c>
      <c r="AK35" t="b">
        <f t="shared" si="22"/>
        <v>0</v>
      </c>
      <c r="AL35" t="str">
        <f t="shared" si="23"/>
        <v/>
      </c>
    </row>
    <row r="36">
      <c r="A36" s="5">
        <v>32.0</v>
      </c>
      <c r="B36" s="5" t="s">
        <v>95</v>
      </c>
      <c r="C36" s="5" t="s">
        <v>96</v>
      </c>
      <c r="D36" s="29">
        <f t="shared" si="1"/>
        <v>0</v>
      </c>
      <c r="E36" s="29" t="str">
        <f t="shared" si="2"/>
        <v/>
      </c>
      <c r="F36" s="30">
        <v>1.5</v>
      </c>
      <c r="G36" s="31">
        <f t="shared" si="3"/>
        <v>0.0002322246322</v>
      </c>
      <c r="H36" s="31">
        <f t="shared" si="24"/>
        <v>0.6967513904</v>
      </c>
      <c r="I36" s="31">
        <f t="shared" si="25"/>
        <v>0.6965191658</v>
      </c>
      <c r="J36" t="b">
        <f t="shared" si="4"/>
        <v>0</v>
      </c>
      <c r="K36" t="str">
        <f t="shared" si="5"/>
        <v/>
      </c>
      <c r="M36" t="b">
        <f t="shared" si="6"/>
        <v>0</v>
      </c>
      <c r="N36" t="str">
        <f t="shared" si="7"/>
        <v/>
      </c>
      <c r="P36" t="b">
        <f t="shared" si="8"/>
        <v>0</v>
      </c>
      <c r="Q36" t="str">
        <f t="shared" si="9"/>
        <v/>
      </c>
      <c r="S36" t="b">
        <f t="shared" si="10"/>
        <v>0</v>
      </c>
      <c r="T36" t="str">
        <f t="shared" si="11"/>
        <v/>
      </c>
      <c r="V36" t="b">
        <f t="shared" si="12"/>
        <v>0</v>
      </c>
      <c r="W36" t="str">
        <f t="shared" si="13"/>
        <v/>
      </c>
      <c r="Y36" t="b">
        <f t="shared" si="14"/>
        <v>0</v>
      </c>
      <c r="Z36" t="str">
        <f t="shared" si="15"/>
        <v/>
      </c>
      <c r="AB36" t="b">
        <f t="shared" si="16"/>
        <v>0</v>
      </c>
      <c r="AC36" t="str">
        <f t="shared" si="17"/>
        <v/>
      </c>
      <c r="AE36" t="b">
        <f t="shared" si="18"/>
        <v>0</v>
      </c>
      <c r="AF36" t="str">
        <f t="shared" si="19"/>
        <v/>
      </c>
      <c r="AH36" t="b">
        <f t="shared" si="20"/>
        <v>0</v>
      </c>
      <c r="AI36" t="str">
        <f t="shared" si="21"/>
        <v/>
      </c>
      <c r="AK36" t="b">
        <f t="shared" si="22"/>
        <v>0</v>
      </c>
      <c r="AL36" t="str">
        <f t="shared" si="23"/>
        <v/>
      </c>
    </row>
    <row r="37">
      <c r="A37" s="5">
        <v>33.0</v>
      </c>
      <c r="B37" s="5" t="s">
        <v>97</v>
      </c>
      <c r="C37" s="5" t="s">
        <v>98</v>
      </c>
      <c r="D37" s="29">
        <f t="shared" si="1"/>
        <v>0</v>
      </c>
      <c r="E37" s="29" t="str">
        <f t="shared" si="2"/>
        <v/>
      </c>
      <c r="F37" s="30">
        <v>1.8</v>
      </c>
      <c r="G37" s="31">
        <f t="shared" si="3"/>
        <v>0.0002786695586</v>
      </c>
      <c r="H37" s="31">
        <f t="shared" si="24"/>
        <v>0.69703006</v>
      </c>
      <c r="I37" s="31">
        <f t="shared" si="25"/>
        <v>0.6967513904</v>
      </c>
      <c r="J37" t="b">
        <f t="shared" si="4"/>
        <v>0</v>
      </c>
      <c r="K37" t="str">
        <f t="shared" si="5"/>
        <v/>
      </c>
      <c r="M37" t="b">
        <f t="shared" si="6"/>
        <v>0</v>
      </c>
      <c r="N37" t="str">
        <f t="shared" si="7"/>
        <v/>
      </c>
      <c r="P37" t="b">
        <f t="shared" si="8"/>
        <v>0</v>
      </c>
      <c r="Q37" t="str">
        <f t="shared" si="9"/>
        <v/>
      </c>
      <c r="S37" t="b">
        <f t="shared" si="10"/>
        <v>0</v>
      </c>
      <c r="T37" t="str">
        <f t="shared" si="11"/>
        <v/>
      </c>
      <c r="V37" t="b">
        <f t="shared" si="12"/>
        <v>0</v>
      </c>
      <c r="W37" t="str">
        <f t="shared" si="13"/>
        <v/>
      </c>
      <c r="Y37" t="b">
        <f t="shared" si="14"/>
        <v>0</v>
      </c>
      <c r="Z37" t="str">
        <f t="shared" si="15"/>
        <v/>
      </c>
      <c r="AB37" t="b">
        <f t="shared" si="16"/>
        <v>0</v>
      </c>
      <c r="AC37" t="str">
        <f t="shared" si="17"/>
        <v/>
      </c>
      <c r="AE37" t="b">
        <f t="shared" si="18"/>
        <v>0</v>
      </c>
      <c r="AF37" t="str">
        <f t="shared" si="19"/>
        <v/>
      </c>
      <c r="AH37" t="b">
        <f t="shared" si="20"/>
        <v>0</v>
      </c>
      <c r="AI37" t="str">
        <f t="shared" si="21"/>
        <v/>
      </c>
      <c r="AK37" t="b">
        <f t="shared" si="22"/>
        <v>0</v>
      </c>
      <c r="AL37" t="str">
        <f t="shared" si="23"/>
        <v/>
      </c>
    </row>
    <row r="38">
      <c r="A38" s="5">
        <v>34.0</v>
      </c>
      <c r="B38" s="5" t="s">
        <v>99</v>
      </c>
      <c r="C38" s="5" t="s">
        <v>100</v>
      </c>
      <c r="D38" s="29">
        <f t="shared" si="1"/>
        <v>0</v>
      </c>
      <c r="E38" s="29" t="str">
        <f t="shared" si="2"/>
        <v/>
      </c>
      <c r="F38" s="30">
        <v>0.05</v>
      </c>
      <c r="G38" s="31">
        <f t="shared" si="3"/>
        <v>0.000007740821074</v>
      </c>
      <c r="H38" s="31">
        <f t="shared" si="24"/>
        <v>0.6970378008</v>
      </c>
      <c r="I38" s="31">
        <f t="shared" si="25"/>
        <v>0.69703006</v>
      </c>
      <c r="J38" t="b">
        <f t="shared" si="4"/>
        <v>0</v>
      </c>
      <c r="K38" t="str">
        <f t="shared" si="5"/>
        <v/>
      </c>
      <c r="M38" t="b">
        <f t="shared" si="6"/>
        <v>0</v>
      </c>
      <c r="N38" t="str">
        <f t="shared" si="7"/>
        <v/>
      </c>
      <c r="P38" t="b">
        <f t="shared" si="8"/>
        <v>0</v>
      </c>
      <c r="Q38" t="str">
        <f t="shared" si="9"/>
        <v/>
      </c>
      <c r="S38" t="b">
        <f t="shared" si="10"/>
        <v>0</v>
      </c>
      <c r="T38" t="str">
        <f t="shared" si="11"/>
        <v/>
      </c>
      <c r="V38" t="b">
        <f t="shared" si="12"/>
        <v>0</v>
      </c>
      <c r="W38" t="str">
        <f t="shared" si="13"/>
        <v/>
      </c>
      <c r="Y38" t="b">
        <f t="shared" si="14"/>
        <v>0</v>
      </c>
      <c r="Z38" t="str">
        <f t="shared" si="15"/>
        <v/>
      </c>
      <c r="AB38" t="b">
        <f t="shared" si="16"/>
        <v>0</v>
      </c>
      <c r="AC38" t="str">
        <f t="shared" si="17"/>
        <v/>
      </c>
      <c r="AE38" t="b">
        <f t="shared" si="18"/>
        <v>0</v>
      </c>
      <c r="AF38" t="str">
        <f t="shared" si="19"/>
        <v/>
      </c>
      <c r="AH38" t="b">
        <f t="shared" si="20"/>
        <v>0</v>
      </c>
      <c r="AI38" t="str">
        <f t="shared" si="21"/>
        <v/>
      </c>
      <c r="AK38" t="b">
        <f t="shared" si="22"/>
        <v>0</v>
      </c>
      <c r="AL38" t="str">
        <f t="shared" si="23"/>
        <v/>
      </c>
    </row>
    <row r="39">
      <c r="A39" s="5">
        <v>35.0</v>
      </c>
      <c r="B39" s="5" t="s">
        <v>101</v>
      </c>
      <c r="C39" s="5" t="s">
        <v>102</v>
      </c>
      <c r="D39" s="29">
        <f t="shared" si="1"/>
        <v>0</v>
      </c>
      <c r="E39" s="29" t="str">
        <f t="shared" si="2"/>
        <v/>
      </c>
      <c r="F39" s="30">
        <v>2.4</v>
      </c>
      <c r="G39" s="31">
        <f t="shared" si="3"/>
        <v>0.0003715594115</v>
      </c>
      <c r="H39" s="31">
        <f t="shared" si="24"/>
        <v>0.6974093602</v>
      </c>
      <c r="I39" s="31">
        <f t="shared" si="25"/>
        <v>0.6970378008</v>
      </c>
      <c r="J39" t="b">
        <f t="shared" si="4"/>
        <v>0</v>
      </c>
      <c r="K39" t="str">
        <f t="shared" si="5"/>
        <v/>
      </c>
      <c r="M39" t="b">
        <f t="shared" si="6"/>
        <v>0</v>
      </c>
      <c r="N39" t="str">
        <f t="shared" si="7"/>
        <v/>
      </c>
      <c r="P39" t="b">
        <f t="shared" si="8"/>
        <v>0</v>
      </c>
      <c r="Q39" t="str">
        <f t="shared" si="9"/>
        <v/>
      </c>
      <c r="S39" t="b">
        <f t="shared" si="10"/>
        <v>0</v>
      </c>
      <c r="T39" t="str">
        <f t="shared" si="11"/>
        <v/>
      </c>
      <c r="V39" t="b">
        <f t="shared" si="12"/>
        <v>0</v>
      </c>
      <c r="W39" t="str">
        <f t="shared" si="13"/>
        <v/>
      </c>
      <c r="Y39" t="b">
        <f t="shared" si="14"/>
        <v>0</v>
      </c>
      <c r="Z39" t="str">
        <f t="shared" si="15"/>
        <v/>
      </c>
      <c r="AB39" t="b">
        <f t="shared" si="16"/>
        <v>0</v>
      </c>
      <c r="AC39" t="str">
        <f t="shared" si="17"/>
        <v/>
      </c>
      <c r="AE39" t="b">
        <f t="shared" si="18"/>
        <v>0</v>
      </c>
      <c r="AF39" t="str">
        <f t="shared" si="19"/>
        <v/>
      </c>
      <c r="AH39" t="b">
        <f t="shared" si="20"/>
        <v>0</v>
      </c>
      <c r="AI39" t="str">
        <f t="shared" si="21"/>
        <v/>
      </c>
      <c r="AK39" t="b">
        <f t="shared" si="22"/>
        <v>0</v>
      </c>
      <c r="AL39" t="str">
        <f t="shared" si="23"/>
        <v/>
      </c>
    </row>
    <row r="40">
      <c r="A40" s="5">
        <v>36.0</v>
      </c>
      <c r="B40" s="5" t="s">
        <v>103</v>
      </c>
      <c r="C40" s="5" t="s">
        <v>104</v>
      </c>
      <c r="D40" s="29">
        <f t="shared" si="1"/>
        <v>0</v>
      </c>
      <c r="E40" s="29" t="str">
        <f t="shared" si="2"/>
        <v/>
      </c>
      <c r="F40" s="30">
        <f>(10^-4)*A2</f>
        <v>0</v>
      </c>
      <c r="G40" s="31">
        <f t="shared" si="3"/>
        <v>0</v>
      </c>
      <c r="H40" s="31">
        <f t="shared" si="24"/>
        <v>0.6974093602</v>
      </c>
      <c r="I40" s="31">
        <f t="shared" si="25"/>
        <v>0.6974093602</v>
      </c>
      <c r="J40" t="b">
        <f t="shared" si="4"/>
        <v>0</v>
      </c>
      <c r="K40" t="str">
        <f t="shared" si="5"/>
        <v/>
      </c>
      <c r="M40" t="b">
        <f t="shared" si="6"/>
        <v>0</v>
      </c>
      <c r="N40" t="str">
        <f t="shared" si="7"/>
        <v/>
      </c>
      <c r="P40" t="b">
        <f t="shared" si="8"/>
        <v>0</v>
      </c>
      <c r="Q40" t="str">
        <f t="shared" si="9"/>
        <v/>
      </c>
      <c r="S40" t="b">
        <f t="shared" si="10"/>
        <v>0</v>
      </c>
      <c r="T40" t="str">
        <f t="shared" si="11"/>
        <v/>
      </c>
      <c r="V40" t="b">
        <f t="shared" si="12"/>
        <v>0</v>
      </c>
      <c r="W40" t="str">
        <f t="shared" si="13"/>
        <v/>
      </c>
      <c r="Y40" t="b">
        <f t="shared" si="14"/>
        <v>0</v>
      </c>
      <c r="Z40" t="str">
        <f t="shared" si="15"/>
        <v/>
      </c>
      <c r="AB40" t="b">
        <f t="shared" si="16"/>
        <v>0</v>
      </c>
      <c r="AC40" t="str">
        <f t="shared" si="17"/>
        <v/>
      </c>
      <c r="AE40" t="b">
        <f t="shared" si="18"/>
        <v>0</v>
      </c>
      <c r="AF40" t="str">
        <f t="shared" si="19"/>
        <v/>
      </c>
      <c r="AH40" t="b">
        <f t="shared" si="20"/>
        <v>0</v>
      </c>
      <c r="AI40" t="str">
        <f t="shared" si="21"/>
        <v/>
      </c>
      <c r="AK40" t="b">
        <f t="shared" si="22"/>
        <v>0</v>
      </c>
      <c r="AL40" t="str">
        <f t="shared" si="23"/>
        <v/>
      </c>
    </row>
    <row r="41">
      <c r="A41" s="5">
        <v>37.0</v>
      </c>
      <c r="B41" s="5" t="s">
        <v>21</v>
      </c>
      <c r="C41" s="5" t="s">
        <v>105</v>
      </c>
      <c r="D41" s="29">
        <f t="shared" si="1"/>
        <v>1</v>
      </c>
      <c r="E41" s="29">
        <f t="shared" si="2"/>
        <v>1</v>
      </c>
      <c r="F41" s="30">
        <f>90/6</f>
        <v>15</v>
      </c>
      <c r="G41" s="31">
        <f t="shared" si="3"/>
        <v>0.002322246322</v>
      </c>
      <c r="H41" s="31">
        <f t="shared" si="24"/>
        <v>0.6997316065</v>
      </c>
      <c r="I41" s="31">
        <f t="shared" si="25"/>
        <v>0.6974093602</v>
      </c>
      <c r="J41" t="b">
        <f t="shared" si="4"/>
        <v>0</v>
      </c>
      <c r="K41" t="str">
        <f t="shared" si="5"/>
        <v/>
      </c>
      <c r="M41" t="b">
        <f t="shared" si="6"/>
        <v>0</v>
      </c>
      <c r="N41" t="str">
        <f t="shared" si="7"/>
        <v/>
      </c>
      <c r="P41" t="b">
        <f t="shared" si="8"/>
        <v>0</v>
      </c>
      <c r="Q41" t="str">
        <f t="shared" si="9"/>
        <v/>
      </c>
      <c r="S41" t="b">
        <f t="shared" si="10"/>
        <v>0</v>
      </c>
      <c r="T41" t="str">
        <f t="shared" si="11"/>
        <v/>
      </c>
      <c r="V41" t="b">
        <f t="shared" si="12"/>
        <v>0</v>
      </c>
      <c r="W41" t="str">
        <f t="shared" si="13"/>
        <v/>
      </c>
      <c r="Y41" t="b">
        <f t="shared" si="14"/>
        <v>0</v>
      </c>
      <c r="Z41" t="str">
        <f t="shared" si="15"/>
        <v/>
      </c>
      <c r="AB41" t="b">
        <f t="shared" si="16"/>
        <v>0</v>
      </c>
      <c r="AC41" t="str">
        <f t="shared" si="17"/>
        <v/>
      </c>
      <c r="AE41" t="b">
        <f t="shared" si="18"/>
        <v>1</v>
      </c>
      <c r="AF41" t="str">
        <f t="shared" si="19"/>
        <v>Rb</v>
      </c>
      <c r="AH41" t="b">
        <f t="shared" si="20"/>
        <v>0</v>
      </c>
      <c r="AI41" t="str">
        <f t="shared" si="21"/>
        <v/>
      </c>
      <c r="AK41" t="b">
        <f t="shared" si="22"/>
        <v>0</v>
      </c>
      <c r="AL41" t="str">
        <f t="shared" si="23"/>
        <v/>
      </c>
    </row>
    <row r="42">
      <c r="A42" s="5">
        <v>38.0</v>
      </c>
      <c r="B42" s="5" t="s">
        <v>16</v>
      </c>
      <c r="C42" s="5" t="s">
        <v>106</v>
      </c>
      <c r="D42" s="29">
        <f t="shared" si="1"/>
        <v>1</v>
      </c>
      <c r="E42" s="29">
        <f t="shared" si="2"/>
        <v>1</v>
      </c>
      <c r="F42" s="30">
        <f>370/3</f>
        <v>123.3333333</v>
      </c>
      <c r="G42" s="31">
        <f t="shared" si="3"/>
        <v>0.01909402531</v>
      </c>
      <c r="H42" s="31">
        <f t="shared" si="24"/>
        <v>0.7188256318</v>
      </c>
      <c r="I42" s="31">
        <f t="shared" si="25"/>
        <v>0.6997316065</v>
      </c>
      <c r="J42" t="b">
        <f t="shared" si="4"/>
        <v>0</v>
      </c>
      <c r="K42" t="str">
        <f t="shared" si="5"/>
        <v/>
      </c>
      <c r="M42" t="b">
        <f t="shared" si="6"/>
        <v>0</v>
      </c>
      <c r="N42" t="str">
        <f t="shared" si="7"/>
        <v/>
      </c>
      <c r="P42" t="b">
        <f t="shared" si="8"/>
        <v>1</v>
      </c>
      <c r="Q42" t="str">
        <f t="shared" si="9"/>
        <v>Sr</v>
      </c>
      <c r="S42" t="b">
        <f t="shared" si="10"/>
        <v>0</v>
      </c>
      <c r="T42" t="str">
        <f t="shared" si="11"/>
        <v/>
      </c>
      <c r="V42" t="b">
        <f t="shared" si="12"/>
        <v>0</v>
      </c>
      <c r="W42" t="str">
        <f t="shared" si="13"/>
        <v/>
      </c>
      <c r="Y42" t="b">
        <f t="shared" si="14"/>
        <v>0</v>
      </c>
      <c r="Z42" t="str">
        <f t="shared" si="15"/>
        <v/>
      </c>
      <c r="AB42" t="b">
        <f t="shared" si="16"/>
        <v>0</v>
      </c>
      <c r="AC42" t="str">
        <f t="shared" si="17"/>
        <v/>
      </c>
      <c r="AE42" t="b">
        <f t="shared" si="18"/>
        <v>0</v>
      </c>
      <c r="AF42" t="str">
        <f t="shared" si="19"/>
        <v/>
      </c>
      <c r="AH42" t="b">
        <f t="shared" si="20"/>
        <v>0</v>
      </c>
      <c r="AI42" t="str">
        <f t="shared" si="21"/>
        <v/>
      </c>
      <c r="AK42" t="b">
        <f t="shared" si="22"/>
        <v>0</v>
      </c>
      <c r="AL42" t="str">
        <f t="shared" si="23"/>
        <v/>
      </c>
    </row>
    <row r="43">
      <c r="A43" s="5">
        <v>39.0</v>
      </c>
      <c r="B43" s="5" t="s">
        <v>107</v>
      </c>
      <c r="C43" s="5" t="s">
        <v>108</v>
      </c>
      <c r="D43" s="29">
        <f t="shared" si="1"/>
        <v>0</v>
      </c>
      <c r="E43" s="29" t="str">
        <f t="shared" si="2"/>
        <v/>
      </c>
      <c r="F43" s="30">
        <v>33.0</v>
      </c>
      <c r="G43" s="31">
        <f t="shared" si="3"/>
        <v>0.005108941909</v>
      </c>
      <c r="H43" s="31">
        <f t="shared" si="24"/>
        <v>0.7239345737</v>
      </c>
      <c r="I43" s="31">
        <f t="shared" si="25"/>
        <v>0.7188256318</v>
      </c>
      <c r="J43" t="b">
        <f t="shared" si="4"/>
        <v>0</v>
      </c>
      <c r="K43" t="str">
        <f t="shared" si="5"/>
        <v/>
      </c>
      <c r="M43" t="b">
        <f t="shared" si="6"/>
        <v>0</v>
      </c>
      <c r="N43" t="str">
        <f t="shared" si="7"/>
        <v/>
      </c>
      <c r="P43" t="b">
        <f t="shared" si="8"/>
        <v>0</v>
      </c>
      <c r="Q43" t="str">
        <f t="shared" si="9"/>
        <v/>
      </c>
      <c r="S43" t="b">
        <f t="shared" si="10"/>
        <v>0</v>
      </c>
      <c r="T43" t="str">
        <f t="shared" si="11"/>
        <v/>
      </c>
      <c r="V43" t="b">
        <f t="shared" si="12"/>
        <v>0</v>
      </c>
      <c r="W43" t="str">
        <f t="shared" si="13"/>
        <v/>
      </c>
      <c r="Y43" t="b">
        <f t="shared" si="14"/>
        <v>0</v>
      </c>
      <c r="Z43" t="str">
        <f t="shared" si="15"/>
        <v/>
      </c>
      <c r="AB43" t="b">
        <f t="shared" si="16"/>
        <v>0</v>
      </c>
      <c r="AC43" t="str">
        <f t="shared" si="17"/>
        <v/>
      </c>
      <c r="AE43" t="b">
        <f t="shared" si="18"/>
        <v>0</v>
      </c>
      <c r="AF43" t="str">
        <f t="shared" si="19"/>
        <v/>
      </c>
      <c r="AH43" t="b">
        <f t="shared" si="20"/>
        <v>0</v>
      </c>
      <c r="AI43" t="str">
        <f t="shared" si="21"/>
        <v/>
      </c>
      <c r="AK43" t="b">
        <f t="shared" si="22"/>
        <v>0</v>
      </c>
      <c r="AL43" t="str">
        <f t="shared" si="23"/>
        <v/>
      </c>
    </row>
    <row r="44">
      <c r="A44" s="5">
        <v>40.0</v>
      </c>
      <c r="B44" s="5" t="s">
        <v>19</v>
      </c>
      <c r="C44" s="5" t="s">
        <v>109</v>
      </c>
      <c r="D44" s="29">
        <f t="shared" si="1"/>
        <v>1</v>
      </c>
      <c r="E44" s="29">
        <f t="shared" si="2"/>
        <v>1</v>
      </c>
      <c r="F44" s="30">
        <v>165.0</v>
      </c>
      <c r="G44" s="31">
        <f t="shared" si="3"/>
        <v>0.02554470954</v>
      </c>
      <c r="H44" s="31">
        <f t="shared" si="24"/>
        <v>0.7494792833</v>
      </c>
      <c r="I44" s="31">
        <f t="shared" si="25"/>
        <v>0.7239345737</v>
      </c>
      <c r="J44" t="b">
        <f t="shared" si="4"/>
        <v>0</v>
      </c>
      <c r="K44" t="str">
        <f t="shared" si="5"/>
        <v/>
      </c>
      <c r="M44" t="b">
        <f t="shared" si="6"/>
        <v>0</v>
      </c>
      <c r="N44" t="str">
        <f t="shared" si="7"/>
        <v/>
      </c>
      <c r="P44" t="b">
        <f t="shared" si="8"/>
        <v>0</v>
      </c>
      <c r="Q44" t="str">
        <f t="shared" si="9"/>
        <v/>
      </c>
      <c r="S44" t="b">
        <f t="shared" si="10"/>
        <v>0</v>
      </c>
      <c r="T44" t="str">
        <f t="shared" si="11"/>
        <v/>
      </c>
      <c r="V44" t="b">
        <f t="shared" si="12"/>
        <v>0</v>
      </c>
      <c r="W44" t="str">
        <f t="shared" si="13"/>
        <v/>
      </c>
      <c r="Y44" t="b">
        <f t="shared" si="14"/>
        <v>1</v>
      </c>
      <c r="Z44" t="str">
        <f t="shared" si="15"/>
        <v>Zr</v>
      </c>
      <c r="AB44" t="b">
        <f t="shared" si="16"/>
        <v>0</v>
      </c>
      <c r="AC44" t="str">
        <f t="shared" si="17"/>
        <v/>
      </c>
      <c r="AE44" t="b">
        <f t="shared" si="18"/>
        <v>0</v>
      </c>
      <c r="AF44" t="str">
        <f t="shared" si="19"/>
        <v/>
      </c>
      <c r="AH44" t="b">
        <f t="shared" si="20"/>
        <v>0</v>
      </c>
      <c r="AI44" t="str">
        <f t="shared" si="21"/>
        <v/>
      </c>
      <c r="AK44" t="b">
        <f t="shared" si="22"/>
        <v>0</v>
      </c>
      <c r="AL44" t="str">
        <f t="shared" si="23"/>
        <v/>
      </c>
    </row>
    <row r="45">
      <c r="A45" s="5">
        <v>41.0</v>
      </c>
      <c r="B45" s="5" t="s">
        <v>23</v>
      </c>
      <c r="C45" s="5" t="s">
        <v>110</v>
      </c>
      <c r="D45" s="29">
        <f t="shared" si="1"/>
        <v>1</v>
      </c>
      <c r="E45" s="29">
        <f t="shared" si="2"/>
        <v>1</v>
      </c>
      <c r="F45" s="30">
        <f>20*15</f>
        <v>300</v>
      </c>
      <c r="G45" s="31">
        <f t="shared" si="3"/>
        <v>0.04644492644</v>
      </c>
      <c r="H45" s="31">
        <f t="shared" si="24"/>
        <v>0.7959242097</v>
      </c>
      <c r="I45" s="31">
        <f t="shared" si="25"/>
        <v>0.7494792833</v>
      </c>
      <c r="J45" t="b">
        <f t="shared" si="4"/>
        <v>0</v>
      </c>
      <c r="K45" t="str">
        <f t="shared" si="5"/>
        <v/>
      </c>
      <c r="M45" t="b">
        <f t="shared" si="6"/>
        <v>0</v>
      </c>
      <c r="N45" t="str">
        <f t="shared" si="7"/>
        <v/>
      </c>
      <c r="P45" t="b">
        <f t="shared" si="8"/>
        <v>0</v>
      </c>
      <c r="Q45" t="str">
        <f t="shared" si="9"/>
        <v/>
      </c>
      <c r="S45" t="b">
        <f t="shared" si="10"/>
        <v>0</v>
      </c>
      <c r="T45" t="str">
        <f t="shared" si="11"/>
        <v/>
      </c>
      <c r="V45" t="b">
        <f t="shared" si="12"/>
        <v>0</v>
      </c>
      <c r="W45" t="str">
        <f t="shared" si="13"/>
        <v/>
      </c>
      <c r="Y45" t="b">
        <f t="shared" si="14"/>
        <v>0</v>
      </c>
      <c r="Z45" t="str">
        <f t="shared" si="15"/>
        <v/>
      </c>
      <c r="AB45" t="b">
        <f t="shared" si="16"/>
        <v>0</v>
      </c>
      <c r="AC45" t="str">
        <f t="shared" si="17"/>
        <v/>
      </c>
      <c r="AE45" t="b">
        <f t="shared" si="18"/>
        <v>0</v>
      </c>
      <c r="AF45" t="str">
        <f t="shared" si="19"/>
        <v/>
      </c>
      <c r="AH45" t="b">
        <f t="shared" si="20"/>
        <v>0</v>
      </c>
      <c r="AI45" t="str">
        <f t="shared" si="21"/>
        <v/>
      </c>
      <c r="AK45" t="b">
        <f t="shared" si="22"/>
        <v>1</v>
      </c>
      <c r="AL45" t="str">
        <f t="shared" si="23"/>
        <v>Nb</v>
      </c>
    </row>
    <row r="46">
      <c r="A46" s="5">
        <v>42.0</v>
      </c>
      <c r="B46" s="5" t="s">
        <v>111</v>
      </c>
      <c r="C46" s="5" t="s">
        <v>112</v>
      </c>
      <c r="D46" s="29">
        <f t="shared" si="1"/>
        <v>0</v>
      </c>
      <c r="E46" s="29" t="str">
        <f t="shared" si="2"/>
        <v/>
      </c>
      <c r="F46" s="30">
        <f>1.2*19</f>
        <v>22.8</v>
      </c>
      <c r="G46" s="31">
        <f t="shared" si="3"/>
        <v>0.00352981441</v>
      </c>
      <c r="H46" s="31">
        <f t="shared" si="24"/>
        <v>0.7994540241</v>
      </c>
      <c r="I46" s="31">
        <f t="shared" si="25"/>
        <v>0.7959242097</v>
      </c>
      <c r="J46" t="b">
        <f t="shared" si="4"/>
        <v>0</v>
      </c>
      <c r="K46" t="str">
        <f t="shared" si="5"/>
        <v/>
      </c>
      <c r="M46" t="b">
        <f t="shared" si="6"/>
        <v>0</v>
      </c>
      <c r="N46" t="str">
        <f t="shared" si="7"/>
        <v/>
      </c>
      <c r="P46" t="b">
        <f t="shared" si="8"/>
        <v>0</v>
      </c>
      <c r="Q46" t="str">
        <f t="shared" si="9"/>
        <v/>
      </c>
      <c r="S46" t="b">
        <f t="shared" si="10"/>
        <v>0</v>
      </c>
      <c r="T46" t="str">
        <f t="shared" si="11"/>
        <v/>
      </c>
      <c r="V46" t="b">
        <f t="shared" si="12"/>
        <v>0</v>
      </c>
      <c r="W46" t="str">
        <f t="shared" si="13"/>
        <v/>
      </c>
      <c r="Y46" t="b">
        <f t="shared" si="14"/>
        <v>0</v>
      </c>
      <c r="Z46" t="str">
        <f t="shared" si="15"/>
        <v/>
      </c>
      <c r="AB46" t="b">
        <f t="shared" si="16"/>
        <v>0</v>
      </c>
      <c r="AC46" t="str">
        <f t="shared" si="17"/>
        <v/>
      </c>
      <c r="AE46" t="b">
        <f t="shared" si="18"/>
        <v>0</v>
      </c>
      <c r="AF46" t="str">
        <f t="shared" si="19"/>
        <v/>
      </c>
      <c r="AH46" t="b">
        <f t="shared" si="20"/>
        <v>0</v>
      </c>
      <c r="AI46" t="str">
        <f t="shared" si="21"/>
        <v/>
      </c>
      <c r="AK46" t="b">
        <f t="shared" si="22"/>
        <v>0</v>
      </c>
      <c r="AL46" t="str">
        <f t="shared" si="23"/>
        <v/>
      </c>
    </row>
    <row r="47" hidden="1">
      <c r="A47" s="5">
        <v>43.0</v>
      </c>
      <c r="B47" s="5" t="s">
        <v>113</v>
      </c>
      <c r="C47" s="5" t="s">
        <v>114</v>
      </c>
      <c r="D47" s="29">
        <f t="shared" si="1"/>
        <v>0</v>
      </c>
      <c r="E47" s="29" t="str">
        <f t="shared" si="2"/>
        <v/>
      </c>
      <c r="F47" s="30"/>
      <c r="G47" s="31"/>
    </row>
    <row r="48">
      <c r="A48" s="5">
        <v>44.0</v>
      </c>
      <c r="B48" s="5" t="s">
        <v>115</v>
      </c>
      <c r="C48" s="5" t="s">
        <v>116</v>
      </c>
      <c r="D48" s="29">
        <f t="shared" si="1"/>
        <v>0</v>
      </c>
      <c r="E48" s="29" t="str">
        <f t="shared" si="2"/>
        <v/>
      </c>
      <c r="F48" s="30">
        <v>0.001</v>
      </c>
      <c r="G48" s="31">
        <f t="shared" ref="G48:G87" si="26">DIVIDE(F48,$H$2)</f>
        <v>0.0000001548164215</v>
      </c>
      <c r="H48" s="31">
        <f t="shared" ref="H48:H87" si="27">SUM($G$4:G48)</f>
        <v>0.7994541789</v>
      </c>
      <c r="I48" s="31">
        <f t="shared" ref="I48:I87" si="28">SUM($G$4:G47)</f>
        <v>0.7994540241</v>
      </c>
      <c r="J48" t="b">
        <f t="shared" ref="J48:J87" si="29">AND($I$4&gt;=I48,$I$4&lt;H48)</f>
        <v>0</v>
      </c>
      <c r="K48" t="str">
        <f t="shared" ref="K48:K87" si="30">IF(J48=TRUE,B48,)</f>
        <v/>
      </c>
      <c r="M48" t="b">
        <f t="shared" ref="M48:M87" si="31">AND(M$4 &gt;=$I48,M$4&lt;$H48)</f>
        <v>0</v>
      </c>
      <c r="N48" t="str">
        <f t="shared" ref="N48:N87" si="32">IF(M48=TRUE,$B48,)</f>
        <v/>
      </c>
      <c r="P48" t="b">
        <f t="shared" ref="P48:P87" si="33">AND(P$4 &gt;=$I48,P$4&lt;$H48)</f>
        <v>0</v>
      </c>
      <c r="Q48" t="str">
        <f t="shared" ref="Q48:Q87" si="34">IF(P48=TRUE,$B48,)</f>
        <v/>
      </c>
      <c r="S48" t="b">
        <f t="shared" ref="S48:S87" si="35">AND(S$4 &gt;=$I48,S$4&lt;$H48)</f>
        <v>0</v>
      </c>
      <c r="T48" t="str">
        <f t="shared" ref="T48:T87" si="36">IF(S48=TRUE,$B48,)</f>
        <v/>
      </c>
      <c r="V48" t="b">
        <f t="shared" ref="V48:V87" si="37">AND(V$4 &gt;=$I48,V$4&lt;$H48)</f>
        <v>0</v>
      </c>
      <c r="W48" t="str">
        <f t="shared" ref="W48:W87" si="38">IF(V48=TRUE,$B48,)</f>
        <v/>
      </c>
      <c r="Y48" t="b">
        <f t="shared" ref="Y48:Y87" si="39">AND(Y$4 &gt;=$I48,Y$4&lt;$H48)</f>
        <v>0</v>
      </c>
      <c r="Z48" t="str">
        <f t="shared" ref="Z48:Z87" si="40">IF(Y48=TRUE,$B48,)</f>
        <v/>
      </c>
      <c r="AB48" t="b">
        <f t="shared" ref="AB48:AB87" si="41">AND(AB$4 &gt;=$I48,AB$4&lt;$H48)</f>
        <v>0</v>
      </c>
      <c r="AC48" t="str">
        <f t="shared" ref="AC48:AC87" si="42">IF(AB48=TRUE,$B48,)</f>
        <v/>
      </c>
      <c r="AE48" t="b">
        <f t="shared" ref="AE48:AE87" si="43">AND(AE$4 &gt;=$I48,AE$4&lt;$H48)</f>
        <v>0</v>
      </c>
      <c r="AF48" t="str">
        <f t="shared" ref="AF48:AF87" si="44">IF(AE48=TRUE,$B48,)</f>
        <v/>
      </c>
      <c r="AH48" t="b">
        <f t="shared" ref="AH48:AH87" si="45">AND(AH$4 &gt;=$I48,AH$4&lt;$H48)</f>
        <v>0</v>
      </c>
      <c r="AI48" t="str">
        <f t="shared" ref="AI48:AI87" si="46">IF(AH48=TRUE,$B48,)</f>
        <v/>
      </c>
      <c r="AK48" t="b">
        <f t="shared" ref="AK48:AK87" si="47">AND(AK$4 &gt;=$I48,AK$4&lt;$H48)</f>
        <v>0</v>
      </c>
      <c r="AL48" t="str">
        <f t="shared" ref="AL48:AL87" si="48">IF(AK48=TRUE,$B48,)</f>
        <v/>
      </c>
    </row>
    <row r="49">
      <c r="A49" s="5">
        <v>45.0</v>
      </c>
      <c r="B49" s="5" t="s">
        <v>117</v>
      </c>
      <c r="C49" s="5" t="s">
        <v>118</v>
      </c>
      <c r="D49" s="29">
        <f t="shared" si="1"/>
        <v>0</v>
      </c>
      <c r="E49" s="29" t="str">
        <f t="shared" si="2"/>
        <v/>
      </c>
      <c r="F49" s="30">
        <v>0.001</v>
      </c>
      <c r="G49" s="31">
        <f t="shared" si="26"/>
        <v>0.0000001548164215</v>
      </c>
      <c r="H49" s="31">
        <f t="shared" si="27"/>
        <v>0.7994543338</v>
      </c>
      <c r="I49" s="31">
        <f t="shared" si="28"/>
        <v>0.7994541789</v>
      </c>
      <c r="J49" t="b">
        <f t="shared" si="29"/>
        <v>0</v>
      </c>
      <c r="K49" t="str">
        <f t="shared" si="30"/>
        <v/>
      </c>
      <c r="M49" t="b">
        <f t="shared" si="31"/>
        <v>0</v>
      </c>
      <c r="N49" t="str">
        <f t="shared" si="32"/>
        <v/>
      </c>
      <c r="P49" t="b">
        <f t="shared" si="33"/>
        <v>0</v>
      </c>
      <c r="Q49" t="str">
        <f t="shared" si="34"/>
        <v/>
      </c>
      <c r="S49" t="b">
        <f t="shared" si="35"/>
        <v>0</v>
      </c>
      <c r="T49" t="str">
        <f t="shared" si="36"/>
        <v/>
      </c>
      <c r="V49" t="b">
        <f t="shared" si="37"/>
        <v>0</v>
      </c>
      <c r="W49" t="str">
        <f t="shared" si="38"/>
        <v/>
      </c>
      <c r="Y49" t="b">
        <f t="shared" si="39"/>
        <v>0</v>
      </c>
      <c r="Z49" t="str">
        <f t="shared" si="40"/>
        <v/>
      </c>
      <c r="AB49" t="b">
        <f t="shared" si="41"/>
        <v>0</v>
      </c>
      <c r="AC49" t="str">
        <f t="shared" si="42"/>
        <v/>
      </c>
      <c r="AE49" t="b">
        <f t="shared" si="43"/>
        <v>0</v>
      </c>
      <c r="AF49" t="str">
        <f t="shared" si="44"/>
        <v/>
      </c>
      <c r="AH49" t="b">
        <f t="shared" si="45"/>
        <v>0</v>
      </c>
      <c r="AI49" t="str">
        <f t="shared" si="46"/>
        <v/>
      </c>
      <c r="AK49" t="b">
        <f t="shared" si="47"/>
        <v>0</v>
      </c>
      <c r="AL49" t="str">
        <f t="shared" si="48"/>
        <v/>
      </c>
    </row>
    <row r="50">
      <c r="A50" s="5">
        <v>46.0</v>
      </c>
      <c r="B50" s="5" t="s">
        <v>119</v>
      </c>
      <c r="C50" s="5" t="s">
        <v>120</v>
      </c>
      <c r="D50" s="29">
        <f t="shared" si="1"/>
        <v>0</v>
      </c>
      <c r="E50" s="29" t="str">
        <f t="shared" si="2"/>
        <v/>
      </c>
      <c r="F50" s="30">
        <v>0.015</v>
      </c>
      <c r="G50" s="31">
        <f t="shared" si="26"/>
        <v>0.000002322246322</v>
      </c>
      <c r="H50" s="31">
        <f t="shared" si="27"/>
        <v>0.799456656</v>
      </c>
      <c r="I50" s="31">
        <f t="shared" si="28"/>
        <v>0.7994543338</v>
      </c>
      <c r="J50" t="b">
        <f t="shared" si="29"/>
        <v>0</v>
      </c>
      <c r="K50" t="str">
        <f t="shared" si="30"/>
        <v/>
      </c>
      <c r="M50" t="b">
        <f t="shared" si="31"/>
        <v>0</v>
      </c>
      <c r="N50" t="str">
        <f t="shared" si="32"/>
        <v/>
      </c>
      <c r="P50" t="b">
        <f t="shared" si="33"/>
        <v>0</v>
      </c>
      <c r="Q50" t="str">
        <f t="shared" si="34"/>
        <v/>
      </c>
      <c r="S50" t="b">
        <f t="shared" si="35"/>
        <v>0</v>
      </c>
      <c r="T50" t="str">
        <f t="shared" si="36"/>
        <v/>
      </c>
      <c r="V50" t="b">
        <f t="shared" si="37"/>
        <v>0</v>
      </c>
      <c r="W50" t="str">
        <f t="shared" si="38"/>
        <v/>
      </c>
      <c r="Y50" t="b">
        <f t="shared" si="39"/>
        <v>0</v>
      </c>
      <c r="Z50" t="str">
        <f t="shared" si="40"/>
        <v/>
      </c>
      <c r="AB50" t="b">
        <f t="shared" si="41"/>
        <v>0</v>
      </c>
      <c r="AC50" t="str">
        <f t="shared" si="42"/>
        <v/>
      </c>
      <c r="AE50" t="b">
        <f t="shared" si="43"/>
        <v>0</v>
      </c>
      <c r="AF50" t="str">
        <f t="shared" si="44"/>
        <v/>
      </c>
      <c r="AH50" t="b">
        <f t="shared" si="45"/>
        <v>0</v>
      </c>
      <c r="AI50" t="str">
        <f t="shared" si="46"/>
        <v/>
      </c>
      <c r="AK50" t="b">
        <f t="shared" si="47"/>
        <v>0</v>
      </c>
      <c r="AL50" t="str">
        <f t="shared" si="48"/>
        <v/>
      </c>
    </row>
    <row r="51">
      <c r="A51" s="5">
        <v>47.0</v>
      </c>
      <c r="B51" s="5" t="s">
        <v>22</v>
      </c>
      <c r="C51" s="5" t="s">
        <v>121</v>
      </c>
      <c r="D51" s="29">
        <f t="shared" si="1"/>
        <v>1</v>
      </c>
      <c r="E51" s="29">
        <f t="shared" si="2"/>
        <v>1</v>
      </c>
      <c r="F51" s="30">
        <f>0.075*500</f>
        <v>37.5</v>
      </c>
      <c r="G51" s="31">
        <f t="shared" si="26"/>
        <v>0.005805615805</v>
      </c>
      <c r="H51" s="31">
        <f t="shared" si="27"/>
        <v>0.8052622718</v>
      </c>
      <c r="I51" s="31">
        <f t="shared" si="28"/>
        <v>0.799456656</v>
      </c>
      <c r="J51" t="b">
        <f t="shared" si="29"/>
        <v>0</v>
      </c>
      <c r="K51" t="str">
        <f t="shared" si="30"/>
        <v/>
      </c>
      <c r="M51" t="b">
        <f t="shared" si="31"/>
        <v>0</v>
      </c>
      <c r="N51" t="str">
        <f t="shared" si="32"/>
        <v/>
      </c>
      <c r="P51" t="b">
        <f t="shared" si="33"/>
        <v>0</v>
      </c>
      <c r="Q51" t="str">
        <f t="shared" si="34"/>
        <v/>
      </c>
      <c r="S51" t="b">
        <f t="shared" si="35"/>
        <v>0</v>
      </c>
      <c r="T51" t="str">
        <f t="shared" si="36"/>
        <v/>
      </c>
      <c r="V51" t="b">
        <f t="shared" si="37"/>
        <v>0</v>
      </c>
      <c r="W51" t="str">
        <f t="shared" si="38"/>
        <v/>
      </c>
      <c r="Y51" t="b">
        <f t="shared" si="39"/>
        <v>0</v>
      </c>
      <c r="Z51" t="str">
        <f t="shared" si="40"/>
        <v/>
      </c>
      <c r="AB51" t="b">
        <f t="shared" si="41"/>
        <v>0</v>
      </c>
      <c r="AC51" t="str">
        <f t="shared" si="42"/>
        <v/>
      </c>
      <c r="AE51" t="b">
        <f t="shared" si="43"/>
        <v>0</v>
      </c>
      <c r="AF51" t="str">
        <f t="shared" si="44"/>
        <v/>
      </c>
      <c r="AH51" t="b">
        <f t="shared" si="45"/>
        <v>1</v>
      </c>
      <c r="AI51" t="str">
        <f t="shared" si="46"/>
        <v>Ag</v>
      </c>
      <c r="AK51" t="b">
        <f t="shared" si="47"/>
        <v>0</v>
      </c>
      <c r="AL51" t="str">
        <f t="shared" si="48"/>
        <v/>
      </c>
    </row>
    <row r="52">
      <c r="A52" s="5">
        <v>48.0</v>
      </c>
      <c r="B52" s="5" t="s">
        <v>122</v>
      </c>
      <c r="C52" s="5" t="s">
        <v>123</v>
      </c>
      <c r="D52" s="29">
        <f t="shared" si="1"/>
        <v>0</v>
      </c>
      <c r="E52" s="29" t="str">
        <f t="shared" si="2"/>
        <v/>
      </c>
      <c r="F52" s="30">
        <v>0.159</v>
      </c>
      <c r="G52" s="31">
        <f t="shared" si="26"/>
        <v>0.00002461581101</v>
      </c>
      <c r="H52" s="31">
        <f t="shared" si="27"/>
        <v>0.8052868876</v>
      </c>
      <c r="I52" s="31">
        <f t="shared" si="28"/>
        <v>0.8052622718</v>
      </c>
      <c r="J52" t="b">
        <f t="shared" si="29"/>
        <v>0</v>
      </c>
      <c r="K52" t="str">
        <f t="shared" si="30"/>
        <v/>
      </c>
      <c r="M52" t="b">
        <f t="shared" si="31"/>
        <v>0</v>
      </c>
      <c r="N52" t="str">
        <f t="shared" si="32"/>
        <v/>
      </c>
      <c r="P52" t="b">
        <f t="shared" si="33"/>
        <v>0</v>
      </c>
      <c r="Q52" t="str">
        <f t="shared" si="34"/>
        <v/>
      </c>
      <c r="S52" t="b">
        <f t="shared" si="35"/>
        <v>0</v>
      </c>
      <c r="T52" t="str">
        <f t="shared" si="36"/>
        <v/>
      </c>
      <c r="V52" t="b">
        <f t="shared" si="37"/>
        <v>0</v>
      </c>
      <c r="W52" t="str">
        <f t="shared" si="38"/>
        <v/>
      </c>
      <c r="Y52" t="b">
        <f t="shared" si="39"/>
        <v>0</v>
      </c>
      <c r="Z52" t="str">
        <f t="shared" si="40"/>
        <v/>
      </c>
      <c r="AB52" t="b">
        <f t="shared" si="41"/>
        <v>0</v>
      </c>
      <c r="AC52" t="str">
        <f t="shared" si="42"/>
        <v/>
      </c>
      <c r="AE52" t="b">
        <f t="shared" si="43"/>
        <v>0</v>
      </c>
      <c r="AF52" t="str">
        <f t="shared" si="44"/>
        <v/>
      </c>
      <c r="AH52" t="b">
        <f t="shared" si="45"/>
        <v>0</v>
      </c>
      <c r="AI52" t="str">
        <f t="shared" si="46"/>
        <v/>
      </c>
      <c r="AK52" t="b">
        <f t="shared" si="47"/>
        <v>0</v>
      </c>
      <c r="AL52" t="str">
        <f t="shared" si="48"/>
        <v/>
      </c>
    </row>
    <row r="53">
      <c r="A53" s="5">
        <v>49.0</v>
      </c>
      <c r="B53" s="5" t="s">
        <v>124</v>
      </c>
      <c r="C53" s="5" t="s">
        <v>125</v>
      </c>
      <c r="D53" s="29">
        <f t="shared" si="1"/>
        <v>0</v>
      </c>
      <c r="E53" s="29" t="str">
        <f t="shared" si="2"/>
        <v/>
      </c>
      <c r="F53" s="30">
        <v>0.25</v>
      </c>
      <c r="G53" s="31">
        <f t="shared" si="26"/>
        <v>0.00003870410537</v>
      </c>
      <c r="H53" s="31">
        <f t="shared" si="27"/>
        <v>0.8053255917</v>
      </c>
      <c r="I53" s="31">
        <f t="shared" si="28"/>
        <v>0.8052868876</v>
      </c>
      <c r="J53" t="b">
        <f t="shared" si="29"/>
        <v>0</v>
      </c>
      <c r="K53" t="str">
        <f t="shared" si="30"/>
        <v/>
      </c>
      <c r="M53" t="b">
        <f t="shared" si="31"/>
        <v>0</v>
      </c>
      <c r="N53" t="str">
        <f t="shared" si="32"/>
        <v/>
      </c>
      <c r="P53" t="b">
        <f t="shared" si="33"/>
        <v>0</v>
      </c>
      <c r="Q53" t="str">
        <f t="shared" si="34"/>
        <v/>
      </c>
      <c r="S53" t="b">
        <f t="shared" si="35"/>
        <v>0</v>
      </c>
      <c r="T53" t="str">
        <f t="shared" si="36"/>
        <v/>
      </c>
      <c r="V53" t="b">
        <f t="shared" si="37"/>
        <v>0</v>
      </c>
      <c r="W53" t="str">
        <f t="shared" si="38"/>
        <v/>
      </c>
      <c r="Y53" t="b">
        <f t="shared" si="39"/>
        <v>0</v>
      </c>
      <c r="Z53" t="str">
        <f t="shared" si="40"/>
        <v/>
      </c>
      <c r="AB53" t="b">
        <f t="shared" si="41"/>
        <v>0</v>
      </c>
      <c r="AC53" t="str">
        <f t="shared" si="42"/>
        <v/>
      </c>
      <c r="AE53" t="b">
        <f t="shared" si="43"/>
        <v>0</v>
      </c>
      <c r="AF53" t="str">
        <f t="shared" si="44"/>
        <v/>
      </c>
      <c r="AH53" t="b">
        <f t="shared" si="45"/>
        <v>0</v>
      </c>
      <c r="AI53" t="str">
        <f t="shared" si="46"/>
        <v/>
      </c>
      <c r="AK53" t="b">
        <f t="shared" si="47"/>
        <v>0</v>
      </c>
      <c r="AL53" t="str">
        <f t="shared" si="48"/>
        <v/>
      </c>
    </row>
    <row r="54">
      <c r="A54" s="5">
        <v>50.0</v>
      </c>
      <c r="B54" s="5" t="s">
        <v>126</v>
      </c>
      <c r="C54" s="5" t="s">
        <v>127</v>
      </c>
      <c r="D54" s="29">
        <f t="shared" si="1"/>
        <v>0</v>
      </c>
      <c r="E54" s="29" t="str">
        <f t="shared" si="2"/>
        <v/>
      </c>
      <c r="F54" s="30">
        <f>2.3*122</f>
        <v>280.6</v>
      </c>
      <c r="G54" s="31">
        <f t="shared" si="26"/>
        <v>0.04344148786</v>
      </c>
      <c r="H54" s="31">
        <f t="shared" si="27"/>
        <v>0.8487670796</v>
      </c>
      <c r="I54" s="31">
        <f t="shared" si="28"/>
        <v>0.8053255917</v>
      </c>
      <c r="J54" t="b">
        <f t="shared" si="29"/>
        <v>0</v>
      </c>
      <c r="K54" t="str">
        <f t="shared" si="30"/>
        <v/>
      </c>
      <c r="M54" t="b">
        <f t="shared" si="31"/>
        <v>0</v>
      </c>
      <c r="N54" t="str">
        <f t="shared" si="32"/>
        <v/>
      </c>
      <c r="P54" t="b">
        <f t="shared" si="33"/>
        <v>0</v>
      </c>
      <c r="Q54" t="str">
        <f t="shared" si="34"/>
        <v/>
      </c>
      <c r="S54" t="b">
        <f t="shared" si="35"/>
        <v>0</v>
      </c>
      <c r="T54" t="str">
        <f t="shared" si="36"/>
        <v/>
      </c>
      <c r="V54" t="b">
        <f t="shared" si="37"/>
        <v>0</v>
      </c>
      <c r="W54" t="str">
        <f t="shared" si="38"/>
        <v/>
      </c>
      <c r="Y54" t="b">
        <f t="shared" si="39"/>
        <v>0</v>
      </c>
      <c r="Z54" t="str">
        <f t="shared" si="40"/>
        <v/>
      </c>
      <c r="AB54" t="b">
        <f t="shared" si="41"/>
        <v>0</v>
      </c>
      <c r="AC54" t="str">
        <f t="shared" si="42"/>
        <v/>
      </c>
      <c r="AE54" t="b">
        <f t="shared" si="43"/>
        <v>0</v>
      </c>
      <c r="AF54" t="str">
        <f t="shared" si="44"/>
        <v/>
      </c>
      <c r="AH54" t="b">
        <f t="shared" si="45"/>
        <v>0</v>
      </c>
      <c r="AI54" t="str">
        <f t="shared" si="46"/>
        <v/>
      </c>
      <c r="AK54" t="b">
        <f t="shared" si="47"/>
        <v>0</v>
      </c>
      <c r="AL54" t="str">
        <f t="shared" si="48"/>
        <v/>
      </c>
    </row>
    <row r="55">
      <c r="A55" s="5">
        <v>51.0</v>
      </c>
      <c r="B55" s="5" t="s">
        <v>128</v>
      </c>
      <c r="C55" s="5" t="s">
        <v>129</v>
      </c>
      <c r="D55" s="29">
        <f t="shared" si="1"/>
        <v>0</v>
      </c>
      <c r="E55" s="29" t="str">
        <f t="shared" si="2"/>
        <v/>
      </c>
      <c r="F55" s="30">
        <f>0.2/21</f>
        <v>0.009523809524</v>
      </c>
      <c r="G55" s="31">
        <f t="shared" si="26"/>
        <v>0.000001474442109</v>
      </c>
      <c r="H55" s="31">
        <f t="shared" si="27"/>
        <v>0.848768554</v>
      </c>
      <c r="I55" s="31">
        <f t="shared" si="28"/>
        <v>0.8487670796</v>
      </c>
      <c r="J55" t="b">
        <f t="shared" si="29"/>
        <v>0</v>
      </c>
      <c r="K55" t="str">
        <f t="shared" si="30"/>
        <v/>
      </c>
      <c r="M55" t="b">
        <f t="shared" si="31"/>
        <v>0</v>
      </c>
      <c r="N55" t="str">
        <f t="shared" si="32"/>
        <v/>
      </c>
      <c r="P55" t="b">
        <f t="shared" si="33"/>
        <v>0</v>
      </c>
      <c r="Q55" t="str">
        <f t="shared" si="34"/>
        <v/>
      </c>
      <c r="S55" t="b">
        <f t="shared" si="35"/>
        <v>0</v>
      </c>
      <c r="T55" t="str">
        <f t="shared" si="36"/>
        <v/>
      </c>
      <c r="V55" t="b">
        <f t="shared" si="37"/>
        <v>0</v>
      </c>
      <c r="W55" t="str">
        <f t="shared" si="38"/>
        <v/>
      </c>
      <c r="Y55" t="b">
        <f t="shared" si="39"/>
        <v>0</v>
      </c>
      <c r="Z55" t="str">
        <f t="shared" si="40"/>
        <v/>
      </c>
      <c r="AB55" t="b">
        <f t="shared" si="41"/>
        <v>0</v>
      </c>
      <c r="AC55" t="str">
        <f t="shared" si="42"/>
        <v/>
      </c>
      <c r="AE55" t="b">
        <f t="shared" si="43"/>
        <v>0</v>
      </c>
      <c r="AF55" t="str">
        <f t="shared" si="44"/>
        <v/>
      </c>
      <c r="AH55" t="b">
        <f t="shared" si="45"/>
        <v>0</v>
      </c>
      <c r="AI55" t="str">
        <f t="shared" si="46"/>
        <v/>
      </c>
      <c r="AK55" t="b">
        <f t="shared" si="47"/>
        <v>0</v>
      </c>
      <c r="AL55" t="str">
        <f t="shared" si="48"/>
        <v/>
      </c>
    </row>
    <row r="56">
      <c r="A56" s="5">
        <v>52.0</v>
      </c>
      <c r="B56" s="5" t="s">
        <v>130</v>
      </c>
      <c r="C56" s="5" t="s">
        <v>131</v>
      </c>
      <c r="D56" s="29">
        <f t="shared" si="1"/>
        <v>0</v>
      </c>
      <c r="E56" s="29" t="str">
        <f t="shared" si="2"/>
        <v/>
      </c>
      <c r="F56" s="30">
        <v>0.001</v>
      </c>
      <c r="G56" s="31">
        <f t="shared" si="26"/>
        <v>0.0000001548164215</v>
      </c>
      <c r="H56" s="31">
        <f t="shared" si="27"/>
        <v>0.8487687088</v>
      </c>
      <c r="I56" s="31">
        <f t="shared" si="28"/>
        <v>0.848768554</v>
      </c>
      <c r="J56" t="b">
        <f t="shared" si="29"/>
        <v>0</v>
      </c>
      <c r="K56" t="str">
        <f t="shared" si="30"/>
        <v/>
      </c>
      <c r="M56" t="b">
        <f t="shared" si="31"/>
        <v>0</v>
      </c>
      <c r="N56" t="str">
        <f t="shared" si="32"/>
        <v/>
      </c>
      <c r="P56" t="b">
        <f t="shared" si="33"/>
        <v>0</v>
      </c>
      <c r="Q56" t="str">
        <f t="shared" si="34"/>
        <v/>
      </c>
      <c r="S56" t="b">
        <f t="shared" si="35"/>
        <v>0</v>
      </c>
      <c r="T56" t="str">
        <f t="shared" si="36"/>
        <v/>
      </c>
      <c r="V56" t="b">
        <f t="shared" si="37"/>
        <v>0</v>
      </c>
      <c r="W56" t="str">
        <f t="shared" si="38"/>
        <v/>
      </c>
      <c r="Y56" t="b">
        <f t="shared" si="39"/>
        <v>0</v>
      </c>
      <c r="Z56" t="str">
        <f t="shared" si="40"/>
        <v/>
      </c>
      <c r="AB56" t="b">
        <f t="shared" si="41"/>
        <v>0</v>
      </c>
      <c r="AC56" t="str">
        <f t="shared" si="42"/>
        <v/>
      </c>
      <c r="AE56" t="b">
        <f t="shared" si="43"/>
        <v>0</v>
      </c>
      <c r="AF56" t="str">
        <f t="shared" si="44"/>
        <v/>
      </c>
      <c r="AH56" t="b">
        <f t="shared" si="45"/>
        <v>0</v>
      </c>
      <c r="AI56" t="str">
        <f t="shared" si="46"/>
        <v/>
      </c>
      <c r="AK56" t="b">
        <f t="shared" si="47"/>
        <v>0</v>
      </c>
      <c r="AL56" t="str">
        <f t="shared" si="48"/>
        <v/>
      </c>
    </row>
    <row r="57">
      <c r="A57" s="5">
        <v>53.0</v>
      </c>
      <c r="B57" s="5" t="s">
        <v>132</v>
      </c>
      <c r="C57" s="5" t="s">
        <v>133</v>
      </c>
      <c r="D57" s="29">
        <f t="shared" si="1"/>
        <v>0</v>
      </c>
      <c r="E57" s="29" t="str">
        <f t="shared" si="2"/>
        <v/>
      </c>
      <c r="F57" s="30">
        <v>0.45</v>
      </c>
      <c r="G57" s="31">
        <f t="shared" si="26"/>
        <v>0.00006966738966</v>
      </c>
      <c r="H57" s="31">
        <f t="shared" si="27"/>
        <v>0.8488383762</v>
      </c>
      <c r="I57" s="31">
        <f t="shared" si="28"/>
        <v>0.8487687088</v>
      </c>
      <c r="J57" t="b">
        <f t="shared" si="29"/>
        <v>0</v>
      </c>
      <c r="K57" t="str">
        <f t="shared" si="30"/>
        <v/>
      </c>
      <c r="M57" t="b">
        <f t="shared" si="31"/>
        <v>0</v>
      </c>
      <c r="N57" t="str">
        <f t="shared" si="32"/>
        <v/>
      </c>
      <c r="P57" t="b">
        <f t="shared" si="33"/>
        <v>0</v>
      </c>
      <c r="Q57" t="str">
        <f t="shared" si="34"/>
        <v/>
      </c>
      <c r="S57" t="b">
        <f t="shared" si="35"/>
        <v>0</v>
      </c>
      <c r="T57" t="str">
        <f t="shared" si="36"/>
        <v/>
      </c>
      <c r="V57" t="b">
        <f t="shared" si="37"/>
        <v>0</v>
      </c>
      <c r="W57" t="str">
        <f t="shared" si="38"/>
        <v/>
      </c>
      <c r="Y57" t="b">
        <f t="shared" si="39"/>
        <v>0</v>
      </c>
      <c r="Z57" t="str">
        <f t="shared" si="40"/>
        <v/>
      </c>
      <c r="AB57" t="b">
        <f t="shared" si="41"/>
        <v>0</v>
      </c>
      <c r="AC57" t="str">
        <f t="shared" si="42"/>
        <v/>
      </c>
      <c r="AE57" t="b">
        <f t="shared" si="43"/>
        <v>0</v>
      </c>
      <c r="AF57" t="str">
        <f t="shared" si="44"/>
        <v/>
      </c>
      <c r="AH57" t="b">
        <f t="shared" si="45"/>
        <v>0</v>
      </c>
      <c r="AI57" t="str">
        <f t="shared" si="46"/>
        <v/>
      </c>
      <c r="AK57" t="b">
        <f t="shared" si="47"/>
        <v>0</v>
      </c>
      <c r="AL57" t="str">
        <f t="shared" si="48"/>
        <v/>
      </c>
    </row>
    <row r="58">
      <c r="A58" s="5">
        <v>54.0</v>
      </c>
      <c r="B58" s="5" t="s">
        <v>134</v>
      </c>
      <c r="C58" s="5" t="s">
        <v>135</v>
      </c>
      <c r="D58" s="29">
        <f t="shared" si="1"/>
        <v>0</v>
      </c>
      <c r="E58" s="29" t="str">
        <f t="shared" si="2"/>
        <v/>
      </c>
      <c r="F58" s="30">
        <f>(3*10^-5)*A2</f>
        <v>0</v>
      </c>
      <c r="G58" s="31">
        <f t="shared" si="26"/>
        <v>0</v>
      </c>
      <c r="H58" s="31">
        <f t="shared" si="27"/>
        <v>0.8488383762</v>
      </c>
      <c r="I58" s="31">
        <f t="shared" si="28"/>
        <v>0.8488383762</v>
      </c>
      <c r="J58" t="b">
        <f t="shared" si="29"/>
        <v>0</v>
      </c>
      <c r="K58" t="str">
        <f t="shared" si="30"/>
        <v/>
      </c>
      <c r="M58" t="b">
        <f t="shared" si="31"/>
        <v>0</v>
      </c>
      <c r="N58" t="str">
        <f t="shared" si="32"/>
        <v/>
      </c>
      <c r="P58" t="b">
        <f t="shared" si="33"/>
        <v>0</v>
      </c>
      <c r="Q58" t="str">
        <f t="shared" si="34"/>
        <v/>
      </c>
      <c r="S58" t="b">
        <f t="shared" si="35"/>
        <v>0</v>
      </c>
      <c r="T58" t="str">
        <f t="shared" si="36"/>
        <v/>
      </c>
      <c r="V58" t="b">
        <f t="shared" si="37"/>
        <v>0</v>
      </c>
      <c r="W58" t="str">
        <f t="shared" si="38"/>
        <v/>
      </c>
      <c r="Y58" t="b">
        <f t="shared" si="39"/>
        <v>0</v>
      </c>
      <c r="Z58" t="str">
        <f t="shared" si="40"/>
        <v/>
      </c>
      <c r="AB58" t="b">
        <f t="shared" si="41"/>
        <v>0</v>
      </c>
      <c r="AC58" t="str">
        <f t="shared" si="42"/>
        <v/>
      </c>
      <c r="AE58" t="b">
        <f t="shared" si="43"/>
        <v>0</v>
      </c>
      <c r="AF58" t="str">
        <f t="shared" si="44"/>
        <v/>
      </c>
      <c r="AH58" t="b">
        <f t="shared" si="45"/>
        <v>0</v>
      </c>
      <c r="AI58" t="str">
        <f t="shared" si="46"/>
        <v/>
      </c>
      <c r="AK58" t="b">
        <f t="shared" si="47"/>
        <v>0</v>
      </c>
      <c r="AL58" t="str">
        <f t="shared" si="48"/>
        <v/>
      </c>
    </row>
    <row r="59">
      <c r="A59" s="5">
        <v>55.0</v>
      </c>
      <c r="B59" s="5" t="s">
        <v>136</v>
      </c>
      <c r="C59" s="5" t="s">
        <v>137</v>
      </c>
      <c r="D59" s="29">
        <f t="shared" si="1"/>
        <v>0</v>
      </c>
      <c r="E59" s="29" t="str">
        <f t="shared" si="2"/>
        <v/>
      </c>
      <c r="F59" s="30">
        <v>3.0</v>
      </c>
      <c r="G59" s="31">
        <f t="shared" si="26"/>
        <v>0.0004644492644</v>
      </c>
      <c r="H59" s="31">
        <f t="shared" si="27"/>
        <v>0.8493028255</v>
      </c>
      <c r="I59" s="31">
        <f t="shared" si="28"/>
        <v>0.8488383762</v>
      </c>
      <c r="J59" t="b">
        <f t="shared" si="29"/>
        <v>0</v>
      </c>
      <c r="K59" t="str">
        <f t="shared" si="30"/>
        <v/>
      </c>
      <c r="M59" t="b">
        <f t="shared" si="31"/>
        <v>0</v>
      </c>
      <c r="N59" t="str">
        <f t="shared" si="32"/>
        <v/>
      </c>
      <c r="P59" t="b">
        <f t="shared" si="33"/>
        <v>0</v>
      </c>
      <c r="Q59" t="str">
        <f t="shared" si="34"/>
        <v/>
      </c>
      <c r="S59" t="b">
        <f t="shared" si="35"/>
        <v>0</v>
      </c>
      <c r="T59" t="str">
        <f t="shared" si="36"/>
        <v/>
      </c>
      <c r="V59" t="b">
        <f t="shared" si="37"/>
        <v>0</v>
      </c>
      <c r="W59" t="str">
        <f t="shared" si="38"/>
        <v/>
      </c>
      <c r="Y59" t="b">
        <f t="shared" si="39"/>
        <v>0</v>
      </c>
      <c r="Z59" t="str">
        <f t="shared" si="40"/>
        <v/>
      </c>
      <c r="AB59" t="b">
        <f t="shared" si="41"/>
        <v>0</v>
      </c>
      <c r="AC59" t="str">
        <f t="shared" si="42"/>
        <v/>
      </c>
      <c r="AE59" t="b">
        <f t="shared" si="43"/>
        <v>0</v>
      </c>
      <c r="AF59" t="str">
        <f t="shared" si="44"/>
        <v/>
      </c>
      <c r="AH59" t="b">
        <f t="shared" si="45"/>
        <v>0</v>
      </c>
      <c r="AI59" t="str">
        <f t="shared" si="46"/>
        <v/>
      </c>
      <c r="AK59" t="b">
        <f t="shared" si="47"/>
        <v>0</v>
      </c>
      <c r="AL59" t="str">
        <f t="shared" si="48"/>
        <v/>
      </c>
    </row>
    <row r="60">
      <c r="A60" s="5">
        <v>56.0</v>
      </c>
      <c r="B60" s="5" t="s">
        <v>138</v>
      </c>
      <c r="C60" s="5" t="s">
        <v>139</v>
      </c>
      <c r="D60" s="29">
        <f t="shared" si="1"/>
        <v>0</v>
      </c>
      <c r="E60" s="29" t="str">
        <f t="shared" si="2"/>
        <v/>
      </c>
      <c r="F60" s="30">
        <f>425/12</f>
        <v>35.41666667</v>
      </c>
      <c r="G60" s="31">
        <f t="shared" si="26"/>
        <v>0.005483081594</v>
      </c>
      <c r="H60" s="31">
        <f t="shared" si="27"/>
        <v>0.8547859071</v>
      </c>
      <c r="I60" s="31">
        <f t="shared" si="28"/>
        <v>0.8493028255</v>
      </c>
      <c r="J60" t="b">
        <f t="shared" si="29"/>
        <v>0</v>
      </c>
      <c r="K60" t="str">
        <f t="shared" si="30"/>
        <v/>
      </c>
      <c r="M60" t="b">
        <f t="shared" si="31"/>
        <v>0</v>
      </c>
      <c r="N60" t="str">
        <f t="shared" si="32"/>
        <v/>
      </c>
      <c r="P60" t="b">
        <f t="shared" si="33"/>
        <v>0</v>
      </c>
      <c r="Q60" t="str">
        <f t="shared" si="34"/>
        <v/>
      </c>
      <c r="S60" t="b">
        <f t="shared" si="35"/>
        <v>0</v>
      </c>
      <c r="T60" t="str">
        <f t="shared" si="36"/>
        <v/>
      </c>
      <c r="V60" t="b">
        <f t="shared" si="37"/>
        <v>0</v>
      </c>
      <c r="W60" t="str">
        <f t="shared" si="38"/>
        <v/>
      </c>
      <c r="Y60" t="b">
        <f t="shared" si="39"/>
        <v>0</v>
      </c>
      <c r="Z60" t="str">
        <f t="shared" si="40"/>
        <v/>
      </c>
      <c r="AB60" t="b">
        <f t="shared" si="41"/>
        <v>0</v>
      </c>
      <c r="AC60" t="str">
        <f t="shared" si="42"/>
        <v/>
      </c>
      <c r="AE60" t="b">
        <f t="shared" si="43"/>
        <v>0</v>
      </c>
      <c r="AF60" t="str">
        <f t="shared" si="44"/>
        <v/>
      </c>
      <c r="AH60" t="b">
        <f t="shared" si="45"/>
        <v>0</v>
      </c>
      <c r="AI60" t="str">
        <f t="shared" si="46"/>
        <v/>
      </c>
      <c r="AK60" t="b">
        <f t="shared" si="47"/>
        <v>0</v>
      </c>
      <c r="AL60" t="str">
        <f t="shared" si="48"/>
        <v/>
      </c>
    </row>
    <row r="61">
      <c r="A61" s="5">
        <v>57.0</v>
      </c>
      <c r="B61" s="5" t="s">
        <v>140</v>
      </c>
      <c r="C61" s="5" t="s">
        <v>141</v>
      </c>
      <c r="D61" s="29">
        <f t="shared" si="1"/>
        <v>0</v>
      </c>
      <c r="E61" s="29" t="str">
        <f t="shared" si="2"/>
        <v/>
      </c>
      <c r="F61" s="30">
        <v>39.0</v>
      </c>
      <c r="G61" s="31">
        <f t="shared" si="26"/>
        <v>0.006037840437</v>
      </c>
      <c r="H61" s="31">
        <f t="shared" si="27"/>
        <v>0.8608237475</v>
      </c>
      <c r="I61" s="31">
        <f t="shared" si="28"/>
        <v>0.8547859071</v>
      </c>
      <c r="J61" t="b">
        <f t="shared" si="29"/>
        <v>0</v>
      </c>
      <c r="K61" t="str">
        <f t="shared" si="30"/>
        <v/>
      </c>
      <c r="M61" t="b">
        <f t="shared" si="31"/>
        <v>0</v>
      </c>
      <c r="N61" t="str">
        <f t="shared" si="32"/>
        <v/>
      </c>
      <c r="P61" t="b">
        <f t="shared" si="33"/>
        <v>0</v>
      </c>
      <c r="Q61" t="str">
        <f t="shared" si="34"/>
        <v/>
      </c>
      <c r="S61" t="b">
        <f t="shared" si="35"/>
        <v>0</v>
      </c>
      <c r="T61" t="str">
        <f t="shared" si="36"/>
        <v/>
      </c>
      <c r="V61" t="b">
        <f t="shared" si="37"/>
        <v>0</v>
      </c>
      <c r="W61" t="str">
        <f t="shared" si="38"/>
        <v/>
      </c>
      <c r="Y61" t="b">
        <f t="shared" si="39"/>
        <v>0</v>
      </c>
      <c r="Z61" t="str">
        <f t="shared" si="40"/>
        <v/>
      </c>
      <c r="AB61" t="b">
        <f t="shared" si="41"/>
        <v>0</v>
      </c>
      <c r="AC61" t="str">
        <f t="shared" si="42"/>
        <v/>
      </c>
      <c r="AE61" t="b">
        <f t="shared" si="43"/>
        <v>0</v>
      </c>
      <c r="AF61" t="str">
        <f t="shared" si="44"/>
        <v/>
      </c>
      <c r="AH61" t="b">
        <f t="shared" si="45"/>
        <v>0</v>
      </c>
      <c r="AI61" t="str">
        <f t="shared" si="46"/>
        <v/>
      </c>
      <c r="AK61" t="b">
        <f t="shared" si="47"/>
        <v>0</v>
      </c>
      <c r="AL61" t="str">
        <f t="shared" si="48"/>
        <v/>
      </c>
    </row>
    <row r="62">
      <c r="A62" s="5">
        <v>58.0</v>
      </c>
      <c r="B62" s="5" t="s">
        <v>142</v>
      </c>
      <c r="C62" s="5" t="s">
        <v>143</v>
      </c>
      <c r="D62" s="29">
        <f t="shared" si="1"/>
        <v>0</v>
      </c>
      <c r="E62" s="29" t="str">
        <f t="shared" si="2"/>
        <v/>
      </c>
      <c r="F62" s="30">
        <f>66.5/6</f>
        <v>11.08333333</v>
      </c>
      <c r="G62" s="31">
        <f t="shared" si="26"/>
        <v>0.001715882005</v>
      </c>
      <c r="H62" s="31">
        <f t="shared" si="27"/>
        <v>0.8625396295</v>
      </c>
      <c r="I62" s="31">
        <f t="shared" si="28"/>
        <v>0.8608237475</v>
      </c>
      <c r="J62" t="b">
        <f t="shared" si="29"/>
        <v>0</v>
      </c>
      <c r="K62" t="str">
        <f t="shared" si="30"/>
        <v/>
      </c>
      <c r="M62" t="b">
        <f t="shared" si="31"/>
        <v>0</v>
      </c>
      <c r="N62" t="str">
        <f t="shared" si="32"/>
        <v/>
      </c>
      <c r="P62" t="b">
        <f t="shared" si="33"/>
        <v>0</v>
      </c>
      <c r="Q62" t="str">
        <f t="shared" si="34"/>
        <v/>
      </c>
      <c r="S62" t="b">
        <f t="shared" si="35"/>
        <v>0</v>
      </c>
      <c r="T62" t="str">
        <f t="shared" si="36"/>
        <v/>
      </c>
      <c r="V62" t="b">
        <f t="shared" si="37"/>
        <v>0</v>
      </c>
      <c r="W62" t="str">
        <f t="shared" si="38"/>
        <v/>
      </c>
      <c r="Y62" t="b">
        <f t="shared" si="39"/>
        <v>0</v>
      </c>
      <c r="Z62" t="str">
        <f t="shared" si="40"/>
        <v/>
      </c>
      <c r="AB62" t="b">
        <f t="shared" si="41"/>
        <v>0</v>
      </c>
      <c r="AC62" t="str">
        <f t="shared" si="42"/>
        <v/>
      </c>
      <c r="AE62" t="b">
        <f t="shared" si="43"/>
        <v>0</v>
      </c>
      <c r="AF62" t="str">
        <f t="shared" si="44"/>
        <v/>
      </c>
      <c r="AH62" t="b">
        <f t="shared" si="45"/>
        <v>0</v>
      </c>
      <c r="AI62" t="str">
        <f t="shared" si="46"/>
        <v/>
      </c>
      <c r="AK62" t="b">
        <f t="shared" si="47"/>
        <v>0</v>
      </c>
      <c r="AL62" t="str">
        <f t="shared" si="48"/>
        <v/>
      </c>
    </row>
    <row r="63">
      <c r="A63" s="5">
        <v>59.0</v>
      </c>
      <c r="B63" s="5" t="s">
        <v>144</v>
      </c>
      <c r="C63" s="5" t="s">
        <v>145</v>
      </c>
      <c r="D63" s="29">
        <f t="shared" si="1"/>
        <v>0</v>
      </c>
      <c r="E63" s="29" t="str">
        <f t="shared" si="2"/>
        <v/>
      </c>
      <c r="F63" s="30">
        <v>9.2</v>
      </c>
      <c r="G63" s="31">
        <f t="shared" si="26"/>
        <v>0.001424311078</v>
      </c>
      <c r="H63" s="31">
        <f t="shared" si="27"/>
        <v>0.8639639406</v>
      </c>
      <c r="I63" s="31">
        <f t="shared" si="28"/>
        <v>0.8625396295</v>
      </c>
      <c r="J63" t="b">
        <f t="shared" si="29"/>
        <v>0</v>
      </c>
      <c r="K63" t="str">
        <f t="shared" si="30"/>
        <v/>
      </c>
      <c r="M63" t="b">
        <f t="shared" si="31"/>
        <v>0</v>
      </c>
      <c r="N63" t="str">
        <f t="shared" si="32"/>
        <v/>
      </c>
      <c r="P63" t="b">
        <f t="shared" si="33"/>
        <v>0</v>
      </c>
      <c r="Q63" t="str">
        <f t="shared" si="34"/>
        <v/>
      </c>
      <c r="S63" t="b">
        <f t="shared" si="35"/>
        <v>0</v>
      </c>
      <c r="T63" t="str">
        <f t="shared" si="36"/>
        <v/>
      </c>
      <c r="V63" t="b">
        <f t="shared" si="37"/>
        <v>0</v>
      </c>
      <c r="W63" t="str">
        <f t="shared" si="38"/>
        <v/>
      </c>
      <c r="Y63" t="b">
        <f t="shared" si="39"/>
        <v>0</v>
      </c>
      <c r="Z63" t="str">
        <f t="shared" si="40"/>
        <v/>
      </c>
      <c r="AB63" t="b">
        <f t="shared" si="41"/>
        <v>0</v>
      </c>
      <c r="AC63" t="str">
        <f t="shared" si="42"/>
        <v/>
      </c>
      <c r="AE63" t="b">
        <f t="shared" si="43"/>
        <v>0</v>
      </c>
      <c r="AF63" t="str">
        <f t="shared" si="44"/>
        <v/>
      </c>
      <c r="AH63" t="b">
        <f t="shared" si="45"/>
        <v>0</v>
      </c>
      <c r="AI63" t="str">
        <f t="shared" si="46"/>
        <v/>
      </c>
      <c r="AK63" t="b">
        <f t="shared" si="47"/>
        <v>0</v>
      </c>
      <c r="AL63" t="str">
        <f t="shared" si="48"/>
        <v/>
      </c>
    </row>
    <row r="64">
      <c r="A64" s="5">
        <v>60.0</v>
      </c>
      <c r="B64" s="5" t="s">
        <v>14</v>
      </c>
      <c r="C64" s="5" t="s">
        <v>146</v>
      </c>
      <c r="D64" s="29">
        <f t="shared" si="1"/>
        <v>1</v>
      </c>
      <c r="E64" s="29">
        <f t="shared" si="2"/>
        <v>1</v>
      </c>
      <c r="F64" s="30">
        <v>41.5</v>
      </c>
      <c r="G64" s="31">
        <f t="shared" si="26"/>
        <v>0.006424881491</v>
      </c>
      <c r="H64" s="31">
        <f t="shared" si="27"/>
        <v>0.8703888221</v>
      </c>
      <c r="I64" s="31">
        <f t="shared" si="28"/>
        <v>0.8639639406</v>
      </c>
      <c r="J64" t="b">
        <f t="shared" si="29"/>
        <v>1</v>
      </c>
      <c r="K64" t="str">
        <f t="shared" si="30"/>
        <v>Nd</v>
      </c>
      <c r="M64" t="b">
        <f t="shared" si="31"/>
        <v>0</v>
      </c>
      <c r="N64" t="str">
        <f t="shared" si="32"/>
        <v/>
      </c>
      <c r="P64" t="b">
        <f t="shared" si="33"/>
        <v>0</v>
      </c>
      <c r="Q64" t="str">
        <f t="shared" si="34"/>
        <v/>
      </c>
      <c r="S64" t="b">
        <f t="shared" si="35"/>
        <v>0</v>
      </c>
      <c r="T64" t="str">
        <f t="shared" si="36"/>
        <v/>
      </c>
      <c r="V64" t="b">
        <f t="shared" si="37"/>
        <v>0</v>
      </c>
      <c r="W64" t="str">
        <f t="shared" si="38"/>
        <v/>
      </c>
      <c r="Y64" t="b">
        <f t="shared" si="39"/>
        <v>0</v>
      </c>
      <c r="Z64" t="str">
        <f t="shared" si="40"/>
        <v/>
      </c>
      <c r="AB64" t="b">
        <f t="shared" si="41"/>
        <v>0</v>
      </c>
      <c r="AC64" t="str">
        <f t="shared" si="42"/>
        <v/>
      </c>
      <c r="AE64" t="b">
        <f t="shared" si="43"/>
        <v>0</v>
      </c>
      <c r="AF64" t="str">
        <f t="shared" si="44"/>
        <v/>
      </c>
      <c r="AH64" t="b">
        <f t="shared" si="45"/>
        <v>0</v>
      </c>
      <c r="AI64" t="str">
        <f t="shared" si="46"/>
        <v/>
      </c>
      <c r="AK64" t="b">
        <f t="shared" si="47"/>
        <v>0</v>
      </c>
      <c r="AL64" t="str">
        <f t="shared" si="48"/>
        <v/>
      </c>
    </row>
    <row r="65">
      <c r="A65" s="5">
        <v>61.0</v>
      </c>
      <c r="B65" s="5" t="s">
        <v>147</v>
      </c>
      <c r="C65" s="5" t="s">
        <v>148</v>
      </c>
      <c r="D65" s="29">
        <f t="shared" si="1"/>
        <v>0</v>
      </c>
      <c r="E65" s="29" t="str">
        <f t="shared" si="2"/>
        <v/>
      </c>
      <c r="F65" s="30">
        <f>2*10^-19</f>
        <v>0</v>
      </c>
      <c r="G65" s="31">
        <f t="shared" si="26"/>
        <v>0</v>
      </c>
      <c r="H65" s="31">
        <f t="shared" si="27"/>
        <v>0.8703888221</v>
      </c>
      <c r="I65" s="31">
        <f t="shared" si="28"/>
        <v>0.8703888221</v>
      </c>
      <c r="J65" t="b">
        <f t="shared" si="29"/>
        <v>0</v>
      </c>
      <c r="K65" t="str">
        <f t="shared" si="30"/>
        <v/>
      </c>
      <c r="M65" t="b">
        <f t="shared" si="31"/>
        <v>0</v>
      </c>
      <c r="N65" t="str">
        <f t="shared" si="32"/>
        <v/>
      </c>
      <c r="P65" t="b">
        <f t="shared" si="33"/>
        <v>0</v>
      </c>
      <c r="Q65" t="str">
        <f t="shared" si="34"/>
        <v/>
      </c>
      <c r="S65" t="b">
        <f t="shared" si="35"/>
        <v>0</v>
      </c>
      <c r="T65" t="str">
        <f t="shared" si="36"/>
        <v/>
      </c>
      <c r="V65" t="b">
        <f t="shared" si="37"/>
        <v>0</v>
      </c>
      <c r="W65" t="str">
        <f t="shared" si="38"/>
        <v/>
      </c>
      <c r="Y65" t="b">
        <f t="shared" si="39"/>
        <v>0</v>
      </c>
      <c r="Z65" t="str">
        <f t="shared" si="40"/>
        <v/>
      </c>
      <c r="AB65" t="b">
        <f t="shared" si="41"/>
        <v>0</v>
      </c>
      <c r="AC65" t="str">
        <f t="shared" si="42"/>
        <v/>
      </c>
      <c r="AE65" t="b">
        <f t="shared" si="43"/>
        <v>0</v>
      </c>
      <c r="AF65" t="str">
        <f t="shared" si="44"/>
        <v/>
      </c>
      <c r="AH65" t="b">
        <f t="shared" si="45"/>
        <v>0</v>
      </c>
      <c r="AI65" t="str">
        <f t="shared" si="46"/>
        <v/>
      </c>
      <c r="AK65" t="b">
        <f t="shared" si="47"/>
        <v>0</v>
      </c>
      <c r="AL65" t="str">
        <f t="shared" si="48"/>
        <v/>
      </c>
    </row>
    <row r="66">
      <c r="A66" s="5">
        <v>62.0</v>
      </c>
      <c r="B66" s="5" t="s">
        <v>149</v>
      </c>
      <c r="C66" s="5" t="s">
        <v>150</v>
      </c>
      <c r="D66" s="29">
        <f t="shared" si="1"/>
        <v>0</v>
      </c>
      <c r="E66" s="29" t="str">
        <f t="shared" si="2"/>
        <v/>
      </c>
      <c r="F66" s="30">
        <f>7.05/3</f>
        <v>2.35</v>
      </c>
      <c r="G66" s="31">
        <f t="shared" si="26"/>
        <v>0.0003638185905</v>
      </c>
      <c r="H66" s="31">
        <f t="shared" si="27"/>
        <v>0.8707526407</v>
      </c>
      <c r="I66" s="31">
        <f t="shared" si="28"/>
        <v>0.8703888221</v>
      </c>
      <c r="J66" t="b">
        <f t="shared" si="29"/>
        <v>0</v>
      </c>
      <c r="K66" t="str">
        <f t="shared" si="30"/>
        <v/>
      </c>
      <c r="M66" t="b">
        <f t="shared" si="31"/>
        <v>0</v>
      </c>
      <c r="N66" t="str">
        <f t="shared" si="32"/>
        <v/>
      </c>
      <c r="P66" t="b">
        <f t="shared" si="33"/>
        <v>0</v>
      </c>
      <c r="Q66" t="str">
        <f t="shared" si="34"/>
        <v/>
      </c>
      <c r="S66" t="b">
        <f t="shared" si="35"/>
        <v>0</v>
      </c>
      <c r="T66" t="str">
        <f t="shared" si="36"/>
        <v/>
      </c>
      <c r="V66" t="b">
        <f t="shared" si="37"/>
        <v>0</v>
      </c>
      <c r="W66" t="str">
        <f t="shared" si="38"/>
        <v/>
      </c>
      <c r="Y66" t="b">
        <f t="shared" si="39"/>
        <v>0</v>
      </c>
      <c r="Z66" t="str">
        <f t="shared" si="40"/>
        <v/>
      </c>
      <c r="AB66" t="b">
        <f t="shared" si="41"/>
        <v>0</v>
      </c>
      <c r="AC66" t="str">
        <f t="shared" si="42"/>
        <v/>
      </c>
      <c r="AE66" t="b">
        <f t="shared" si="43"/>
        <v>0</v>
      </c>
      <c r="AF66" t="str">
        <f t="shared" si="44"/>
        <v/>
      </c>
      <c r="AH66" t="b">
        <f t="shared" si="45"/>
        <v>0</v>
      </c>
      <c r="AI66" t="str">
        <f t="shared" si="46"/>
        <v/>
      </c>
      <c r="AK66" t="b">
        <f t="shared" si="47"/>
        <v>0</v>
      </c>
      <c r="AL66" t="str">
        <f t="shared" si="48"/>
        <v/>
      </c>
    </row>
    <row r="67">
      <c r="A67" s="5">
        <v>63.0</v>
      </c>
      <c r="B67" s="5" t="s">
        <v>151</v>
      </c>
      <c r="C67" s="5" t="s">
        <v>152</v>
      </c>
      <c r="D67" s="29">
        <f t="shared" si="1"/>
        <v>0</v>
      </c>
      <c r="E67" s="29" t="str">
        <f t="shared" si="2"/>
        <v/>
      </c>
      <c r="F67" s="30">
        <v>2.0</v>
      </c>
      <c r="G67" s="31">
        <f t="shared" si="26"/>
        <v>0.0003096328429</v>
      </c>
      <c r="H67" s="31">
        <f t="shared" si="27"/>
        <v>0.8710622735</v>
      </c>
      <c r="I67" s="31">
        <f t="shared" si="28"/>
        <v>0.8707526407</v>
      </c>
      <c r="J67" t="b">
        <f t="shared" si="29"/>
        <v>0</v>
      </c>
      <c r="K67" t="str">
        <f t="shared" si="30"/>
        <v/>
      </c>
      <c r="M67" t="b">
        <f t="shared" si="31"/>
        <v>0</v>
      </c>
      <c r="N67" t="str">
        <f t="shared" si="32"/>
        <v/>
      </c>
      <c r="P67" t="b">
        <f t="shared" si="33"/>
        <v>0</v>
      </c>
      <c r="Q67" t="str">
        <f t="shared" si="34"/>
        <v/>
      </c>
      <c r="S67" t="b">
        <f t="shared" si="35"/>
        <v>0</v>
      </c>
      <c r="T67" t="str">
        <f t="shared" si="36"/>
        <v/>
      </c>
      <c r="V67" t="b">
        <f t="shared" si="37"/>
        <v>0</v>
      </c>
      <c r="W67" t="str">
        <f t="shared" si="38"/>
        <v/>
      </c>
      <c r="Y67" t="b">
        <f t="shared" si="39"/>
        <v>0</v>
      </c>
      <c r="Z67" t="str">
        <f t="shared" si="40"/>
        <v/>
      </c>
      <c r="AB67" t="b">
        <f t="shared" si="41"/>
        <v>0</v>
      </c>
      <c r="AC67" t="str">
        <f t="shared" si="42"/>
        <v/>
      </c>
      <c r="AE67" t="b">
        <f t="shared" si="43"/>
        <v>0</v>
      </c>
      <c r="AF67" t="str">
        <f t="shared" si="44"/>
        <v/>
      </c>
      <c r="AH67" t="b">
        <f t="shared" si="45"/>
        <v>0</v>
      </c>
      <c r="AI67" t="str">
        <f t="shared" si="46"/>
        <v/>
      </c>
      <c r="AK67" t="b">
        <f t="shared" si="47"/>
        <v>0</v>
      </c>
      <c r="AL67" t="str">
        <f t="shared" si="48"/>
        <v/>
      </c>
    </row>
    <row r="68">
      <c r="A68" s="5">
        <v>64.0</v>
      </c>
      <c r="B68" s="5" t="s">
        <v>153</v>
      </c>
      <c r="C68" s="5" t="s">
        <v>154</v>
      </c>
      <c r="D68" s="29">
        <f t="shared" si="1"/>
        <v>0</v>
      </c>
      <c r="E68" s="29" t="str">
        <f t="shared" si="2"/>
        <v/>
      </c>
      <c r="F68" s="30">
        <v>6.2</v>
      </c>
      <c r="G68" s="31">
        <f t="shared" si="26"/>
        <v>0.0009598618131</v>
      </c>
      <c r="H68" s="31">
        <f t="shared" si="27"/>
        <v>0.8720221354</v>
      </c>
      <c r="I68" s="31">
        <f t="shared" si="28"/>
        <v>0.8710622735</v>
      </c>
      <c r="J68" t="b">
        <f t="shared" si="29"/>
        <v>0</v>
      </c>
      <c r="K68" t="str">
        <f t="shared" si="30"/>
        <v/>
      </c>
      <c r="M68" t="b">
        <f t="shared" si="31"/>
        <v>0</v>
      </c>
      <c r="N68" t="str">
        <f t="shared" si="32"/>
        <v/>
      </c>
      <c r="P68" t="b">
        <f t="shared" si="33"/>
        <v>0</v>
      </c>
      <c r="Q68" t="str">
        <f t="shared" si="34"/>
        <v/>
      </c>
      <c r="S68" t="b">
        <f t="shared" si="35"/>
        <v>0</v>
      </c>
      <c r="T68" t="str">
        <f t="shared" si="36"/>
        <v/>
      </c>
      <c r="V68" t="b">
        <f t="shared" si="37"/>
        <v>0</v>
      </c>
      <c r="W68" t="str">
        <f t="shared" si="38"/>
        <v/>
      </c>
      <c r="Y68" t="b">
        <f t="shared" si="39"/>
        <v>0</v>
      </c>
      <c r="Z68" t="str">
        <f t="shared" si="40"/>
        <v/>
      </c>
      <c r="AB68" t="b">
        <f t="shared" si="41"/>
        <v>0</v>
      </c>
      <c r="AC68" t="str">
        <f t="shared" si="42"/>
        <v/>
      </c>
      <c r="AE68" t="b">
        <f t="shared" si="43"/>
        <v>0</v>
      </c>
      <c r="AF68" t="str">
        <f t="shared" si="44"/>
        <v/>
      </c>
      <c r="AH68" t="b">
        <f t="shared" si="45"/>
        <v>0</v>
      </c>
      <c r="AI68" t="str">
        <f t="shared" si="46"/>
        <v/>
      </c>
      <c r="AK68" t="b">
        <f t="shared" si="47"/>
        <v>0</v>
      </c>
      <c r="AL68" t="str">
        <f t="shared" si="48"/>
        <v/>
      </c>
    </row>
    <row r="69">
      <c r="A69" s="5">
        <v>65.0</v>
      </c>
      <c r="B69" s="5" t="s">
        <v>155</v>
      </c>
      <c r="C69" s="5" t="s">
        <v>156</v>
      </c>
      <c r="D69" s="29">
        <f t="shared" si="1"/>
        <v>0</v>
      </c>
      <c r="E69" s="29" t="str">
        <f t="shared" si="2"/>
        <v/>
      </c>
      <c r="F69" s="30">
        <v>1.2</v>
      </c>
      <c r="G69" s="31">
        <f t="shared" si="26"/>
        <v>0.0001857797058</v>
      </c>
      <c r="H69" s="31">
        <f t="shared" si="27"/>
        <v>0.8722079151</v>
      </c>
      <c r="I69" s="31">
        <f t="shared" si="28"/>
        <v>0.8720221354</v>
      </c>
      <c r="J69" t="b">
        <f t="shared" si="29"/>
        <v>0</v>
      </c>
      <c r="K69" t="str">
        <f t="shared" si="30"/>
        <v/>
      </c>
      <c r="M69" t="b">
        <f t="shared" si="31"/>
        <v>0</v>
      </c>
      <c r="N69" t="str">
        <f t="shared" si="32"/>
        <v/>
      </c>
      <c r="P69" t="b">
        <f t="shared" si="33"/>
        <v>0</v>
      </c>
      <c r="Q69" t="str">
        <f t="shared" si="34"/>
        <v/>
      </c>
      <c r="S69" t="b">
        <f t="shared" si="35"/>
        <v>0</v>
      </c>
      <c r="T69" t="str">
        <f t="shared" si="36"/>
        <v/>
      </c>
      <c r="V69" t="b">
        <f t="shared" si="37"/>
        <v>0</v>
      </c>
      <c r="W69" t="str">
        <f t="shared" si="38"/>
        <v/>
      </c>
      <c r="Y69" t="b">
        <f t="shared" si="39"/>
        <v>0</v>
      </c>
      <c r="Z69" t="str">
        <f t="shared" si="40"/>
        <v/>
      </c>
      <c r="AB69" t="b">
        <f t="shared" si="41"/>
        <v>0</v>
      </c>
      <c r="AC69" t="str">
        <f t="shared" si="42"/>
        <v/>
      </c>
      <c r="AE69" t="b">
        <f t="shared" si="43"/>
        <v>0</v>
      </c>
      <c r="AF69" t="str">
        <f t="shared" si="44"/>
        <v/>
      </c>
      <c r="AH69" t="b">
        <f t="shared" si="45"/>
        <v>0</v>
      </c>
      <c r="AI69" t="str">
        <f t="shared" si="46"/>
        <v/>
      </c>
      <c r="AK69" t="b">
        <f t="shared" si="47"/>
        <v>0</v>
      </c>
      <c r="AL69" t="str">
        <f t="shared" si="48"/>
        <v/>
      </c>
    </row>
    <row r="70">
      <c r="A70" s="5">
        <v>66.0</v>
      </c>
      <c r="B70" s="5" t="s">
        <v>157</v>
      </c>
      <c r="C70" s="5" t="s">
        <v>158</v>
      </c>
      <c r="D70" s="29">
        <f t="shared" si="1"/>
        <v>0</v>
      </c>
      <c r="E70" s="29" t="str">
        <f t="shared" si="2"/>
        <v/>
      </c>
      <c r="F70" s="30">
        <v>5.2</v>
      </c>
      <c r="G70" s="31">
        <f t="shared" si="26"/>
        <v>0.0008050453916</v>
      </c>
      <c r="H70" s="31">
        <f t="shared" si="27"/>
        <v>0.8730129604</v>
      </c>
      <c r="I70" s="31">
        <f t="shared" si="28"/>
        <v>0.8722079151</v>
      </c>
      <c r="J70" t="b">
        <f t="shared" si="29"/>
        <v>0</v>
      </c>
      <c r="K70" t="str">
        <f t="shared" si="30"/>
        <v/>
      </c>
      <c r="M70" t="b">
        <f t="shared" si="31"/>
        <v>0</v>
      </c>
      <c r="N70" t="str">
        <f t="shared" si="32"/>
        <v/>
      </c>
      <c r="P70" t="b">
        <f t="shared" si="33"/>
        <v>0</v>
      </c>
      <c r="Q70" t="str">
        <f t="shared" si="34"/>
        <v/>
      </c>
      <c r="S70" t="b">
        <f t="shared" si="35"/>
        <v>0</v>
      </c>
      <c r="T70" t="str">
        <f t="shared" si="36"/>
        <v/>
      </c>
      <c r="V70" t="b">
        <f t="shared" si="37"/>
        <v>0</v>
      </c>
      <c r="W70" t="str">
        <f t="shared" si="38"/>
        <v/>
      </c>
      <c r="Y70" t="b">
        <f t="shared" si="39"/>
        <v>0</v>
      </c>
      <c r="Z70" t="str">
        <f t="shared" si="40"/>
        <v/>
      </c>
      <c r="AB70" t="b">
        <f t="shared" si="41"/>
        <v>0</v>
      </c>
      <c r="AC70" t="str">
        <f t="shared" si="42"/>
        <v/>
      </c>
      <c r="AE70" t="b">
        <f t="shared" si="43"/>
        <v>0</v>
      </c>
      <c r="AF70" t="str">
        <f t="shared" si="44"/>
        <v/>
      </c>
      <c r="AH70" t="b">
        <f t="shared" si="45"/>
        <v>0</v>
      </c>
      <c r="AI70" t="str">
        <f t="shared" si="46"/>
        <v/>
      </c>
      <c r="AK70" t="b">
        <f t="shared" si="47"/>
        <v>0</v>
      </c>
      <c r="AL70" t="str">
        <f t="shared" si="48"/>
        <v/>
      </c>
    </row>
    <row r="71">
      <c r="A71" s="5">
        <v>67.0</v>
      </c>
      <c r="B71" s="5" t="s">
        <v>159</v>
      </c>
      <c r="C71" s="5" t="s">
        <v>160</v>
      </c>
      <c r="D71" s="29">
        <f t="shared" si="1"/>
        <v>0</v>
      </c>
      <c r="E71" s="29" t="str">
        <f t="shared" si="2"/>
        <v/>
      </c>
      <c r="F71" s="30">
        <v>1.3</v>
      </c>
      <c r="G71" s="31">
        <f t="shared" si="26"/>
        <v>0.0002012613479</v>
      </c>
      <c r="H71" s="31">
        <f t="shared" si="27"/>
        <v>0.8732142218</v>
      </c>
      <c r="I71" s="31">
        <f t="shared" si="28"/>
        <v>0.8730129604</v>
      </c>
      <c r="J71" t="b">
        <f t="shared" si="29"/>
        <v>0</v>
      </c>
      <c r="K71" t="str">
        <f t="shared" si="30"/>
        <v/>
      </c>
      <c r="M71" t="b">
        <f t="shared" si="31"/>
        <v>0</v>
      </c>
      <c r="N71" t="str">
        <f t="shared" si="32"/>
        <v/>
      </c>
      <c r="P71" t="b">
        <f t="shared" si="33"/>
        <v>0</v>
      </c>
      <c r="Q71" t="str">
        <f t="shared" si="34"/>
        <v/>
      </c>
      <c r="S71" t="b">
        <f t="shared" si="35"/>
        <v>0</v>
      </c>
      <c r="T71" t="str">
        <f t="shared" si="36"/>
        <v/>
      </c>
      <c r="V71" t="b">
        <f t="shared" si="37"/>
        <v>0</v>
      </c>
      <c r="W71" t="str">
        <f t="shared" si="38"/>
        <v/>
      </c>
      <c r="Y71" t="b">
        <f t="shared" si="39"/>
        <v>0</v>
      </c>
      <c r="Z71" t="str">
        <f t="shared" si="40"/>
        <v/>
      </c>
      <c r="AB71" t="b">
        <f t="shared" si="41"/>
        <v>0</v>
      </c>
      <c r="AC71" t="str">
        <f t="shared" si="42"/>
        <v/>
      </c>
      <c r="AE71" t="b">
        <f t="shared" si="43"/>
        <v>0</v>
      </c>
      <c r="AF71" t="str">
        <f t="shared" si="44"/>
        <v/>
      </c>
      <c r="AH71" t="b">
        <f t="shared" si="45"/>
        <v>0</v>
      </c>
      <c r="AI71" t="str">
        <f t="shared" si="46"/>
        <v/>
      </c>
      <c r="AK71" t="b">
        <f t="shared" si="47"/>
        <v>0</v>
      </c>
      <c r="AL71" t="str">
        <f t="shared" si="48"/>
        <v/>
      </c>
    </row>
    <row r="72">
      <c r="A72" s="5">
        <v>68.0</v>
      </c>
      <c r="B72" s="5" t="s">
        <v>161</v>
      </c>
      <c r="C72" s="5" t="s">
        <v>162</v>
      </c>
      <c r="D72" s="29">
        <f t="shared" si="1"/>
        <v>0</v>
      </c>
      <c r="E72" s="29" t="str">
        <f t="shared" si="2"/>
        <v/>
      </c>
      <c r="F72" s="30">
        <v>3.5</v>
      </c>
      <c r="G72" s="31">
        <f t="shared" si="26"/>
        <v>0.0005418574751</v>
      </c>
      <c r="H72" s="31">
        <f t="shared" si="27"/>
        <v>0.8737560793</v>
      </c>
      <c r="I72" s="31">
        <f t="shared" si="28"/>
        <v>0.8732142218</v>
      </c>
      <c r="J72" t="b">
        <f t="shared" si="29"/>
        <v>0</v>
      </c>
      <c r="K72" t="str">
        <f t="shared" si="30"/>
        <v/>
      </c>
      <c r="M72" t="b">
        <f t="shared" si="31"/>
        <v>0</v>
      </c>
      <c r="N72" t="str">
        <f t="shared" si="32"/>
        <v/>
      </c>
      <c r="P72" t="b">
        <f t="shared" si="33"/>
        <v>0</v>
      </c>
      <c r="Q72" t="str">
        <f t="shared" si="34"/>
        <v/>
      </c>
      <c r="S72" t="b">
        <f t="shared" si="35"/>
        <v>0</v>
      </c>
      <c r="T72" t="str">
        <f t="shared" si="36"/>
        <v/>
      </c>
      <c r="V72" t="b">
        <f t="shared" si="37"/>
        <v>0</v>
      </c>
      <c r="W72" t="str">
        <f t="shared" si="38"/>
        <v/>
      </c>
      <c r="Y72" t="b">
        <f t="shared" si="39"/>
        <v>0</v>
      </c>
      <c r="Z72" t="str">
        <f t="shared" si="40"/>
        <v/>
      </c>
      <c r="AB72" t="b">
        <f t="shared" si="41"/>
        <v>0</v>
      </c>
      <c r="AC72" t="str">
        <f t="shared" si="42"/>
        <v/>
      </c>
      <c r="AE72" t="b">
        <f t="shared" si="43"/>
        <v>0</v>
      </c>
      <c r="AF72" t="str">
        <f t="shared" si="44"/>
        <v/>
      </c>
      <c r="AH72" t="b">
        <f t="shared" si="45"/>
        <v>0</v>
      </c>
      <c r="AI72" t="str">
        <f t="shared" si="46"/>
        <v/>
      </c>
      <c r="AK72" t="b">
        <f t="shared" si="47"/>
        <v>0</v>
      </c>
      <c r="AL72" t="str">
        <f t="shared" si="48"/>
        <v/>
      </c>
    </row>
    <row r="73">
      <c r="A73" s="5">
        <v>69.0</v>
      </c>
      <c r="B73" s="5" t="s">
        <v>163</v>
      </c>
      <c r="C73" s="5" t="s">
        <v>164</v>
      </c>
      <c r="D73" s="29">
        <f t="shared" si="1"/>
        <v>0</v>
      </c>
      <c r="E73" s="29" t="str">
        <f t="shared" si="2"/>
        <v/>
      </c>
      <c r="F73" s="30">
        <v>0.52</v>
      </c>
      <c r="G73" s="31">
        <f t="shared" si="26"/>
        <v>0.00008050453916</v>
      </c>
      <c r="H73" s="31">
        <f t="shared" si="27"/>
        <v>0.8738365838</v>
      </c>
      <c r="I73" s="31">
        <f t="shared" si="28"/>
        <v>0.8737560793</v>
      </c>
      <c r="J73" t="b">
        <f t="shared" si="29"/>
        <v>0</v>
      </c>
      <c r="K73" t="str">
        <f t="shared" si="30"/>
        <v/>
      </c>
      <c r="M73" t="b">
        <f t="shared" si="31"/>
        <v>0</v>
      </c>
      <c r="N73" t="str">
        <f t="shared" si="32"/>
        <v/>
      </c>
      <c r="P73" t="b">
        <f t="shared" si="33"/>
        <v>0</v>
      </c>
      <c r="Q73" t="str">
        <f t="shared" si="34"/>
        <v/>
      </c>
      <c r="S73" t="b">
        <f t="shared" si="35"/>
        <v>0</v>
      </c>
      <c r="T73" t="str">
        <f t="shared" si="36"/>
        <v/>
      </c>
      <c r="V73" t="b">
        <f t="shared" si="37"/>
        <v>0</v>
      </c>
      <c r="W73" t="str">
        <f t="shared" si="38"/>
        <v/>
      </c>
      <c r="Y73" t="b">
        <f t="shared" si="39"/>
        <v>0</v>
      </c>
      <c r="Z73" t="str">
        <f t="shared" si="40"/>
        <v/>
      </c>
      <c r="AB73" t="b">
        <f t="shared" si="41"/>
        <v>0</v>
      </c>
      <c r="AC73" t="str">
        <f t="shared" si="42"/>
        <v/>
      </c>
      <c r="AE73" t="b">
        <f t="shared" si="43"/>
        <v>0</v>
      </c>
      <c r="AF73" t="str">
        <f t="shared" si="44"/>
        <v/>
      </c>
      <c r="AH73" t="b">
        <f t="shared" si="45"/>
        <v>0</v>
      </c>
      <c r="AI73" t="str">
        <f t="shared" si="46"/>
        <v/>
      </c>
      <c r="AK73" t="b">
        <f t="shared" si="47"/>
        <v>0</v>
      </c>
      <c r="AL73" t="str">
        <f t="shared" si="48"/>
        <v/>
      </c>
    </row>
    <row r="74">
      <c r="A74" s="5">
        <v>70.0</v>
      </c>
      <c r="B74" s="5" t="s">
        <v>17</v>
      </c>
      <c r="C74" s="5" t="s">
        <v>165</v>
      </c>
      <c r="D74" s="29">
        <f t="shared" si="1"/>
        <v>1</v>
      </c>
      <c r="E74" s="29">
        <f t="shared" si="2"/>
        <v>1</v>
      </c>
      <c r="F74" s="30">
        <v>3.2</v>
      </c>
      <c r="G74" s="31">
        <f t="shared" si="26"/>
        <v>0.0004954125487</v>
      </c>
      <c r="H74" s="31">
        <f t="shared" si="27"/>
        <v>0.8743319964</v>
      </c>
      <c r="I74" s="31">
        <f t="shared" si="28"/>
        <v>0.8738365838</v>
      </c>
      <c r="J74" t="b">
        <f t="shared" si="29"/>
        <v>0</v>
      </c>
      <c r="K74" t="str">
        <f t="shared" si="30"/>
        <v/>
      </c>
      <c r="M74" t="b">
        <f t="shared" si="31"/>
        <v>0</v>
      </c>
      <c r="N74" t="str">
        <f t="shared" si="32"/>
        <v/>
      </c>
      <c r="P74" t="b">
        <f t="shared" si="33"/>
        <v>0</v>
      </c>
      <c r="Q74" t="str">
        <f t="shared" si="34"/>
        <v/>
      </c>
      <c r="S74" t="b">
        <f t="shared" si="35"/>
        <v>1</v>
      </c>
      <c r="T74" t="str">
        <f t="shared" si="36"/>
        <v>Yb</v>
      </c>
      <c r="V74" t="b">
        <f t="shared" si="37"/>
        <v>0</v>
      </c>
      <c r="W74" t="str">
        <f t="shared" si="38"/>
        <v/>
      </c>
      <c r="Y74" t="b">
        <f t="shared" si="39"/>
        <v>0</v>
      </c>
      <c r="Z74" t="str">
        <f t="shared" si="40"/>
        <v/>
      </c>
      <c r="AB74" t="b">
        <f t="shared" si="41"/>
        <v>0</v>
      </c>
      <c r="AC74" t="str">
        <f t="shared" si="42"/>
        <v/>
      </c>
      <c r="AE74" t="b">
        <f t="shared" si="43"/>
        <v>0</v>
      </c>
      <c r="AF74" t="str">
        <f t="shared" si="44"/>
        <v/>
      </c>
      <c r="AH74" t="b">
        <f t="shared" si="45"/>
        <v>0</v>
      </c>
      <c r="AI74" t="str">
        <f t="shared" si="46"/>
        <v/>
      </c>
      <c r="AK74" t="b">
        <f t="shared" si="47"/>
        <v>0</v>
      </c>
      <c r="AL74" t="str">
        <f t="shared" si="48"/>
        <v/>
      </c>
    </row>
    <row r="75">
      <c r="A75" s="5">
        <v>71.0</v>
      </c>
      <c r="B75" s="5" t="s">
        <v>166</v>
      </c>
      <c r="C75" s="5" t="s">
        <v>167</v>
      </c>
      <c r="D75" s="29">
        <f t="shared" si="1"/>
        <v>0</v>
      </c>
      <c r="E75" s="29" t="str">
        <f t="shared" si="2"/>
        <v/>
      </c>
      <c r="F75" s="30">
        <v>0.8</v>
      </c>
      <c r="G75" s="31">
        <f t="shared" si="26"/>
        <v>0.0001238531372</v>
      </c>
      <c r="H75" s="31">
        <f t="shared" si="27"/>
        <v>0.8744558495</v>
      </c>
      <c r="I75" s="31">
        <f t="shared" si="28"/>
        <v>0.8743319964</v>
      </c>
      <c r="J75" t="b">
        <f t="shared" si="29"/>
        <v>0</v>
      </c>
      <c r="K75" t="str">
        <f t="shared" si="30"/>
        <v/>
      </c>
      <c r="M75" t="b">
        <f t="shared" si="31"/>
        <v>0</v>
      </c>
      <c r="N75" t="str">
        <f t="shared" si="32"/>
        <v/>
      </c>
      <c r="P75" t="b">
        <f t="shared" si="33"/>
        <v>0</v>
      </c>
      <c r="Q75" t="str">
        <f t="shared" si="34"/>
        <v/>
      </c>
      <c r="S75" t="b">
        <f t="shared" si="35"/>
        <v>0</v>
      </c>
      <c r="T75" t="str">
        <f t="shared" si="36"/>
        <v/>
      </c>
      <c r="V75" t="b">
        <f t="shared" si="37"/>
        <v>0</v>
      </c>
      <c r="W75" t="str">
        <f t="shared" si="38"/>
        <v/>
      </c>
      <c r="Y75" t="b">
        <f t="shared" si="39"/>
        <v>0</v>
      </c>
      <c r="Z75" t="str">
        <f t="shared" si="40"/>
        <v/>
      </c>
      <c r="AB75" t="b">
        <f t="shared" si="41"/>
        <v>0</v>
      </c>
      <c r="AC75" t="str">
        <f t="shared" si="42"/>
        <v/>
      </c>
      <c r="AE75" t="b">
        <f t="shared" si="43"/>
        <v>0</v>
      </c>
      <c r="AF75" t="str">
        <f t="shared" si="44"/>
        <v/>
      </c>
      <c r="AH75" t="b">
        <f t="shared" si="45"/>
        <v>0</v>
      </c>
      <c r="AI75" t="str">
        <f t="shared" si="46"/>
        <v/>
      </c>
      <c r="AK75" t="b">
        <f t="shared" si="47"/>
        <v>0</v>
      </c>
      <c r="AL75" t="str">
        <f t="shared" si="48"/>
        <v/>
      </c>
    </row>
    <row r="76">
      <c r="A76" s="5">
        <v>72.0</v>
      </c>
      <c r="B76" s="5" t="s">
        <v>168</v>
      </c>
      <c r="C76" s="5" t="s">
        <v>169</v>
      </c>
      <c r="D76" s="29">
        <f t="shared" si="1"/>
        <v>0</v>
      </c>
      <c r="E76" s="29" t="str">
        <f t="shared" si="2"/>
        <v/>
      </c>
      <c r="F76" s="30">
        <v>3.0</v>
      </c>
      <c r="G76" s="31">
        <f t="shared" si="26"/>
        <v>0.0004644492644</v>
      </c>
      <c r="H76" s="31">
        <f t="shared" si="27"/>
        <v>0.8749202988</v>
      </c>
      <c r="I76" s="31">
        <f t="shared" si="28"/>
        <v>0.8744558495</v>
      </c>
      <c r="J76" t="b">
        <f t="shared" si="29"/>
        <v>0</v>
      </c>
      <c r="K76" t="str">
        <f t="shared" si="30"/>
        <v/>
      </c>
      <c r="M76" t="b">
        <f t="shared" si="31"/>
        <v>0</v>
      </c>
      <c r="N76" t="str">
        <f t="shared" si="32"/>
        <v/>
      </c>
      <c r="P76" t="b">
        <f t="shared" si="33"/>
        <v>0</v>
      </c>
      <c r="Q76" t="str">
        <f t="shared" si="34"/>
        <v/>
      </c>
      <c r="S76" t="b">
        <f t="shared" si="35"/>
        <v>0</v>
      </c>
      <c r="T76" t="str">
        <f t="shared" si="36"/>
        <v/>
      </c>
      <c r="V76" t="b">
        <f t="shared" si="37"/>
        <v>0</v>
      </c>
      <c r="W76" t="str">
        <f t="shared" si="38"/>
        <v/>
      </c>
      <c r="Y76" t="b">
        <f t="shared" si="39"/>
        <v>0</v>
      </c>
      <c r="Z76" t="str">
        <f t="shared" si="40"/>
        <v/>
      </c>
      <c r="AB76" t="b">
        <f t="shared" si="41"/>
        <v>0</v>
      </c>
      <c r="AC76" t="str">
        <f t="shared" si="42"/>
        <v/>
      </c>
      <c r="AE76" t="b">
        <f t="shared" si="43"/>
        <v>0</v>
      </c>
      <c r="AF76" t="str">
        <f t="shared" si="44"/>
        <v/>
      </c>
      <c r="AH76" t="b">
        <f t="shared" si="45"/>
        <v>0</v>
      </c>
      <c r="AI76" t="str">
        <f t="shared" si="46"/>
        <v/>
      </c>
      <c r="AK76" t="b">
        <f t="shared" si="47"/>
        <v>0</v>
      </c>
      <c r="AL76" t="str">
        <f t="shared" si="48"/>
        <v/>
      </c>
    </row>
    <row r="77">
      <c r="A77" s="5">
        <v>73.0</v>
      </c>
      <c r="B77" s="5" t="s">
        <v>170</v>
      </c>
      <c r="C77" s="5" t="s">
        <v>171</v>
      </c>
      <c r="D77" s="29">
        <f t="shared" si="1"/>
        <v>0</v>
      </c>
      <c r="E77" s="29" t="str">
        <f t="shared" si="2"/>
        <v/>
      </c>
      <c r="F77" s="30">
        <v>2.0</v>
      </c>
      <c r="G77" s="31">
        <f t="shared" si="26"/>
        <v>0.0003096328429</v>
      </c>
      <c r="H77" s="31">
        <f t="shared" si="27"/>
        <v>0.8752299316</v>
      </c>
      <c r="I77" s="31">
        <f t="shared" si="28"/>
        <v>0.8749202988</v>
      </c>
      <c r="J77" t="b">
        <f t="shared" si="29"/>
        <v>0</v>
      </c>
      <c r="K77" t="str">
        <f t="shared" si="30"/>
        <v/>
      </c>
      <c r="M77" t="b">
        <f t="shared" si="31"/>
        <v>0</v>
      </c>
      <c r="N77" t="str">
        <f t="shared" si="32"/>
        <v/>
      </c>
      <c r="P77" t="b">
        <f t="shared" si="33"/>
        <v>0</v>
      </c>
      <c r="Q77" t="str">
        <f t="shared" si="34"/>
        <v/>
      </c>
      <c r="S77" t="b">
        <f t="shared" si="35"/>
        <v>0</v>
      </c>
      <c r="T77" t="str">
        <f t="shared" si="36"/>
        <v/>
      </c>
      <c r="V77" t="b">
        <f t="shared" si="37"/>
        <v>0</v>
      </c>
      <c r="W77" t="str">
        <f t="shared" si="38"/>
        <v/>
      </c>
      <c r="Y77" t="b">
        <f t="shared" si="39"/>
        <v>0</v>
      </c>
      <c r="Z77" t="str">
        <f t="shared" si="40"/>
        <v/>
      </c>
      <c r="AB77" t="b">
        <f t="shared" si="41"/>
        <v>0</v>
      </c>
      <c r="AC77" t="str">
        <f t="shared" si="42"/>
        <v/>
      </c>
      <c r="AE77" t="b">
        <f t="shared" si="43"/>
        <v>0</v>
      </c>
      <c r="AF77" t="str">
        <f t="shared" si="44"/>
        <v/>
      </c>
      <c r="AH77" t="b">
        <f t="shared" si="45"/>
        <v>0</v>
      </c>
      <c r="AI77" t="str">
        <f t="shared" si="46"/>
        <v/>
      </c>
      <c r="AK77" t="b">
        <f t="shared" si="47"/>
        <v>0</v>
      </c>
      <c r="AL77" t="str">
        <f t="shared" si="48"/>
        <v/>
      </c>
    </row>
    <row r="78">
      <c r="A78" s="5">
        <v>74.0</v>
      </c>
      <c r="B78" s="5" t="s">
        <v>18</v>
      </c>
      <c r="C78" s="5" t="s">
        <v>172</v>
      </c>
      <c r="D78" s="29">
        <f t="shared" si="1"/>
        <v>1</v>
      </c>
      <c r="E78" s="29">
        <f t="shared" si="2"/>
        <v>1</v>
      </c>
      <c r="F78" s="30">
        <f>1.3*143</f>
        <v>185.9</v>
      </c>
      <c r="G78" s="31">
        <f t="shared" si="26"/>
        <v>0.02878037275</v>
      </c>
      <c r="H78" s="31">
        <f t="shared" si="27"/>
        <v>0.9040103044</v>
      </c>
      <c r="I78" s="31">
        <f t="shared" si="28"/>
        <v>0.8752299316</v>
      </c>
      <c r="J78" t="b">
        <f t="shared" si="29"/>
        <v>0</v>
      </c>
      <c r="K78" t="str">
        <f t="shared" si="30"/>
        <v/>
      </c>
      <c r="M78" t="b">
        <f t="shared" si="31"/>
        <v>0</v>
      </c>
      <c r="N78" t="str">
        <f t="shared" si="32"/>
        <v/>
      </c>
      <c r="P78" t="b">
        <f t="shared" si="33"/>
        <v>0</v>
      </c>
      <c r="Q78" t="str">
        <f t="shared" si="34"/>
        <v/>
      </c>
      <c r="S78" t="b">
        <f t="shared" si="35"/>
        <v>0</v>
      </c>
      <c r="T78" t="str">
        <f t="shared" si="36"/>
        <v/>
      </c>
      <c r="V78" t="b">
        <f t="shared" si="37"/>
        <v>1</v>
      </c>
      <c r="W78" t="str">
        <f t="shared" si="38"/>
        <v>W</v>
      </c>
      <c r="Y78" t="b">
        <f t="shared" si="39"/>
        <v>0</v>
      </c>
      <c r="Z78" t="str">
        <f t="shared" si="40"/>
        <v/>
      </c>
      <c r="AB78" t="b">
        <f t="shared" si="41"/>
        <v>0</v>
      </c>
      <c r="AC78" t="str">
        <f t="shared" si="42"/>
        <v/>
      </c>
      <c r="AE78" t="b">
        <f t="shared" si="43"/>
        <v>0</v>
      </c>
      <c r="AF78" t="str">
        <f t="shared" si="44"/>
        <v/>
      </c>
      <c r="AH78" t="b">
        <f t="shared" si="45"/>
        <v>0</v>
      </c>
      <c r="AI78" t="str">
        <f t="shared" si="46"/>
        <v/>
      </c>
      <c r="AK78" t="b">
        <f t="shared" si="47"/>
        <v>0</v>
      </c>
      <c r="AL78" t="str">
        <f t="shared" si="48"/>
        <v/>
      </c>
    </row>
    <row r="79">
      <c r="A79" s="5">
        <v>75.0</v>
      </c>
      <c r="B79" s="5" t="s">
        <v>173</v>
      </c>
      <c r="C79" s="5" t="s">
        <v>174</v>
      </c>
      <c r="D79" s="29">
        <f t="shared" si="1"/>
        <v>0</v>
      </c>
      <c r="E79" s="29" t="str">
        <f t="shared" si="2"/>
        <v/>
      </c>
      <c r="F79" s="30">
        <f>7*10^-4</f>
        <v>0.0007</v>
      </c>
      <c r="G79" s="31">
        <f t="shared" si="26"/>
        <v>0.000000108371495</v>
      </c>
      <c r="H79" s="31">
        <f t="shared" si="27"/>
        <v>0.9040104127</v>
      </c>
      <c r="I79" s="31">
        <f t="shared" si="28"/>
        <v>0.9040103044</v>
      </c>
      <c r="J79" t="b">
        <f t="shared" si="29"/>
        <v>0</v>
      </c>
      <c r="K79" t="str">
        <f t="shared" si="30"/>
        <v/>
      </c>
      <c r="M79" t="b">
        <f t="shared" si="31"/>
        <v>0</v>
      </c>
      <c r="N79" t="str">
        <f t="shared" si="32"/>
        <v/>
      </c>
      <c r="P79" t="b">
        <f t="shared" si="33"/>
        <v>0</v>
      </c>
      <c r="Q79" t="str">
        <f t="shared" si="34"/>
        <v/>
      </c>
      <c r="S79" t="b">
        <f t="shared" si="35"/>
        <v>0</v>
      </c>
      <c r="T79" t="str">
        <f t="shared" si="36"/>
        <v/>
      </c>
      <c r="V79" t="b">
        <f t="shared" si="37"/>
        <v>0</v>
      </c>
      <c r="W79" t="str">
        <f t="shared" si="38"/>
        <v/>
      </c>
      <c r="Y79" t="b">
        <f t="shared" si="39"/>
        <v>0</v>
      </c>
      <c r="Z79" t="str">
        <f t="shared" si="40"/>
        <v/>
      </c>
      <c r="AB79" t="b">
        <f t="shared" si="41"/>
        <v>0</v>
      </c>
      <c r="AC79" t="str">
        <f t="shared" si="42"/>
        <v/>
      </c>
      <c r="AE79" t="b">
        <f t="shared" si="43"/>
        <v>0</v>
      </c>
      <c r="AF79" t="str">
        <f t="shared" si="44"/>
        <v/>
      </c>
      <c r="AH79" t="b">
        <f t="shared" si="45"/>
        <v>0</v>
      </c>
      <c r="AI79" t="str">
        <f t="shared" si="46"/>
        <v/>
      </c>
      <c r="AK79" t="b">
        <f t="shared" si="47"/>
        <v>0</v>
      </c>
      <c r="AL79" t="str">
        <f t="shared" si="48"/>
        <v/>
      </c>
    </row>
    <row r="80">
      <c r="A80" s="5">
        <v>76.0</v>
      </c>
      <c r="B80" s="5" t="s">
        <v>175</v>
      </c>
      <c r="C80" s="5" t="s">
        <v>176</v>
      </c>
      <c r="D80" s="29">
        <f t="shared" si="1"/>
        <v>0</v>
      </c>
      <c r="E80" s="29" t="str">
        <f t="shared" si="2"/>
        <v/>
      </c>
      <c r="F80" s="30">
        <v>0.002</v>
      </c>
      <c r="G80" s="31">
        <f t="shared" si="26"/>
        <v>0.0000003096328429</v>
      </c>
      <c r="H80" s="31">
        <f t="shared" si="27"/>
        <v>0.9040107224</v>
      </c>
      <c r="I80" s="31">
        <f t="shared" si="28"/>
        <v>0.9040104127</v>
      </c>
      <c r="J80" t="b">
        <f t="shared" si="29"/>
        <v>0</v>
      </c>
      <c r="K80" t="str">
        <f t="shared" si="30"/>
        <v/>
      </c>
      <c r="M80" t="b">
        <f t="shared" si="31"/>
        <v>0</v>
      </c>
      <c r="N80" t="str">
        <f t="shared" si="32"/>
        <v/>
      </c>
      <c r="P80" t="b">
        <f t="shared" si="33"/>
        <v>0</v>
      </c>
      <c r="Q80" t="str">
        <f t="shared" si="34"/>
        <v/>
      </c>
      <c r="S80" t="b">
        <f t="shared" si="35"/>
        <v>0</v>
      </c>
      <c r="T80" t="str">
        <f t="shared" si="36"/>
        <v/>
      </c>
      <c r="V80" t="b">
        <f t="shared" si="37"/>
        <v>0</v>
      </c>
      <c r="W80" t="str">
        <f t="shared" si="38"/>
        <v/>
      </c>
      <c r="Y80" t="b">
        <f t="shared" si="39"/>
        <v>0</v>
      </c>
      <c r="Z80" t="str">
        <f t="shared" si="40"/>
        <v/>
      </c>
      <c r="AB80" t="b">
        <f t="shared" si="41"/>
        <v>0</v>
      </c>
      <c r="AC80" t="str">
        <f t="shared" si="42"/>
        <v/>
      </c>
      <c r="AE80" t="b">
        <f t="shared" si="43"/>
        <v>0</v>
      </c>
      <c r="AF80" t="str">
        <f t="shared" si="44"/>
        <v/>
      </c>
      <c r="AH80" t="b">
        <f t="shared" si="45"/>
        <v>0</v>
      </c>
      <c r="AI80" t="str">
        <f t="shared" si="46"/>
        <v/>
      </c>
      <c r="AK80" t="b">
        <f t="shared" si="47"/>
        <v>0</v>
      </c>
      <c r="AL80" t="str">
        <f t="shared" si="48"/>
        <v/>
      </c>
    </row>
    <row r="81">
      <c r="A81" s="5">
        <v>77.0</v>
      </c>
      <c r="B81" s="5" t="s">
        <v>177</v>
      </c>
      <c r="C81" s="5" t="s">
        <v>178</v>
      </c>
      <c r="D81" s="29">
        <f t="shared" si="1"/>
        <v>0</v>
      </c>
      <c r="E81" s="29" t="str">
        <f t="shared" si="2"/>
        <v/>
      </c>
      <c r="F81" s="30">
        <v>0.001</v>
      </c>
      <c r="G81" s="31">
        <f t="shared" si="26"/>
        <v>0.0000001548164215</v>
      </c>
      <c r="H81" s="31">
        <f t="shared" si="27"/>
        <v>0.9040108772</v>
      </c>
      <c r="I81" s="31">
        <f t="shared" si="28"/>
        <v>0.9040107224</v>
      </c>
      <c r="J81" t="b">
        <f t="shared" si="29"/>
        <v>0</v>
      </c>
      <c r="K81" t="str">
        <f t="shared" si="30"/>
        <v/>
      </c>
      <c r="M81" t="b">
        <f t="shared" si="31"/>
        <v>0</v>
      </c>
      <c r="N81" t="str">
        <f t="shared" si="32"/>
        <v/>
      </c>
      <c r="P81" t="b">
        <f t="shared" si="33"/>
        <v>0</v>
      </c>
      <c r="Q81" t="str">
        <f t="shared" si="34"/>
        <v/>
      </c>
      <c r="S81" t="b">
        <f t="shared" si="35"/>
        <v>0</v>
      </c>
      <c r="T81" t="str">
        <f t="shared" si="36"/>
        <v/>
      </c>
      <c r="V81" t="b">
        <f t="shared" si="37"/>
        <v>0</v>
      </c>
      <c r="W81" t="str">
        <f t="shared" si="38"/>
        <v/>
      </c>
      <c r="Y81" t="b">
        <f t="shared" si="39"/>
        <v>0</v>
      </c>
      <c r="Z81" t="str">
        <f t="shared" si="40"/>
        <v/>
      </c>
      <c r="AB81" t="b">
        <f t="shared" si="41"/>
        <v>0</v>
      </c>
      <c r="AC81" t="str">
        <f t="shared" si="42"/>
        <v/>
      </c>
      <c r="AE81" t="b">
        <f t="shared" si="43"/>
        <v>0</v>
      </c>
      <c r="AF81" t="str">
        <f t="shared" si="44"/>
        <v/>
      </c>
      <c r="AH81" t="b">
        <f t="shared" si="45"/>
        <v>0</v>
      </c>
      <c r="AI81" t="str">
        <f t="shared" si="46"/>
        <v/>
      </c>
      <c r="AK81" t="b">
        <f t="shared" si="47"/>
        <v>0</v>
      </c>
      <c r="AL81" t="str">
        <f t="shared" si="48"/>
        <v/>
      </c>
    </row>
    <row r="82">
      <c r="A82" s="5">
        <v>78.0</v>
      </c>
      <c r="B82" s="5" t="s">
        <v>179</v>
      </c>
      <c r="C82" s="5" t="s">
        <v>180</v>
      </c>
      <c r="D82" s="29">
        <f t="shared" si="1"/>
        <v>0</v>
      </c>
      <c r="E82" s="29" t="str">
        <f t="shared" si="2"/>
        <v/>
      </c>
      <c r="F82" s="30">
        <f>0.005*15</f>
        <v>0.075</v>
      </c>
      <c r="G82" s="31">
        <f t="shared" si="26"/>
        <v>0.00001161123161</v>
      </c>
      <c r="H82" s="31">
        <f t="shared" si="27"/>
        <v>0.9040224884</v>
      </c>
      <c r="I82" s="31">
        <f t="shared" si="28"/>
        <v>0.9040108772</v>
      </c>
      <c r="J82" t="b">
        <f t="shared" si="29"/>
        <v>0</v>
      </c>
      <c r="K82" t="str">
        <f t="shared" si="30"/>
        <v/>
      </c>
      <c r="M82" t="b">
        <f t="shared" si="31"/>
        <v>0</v>
      </c>
      <c r="N82" t="str">
        <f t="shared" si="32"/>
        <v/>
      </c>
      <c r="P82" t="b">
        <f t="shared" si="33"/>
        <v>0</v>
      </c>
      <c r="Q82" t="str">
        <f t="shared" si="34"/>
        <v/>
      </c>
      <c r="S82" t="b">
        <f t="shared" si="35"/>
        <v>0</v>
      </c>
      <c r="T82" t="str">
        <f t="shared" si="36"/>
        <v/>
      </c>
      <c r="V82" t="b">
        <f t="shared" si="37"/>
        <v>0</v>
      </c>
      <c r="W82" t="str">
        <f t="shared" si="38"/>
        <v/>
      </c>
      <c r="Y82" t="b">
        <f t="shared" si="39"/>
        <v>0</v>
      </c>
      <c r="Z82" t="str">
        <f t="shared" si="40"/>
        <v/>
      </c>
      <c r="AB82" t="b">
        <f t="shared" si="41"/>
        <v>0</v>
      </c>
      <c r="AC82" t="str">
        <f t="shared" si="42"/>
        <v/>
      </c>
      <c r="AE82" t="b">
        <f t="shared" si="43"/>
        <v>0</v>
      </c>
      <c r="AF82" t="str">
        <f t="shared" si="44"/>
        <v/>
      </c>
      <c r="AH82" t="b">
        <f t="shared" si="45"/>
        <v>0</v>
      </c>
      <c r="AI82" t="str">
        <f t="shared" si="46"/>
        <v/>
      </c>
      <c r="AK82" t="b">
        <f t="shared" si="47"/>
        <v>0</v>
      </c>
      <c r="AL82" t="str">
        <f t="shared" si="48"/>
        <v/>
      </c>
    </row>
    <row r="83">
      <c r="A83" s="5">
        <v>79.0</v>
      </c>
      <c r="B83" s="5" t="s">
        <v>181</v>
      </c>
      <c r="C83" s="5" t="s">
        <v>182</v>
      </c>
      <c r="D83" s="29">
        <f t="shared" si="1"/>
        <v>0</v>
      </c>
      <c r="E83" s="29" t="str">
        <f t="shared" si="2"/>
        <v/>
      </c>
      <c r="F83" s="30">
        <f>0.004*30000</f>
        <v>120</v>
      </c>
      <c r="G83" s="31">
        <f t="shared" si="26"/>
        <v>0.01857797058</v>
      </c>
      <c r="H83" s="31">
        <f t="shared" si="27"/>
        <v>0.922600459</v>
      </c>
      <c r="I83" s="31">
        <f t="shared" si="28"/>
        <v>0.9040224884</v>
      </c>
      <c r="J83" t="b">
        <f t="shared" si="29"/>
        <v>0</v>
      </c>
      <c r="K83" t="str">
        <f t="shared" si="30"/>
        <v/>
      </c>
      <c r="M83" t="b">
        <f t="shared" si="31"/>
        <v>0</v>
      </c>
      <c r="N83" t="str">
        <f t="shared" si="32"/>
        <v/>
      </c>
      <c r="P83" t="b">
        <f t="shared" si="33"/>
        <v>0</v>
      </c>
      <c r="Q83" t="str">
        <f t="shared" si="34"/>
        <v/>
      </c>
      <c r="S83" t="b">
        <f t="shared" si="35"/>
        <v>0</v>
      </c>
      <c r="T83" t="str">
        <f t="shared" si="36"/>
        <v/>
      </c>
      <c r="V83" t="b">
        <f t="shared" si="37"/>
        <v>0</v>
      </c>
      <c r="W83" t="str">
        <f t="shared" si="38"/>
        <v/>
      </c>
      <c r="Y83" t="b">
        <f t="shared" si="39"/>
        <v>0</v>
      </c>
      <c r="Z83" t="str">
        <f t="shared" si="40"/>
        <v/>
      </c>
      <c r="AB83" t="b">
        <f t="shared" si="41"/>
        <v>0</v>
      </c>
      <c r="AC83" t="str">
        <f t="shared" si="42"/>
        <v/>
      </c>
      <c r="AE83" t="b">
        <f t="shared" si="43"/>
        <v>0</v>
      </c>
      <c r="AF83" t="str">
        <f t="shared" si="44"/>
        <v/>
      </c>
      <c r="AH83" t="b">
        <f t="shared" si="45"/>
        <v>0</v>
      </c>
      <c r="AI83" t="str">
        <f t="shared" si="46"/>
        <v/>
      </c>
      <c r="AK83" t="b">
        <f t="shared" si="47"/>
        <v>0</v>
      </c>
      <c r="AL83" t="str">
        <f t="shared" si="48"/>
        <v/>
      </c>
    </row>
    <row r="84">
      <c r="A84" s="5">
        <v>80.0</v>
      </c>
      <c r="B84" s="5" t="s">
        <v>183</v>
      </c>
      <c r="C84" s="5" t="s">
        <v>184</v>
      </c>
      <c r="D84" s="29">
        <f t="shared" si="1"/>
        <v>0</v>
      </c>
      <c r="E84" s="29" t="str">
        <f t="shared" si="2"/>
        <v/>
      </c>
      <c r="F84" s="30">
        <v>0.085</v>
      </c>
      <c r="G84" s="31">
        <f t="shared" si="26"/>
        <v>0.00001315939582</v>
      </c>
      <c r="H84" s="31">
        <f t="shared" si="27"/>
        <v>0.9226136184</v>
      </c>
      <c r="I84" s="31">
        <f t="shared" si="28"/>
        <v>0.922600459</v>
      </c>
      <c r="J84" t="b">
        <f t="shared" si="29"/>
        <v>0</v>
      </c>
      <c r="K84" t="str">
        <f t="shared" si="30"/>
        <v/>
      </c>
      <c r="M84" t="b">
        <f t="shared" si="31"/>
        <v>0</v>
      </c>
      <c r="N84" t="str">
        <f t="shared" si="32"/>
        <v/>
      </c>
      <c r="P84" t="b">
        <f t="shared" si="33"/>
        <v>0</v>
      </c>
      <c r="Q84" t="str">
        <f t="shared" si="34"/>
        <v/>
      </c>
      <c r="S84" t="b">
        <f t="shared" si="35"/>
        <v>0</v>
      </c>
      <c r="T84" t="str">
        <f t="shared" si="36"/>
        <v/>
      </c>
      <c r="V84" t="b">
        <f t="shared" si="37"/>
        <v>0</v>
      </c>
      <c r="W84" t="str">
        <f t="shared" si="38"/>
        <v/>
      </c>
      <c r="Y84" t="b">
        <f t="shared" si="39"/>
        <v>0</v>
      </c>
      <c r="Z84" t="str">
        <f t="shared" si="40"/>
        <v/>
      </c>
      <c r="AB84" t="b">
        <f t="shared" si="41"/>
        <v>0</v>
      </c>
      <c r="AC84" t="str">
        <f t="shared" si="42"/>
        <v/>
      </c>
      <c r="AE84" t="b">
        <f t="shared" si="43"/>
        <v>0</v>
      </c>
      <c r="AF84" t="str">
        <f t="shared" si="44"/>
        <v/>
      </c>
      <c r="AH84" t="b">
        <f t="shared" si="45"/>
        <v>0</v>
      </c>
      <c r="AI84" t="str">
        <f t="shared" si="46"/>
        <v/>
      </c>
      <c r="AK84" t="b">
        <f t="shared" si="47"/>
        <v>0</v>
      </c>
      <c r="AL84" t="str">
        <f t="shared" si="48"/>
        <v/>
      </c>
    </row>
    <row r="85">
      <c r="A85" s="5">
        <v>81.0</v>
      </c>
      <c r="B85" s="5" t="s">
        <v>185</v>
      </c>
      <c r="C85" s="5" t="s">
        <v>186</v>
      </c>
      <c r="D85" s="29">
        <f t="shared" si="1"/>
        <v>0</v>
      </c>
      <c r="E85" s="29" t="str">
        <f t="shared" si="2"/>
        <v/>
      </c>
      <c r="F85" s="30">
        <v>0.85</v>
      </c>
      <c r="G85" s="31">
        <f t="shared" si="26"/>
        <v>0.0001315939582</v>
      </c>
      <c r="H85" s="31">
        <f t="shared" si="27"/>
        <v>0.9227452123</v>
      </c>
      <c r="I85" s="31">
        <f t="shared" si="28"/>
        <v>0.9226136184</v>
      </c>
      <c r="J85" t="b">
        <f t="shared" si="29"/>
        <v>0</v>
      </c>
      <c r="K85" t="str">
        <f t="shared" si="30"/>
        <v/>
      </c>
      <c r="M85" t="b">
        <f t="shared" si="31"/>
        <v>0</v>
      </c>
      <c r="N85" t="str">
        <f t="shared" si="32"/>
        <v/>
      </c>
      <c r="P85" t="b">
        <f t="shared" si="33"/>
        <v>0</v>
      </c>
      <c r="Q85" t="str">
        <f t="shared" si="34"/>
        <v/>
      </c>
      <c r="S85" t="b">
        <f t="shared" si="35"/>
        <v>0</v>
      </c>
      <c r="T85" t="str">
        <f t="shared" si="36"/>
        <v/>
      </c>
      <c r="V85" t="b">
        <f t="shared" si="37"/>
        <v>0</v>
      </c>
      <c r="W85" t="str">
        <f t="shared" si="38"/>
        <v/>
      </c>
      <c r="Y85" t="b">
        <f t="shared" si="39"/>
        <v>0</v>
      </c>
      <c r="Z85" t="str">
        <f t="shared" si="40"/>
        <v/>
      </c>
      <c r="AB85" t="b">
        <f t="shared" si="41"/>
        <v>0</v>
      </c>
      <c r="AC85" t="str">
        <f t="shared" si="42"/>
        <v/>
      </c>
      <c r="AE85" t="b">
        <f t="shared" si="43"/>
        <v>0</v>
      </c>
      <c r="AF85" t="str">
        <f t="shared" si="44"/>
        <v/>
      </c>
      <c r="AH85" t="b">
        <f t="shared" si="45"/>
        <v>0</v>
      </c>
      <c r="AI85" t="str">
        <f t="shared" si="46"/>
        <v/>
      </c>
      <c r="AK85" t="b">
        <f t="shared" si="47"/>
        <v>0</v>
      </c>
      <c r="AL85" t="str">
        <f t="shared" si="48"/>
        <v/>
      </c>
    </row>
    <row r="86">
      <c r="A86" s="5">
        <v>82.0</v>
      </c>
      <c r="B86" s="5" t="s">
        <v>15</v>
      </c>
      <c r="C86" s="5" t="s">
        <v>187</v>
      </c>
      <c r="D86" s="29">
        <f t="shared" si="1"/>
        <v>1</v>
      </c>
      <c r="E86" s="29">
        <f t="shared" si="2"/>
        <v>1</v>
      </c>
      <c r="F86" s="30">
        <f>14*26</f>
        <v>364</v>
      </c>
      <c r="G86" s="31">
        <f t="shared" si="26"/>
        <v>0.05635317742</v>
      </c>
      <c r="H86" s="31">
        <f t="shared" si="27"/>
        <v>0.9790983898</v>
      </c>
      <c r="I86" s="31">
        <f t="shared" si="28"/>
        <v>0.9227452123</v>
      </c>
      <c r="J86" t="b">
        <f t="shared" si="29"/>
        <v>0</v>
      </c>
      <c r="K86" t="str">
        <f t="shared" si="30"/>
        <v/>
      </c>
      <c r="M86" t="b">
        <f t="shared" si="31"/>
        <v>1</v>
      </c>
      <c r="N86" t="str">
        <f t="shared" si="32"/>
        <v>Pb</v>
      </c>
      <c r="P86" t="b">
        <f t="shared" si="33"/>
        <v>0</v>
      </c>
      <c r="Q86" t="str">
        <f t="shared" si="34"/>
        <v/>
      </c>
      <c r="S86" t="b">
        <f t="shared" si="35"/>
        <v>0</v>
      </c>
      <c r="T86" t="str">
        <f t="shared" si="36"/>
        <v/>
      </c>
      <c r="V86" t="b">
        <f t="shared" si="37"/>
        <v>0</v>
      </c>
      <c r="W86" t="str">
        <f t="shared" si="38"/>
        <v/>
      </c>
      <c r="Y86" t="b">
        <f t="shared" si="39"/>
        <v>0</v>
      </c>
      <c r="Z86" t="str">
        <f t="shared" si="40"/>
        <v/>
      </c>
      <c r="AB86" t="b">
        <f t="shared" si="41"/>
        <v>0</v>
      </c>
      <c r="AC86" t="str">
        <f t="shared" si="42"/>
        <v/>
      </c>
      <c r="AE86" t="b">
        <f t="shared" si="43"/>
        <v>0</v>
      </c>
      <c r="AF86" t="str">
        <f t="shared" si="44"/>
        <v/>
      </c>
      <c r="AH86" t="b">
        <f t="shared" si="45"/>
        <v>0</v>
      </c>
      <c r="AI86" t="str">
        <f t="shared" si="46"/>
        <v/>
      </c>
      <c r="AK86" t="b">
        <f t="shared" si="47"/>
        <v>0</v>
      </c>
      <c r="AL86" t="str">
        <f t="shared" si="48"/>
        <v/>
      </c>
    </row>
    <row r="87">
      <c r="A87" s="5">
        <v>83.0</v>
      </c>
      <c r="B87" s="5" t="s">
        <v>188</v>
      </c>
      <c r="C87" s="5" t="s">
        <v>189</v>
      </c>
      <c r="D87" s="29">
        <f t="shared" si="1"/>
        <v>0</v>
      </c>
      <c r="E87" s="29" t="str">
        <f t="shared" si="2"/>
        <v/>
      </c>
      <c r="F87" s="30">
        <v>0.009</v>
      </c>
      <c r="G87" s="31">
        <f t="shared" si="26"/>
        <v>0.000001393347793</v>
      </c>
      <c r="H87" s="31">
        <f t="shared" si="27"/>
        <v>0.9790997831</v>
      </c>
      <c r="I87" s="31">
        <f t="shared" si="28"/>
        <v>0.9790983898</v>
      </c>
      <c r="J87" t="b">
        <f t="shared" si="29"/>
        <v>0</v>
      </c>
      <c r="K87" t="str">
        <f t="shared" si="30"/>
        <v/>
      </c>
      <c r="M87" t="b">
        <f t="shared" si="31"/>
        <v>0</v>
      </c>
      <c r="N87" t="str">
        <f t="shared" si="32"/>
        <v/>
      </c>
      <c r="P87" t="b">
        <f t="shared" si="33"/>
        <v>0</v>
      </c>
      <c r="Q87" t="str">
        <f t="shared" si="34"/>
        <v/>
      </c>
      <c r="S87" t="b">
        <f t="shared" si="35"/>
        <v>0</v>
      </c>
      <c r="T87" t="str">
        <f t="shared" si="36"/>
        <v/>
      </c>
      <c r="V87" t="b">
        <f t="shared" si="37"/>
        <v>0</v>
      </c>
      <c r="W87" t="str">
        <f t="shared" si="38"/>
        <v/>
      </c>
      <c r="Y87" t="b">
        <f t="shared" si="39"/>
        <v>0</v>
      </c>
      <c r="Z87" t="str">
        <f t="shared" si="40"/>
        <v/>
      </c>
      <c r="AB87" t="b">
        <f t="shared" si="41"/>
        <v>0</v>
      </c>
      <c r="AC87" t="str">
        <f t="shared" si="42"/>
        <v/>
      </c>
      <c r="AE87" t="b">
        <f t="shared" si="43"/>
        <v>0</v>
      </c>
      <c r="AF87" t="str">
        <f t="shared" si="44"/>
        <v/>
      </c>
      <c r="AH87" t="b">
        <f t="shared" si="45"/>
        <v>0</v>
      </c>
      <c r="AI87" t="str">
        <f t="shared" si="46"/>
        <v/>
      </c>
      <c r="AK87" t="b">
        <f t="shared" si="47"/>
        <v>0</v>
      </c>
      <c r="AL87" t="str">
        <f t="shared" si="48"/>
        <v/>
      </c>
    </row>
    <row r="88" hidden="1">
      <c r="A88" s="5">
        <v>84.0</v>
      </c>
      <c r="B88" s="5" t="s">
        <v>190</v>
      </c>
      <c r="C88" s="5" t="s">
        <v>191</v>
      </c>
      <c r="D88" s="29">
        <f t="shared" si="1"/>
        <v>0</v>
      </c>
      <c r="E88" s="29" t="str">
        <f t="shared" si="2"/>
        <v/>
      </c>
      <c r="F88" s="30"/>
      <c r="G88" s="31"/>
    </row>
    <row r="89" hidden="1">
      <c r="A89" s="5">
        <v>85.0</v>
      </c>
      <c r="B89" s="5" t="s">
        <v>192</v>
      </c>
      <c r="C89" s="5" t="s">
        <v>193</v>
      </c>
      <c r="D89" s="29">
        <f t="shared" si="1"/>
        <v>0</v>
      </c>
      <c r="E89" s="29" t="str">
        <f t="shared" si="2"/>
        <v/>
      </c>
      <c r="F89" s="30"/>
      <c r="G89" s="31"/>
    </row>
    <row r="90" hidden="1">
      <c r="A90" s="5">
        <v>86.0</v>
      </c>
      <c r="B90" s="5" t="s">
        <v>194</v>
      </c>
      <c r="C90" s="5" t="s">
        <v>195</v>
      </c>
      <c r="D90" s="29">
        <f t="shared" si="1"/>
        <v>0</v>
      </c>
      <c r="E90" s="29" t="str">
        <f t="shared" si="2"/>
        <v/>
      </c>
      <c r="F90" s="30"/>
      <c r="G90" s="31"/>
    </row>
    <row r="91" hidden="1">
      <c r="A91" s="5">
        <v>87.0</v>
      </c>
      <c r="B91" s="5" t="s">
        <v>196</v>
      </c>
      <c r="C91" s="5" t="s">
        <v>197</v>
      </c>
      <c r="D91" s="29">
        <f t="shared" si="1"/>
        <v>0</v>
      </c>
      <c r="E91" s="29" t="str">
        <f t="shared" si="2"/>
        <v/>
      </c>
      <c r="F91" s="30"/>
      <c r="G91" s="31"/>
    </row>
    <row r="92" hidden="1">
      <c r="A92" s="5">
        <v>88.0</v>
      </c>
      <c r="B92" s="5" t="s">
        <v>198</v>
      </c>
      <c r="C92" s="5" t="s">
        <v>199</v>
      </c>
      <c r="D92" s="29">
        <f t="shared" si="1"/>
        <v>0</v>
      </c>
      <c r="E92" s="29" t="str">
        <f t="shared" si="2"/>
        <v/>
      </c>
      <c r="F92" s="30"/>
      <c r="G92" s="31"/>
    </row>
    <row r="93" hidden="1">
      <c r="A93" s="5">
        <v>89.0</v>
      </c>
      <c r="B93" s="5" t="s">
        <v>200</v>
      </c>
      <c r="C93" s="5" t="s">
        <v>201</v>
      </c>
      <c r="D93" s="29">
        <f t="shared" si="1"/>
        <v>0</v>
      </c>
      <c r="E93" s="29" t="str">
        <f t="shared" si="2"/>
        <v/>
      </c>
      <c r="F93" s="30"/>
      <c r="G93" s="31"/>
    </row>
    <row r="94" hidden="1">
      <c r="A94" s="5">
        <v>90.0</v>
      </c>
      <c r="B94" s="5" t="s">
        <v>202</v>
      </c>
      <c r="C94" s="5" t="s">
        <v>203</v>
      </c>
      <c r="D94" s="29">
        <f t="shared" si="1"/>
        <v>0</v>
      </c>
      <c r="E94" s="29" t="str">
        <f t="shared" si="2"/>
        <v/>
      </c>
      <c r="F94" s="30"/>
      <c r="G94" s="31"/>
    </row>
    <row r="95" hidden="1">
      <c r="A95" s="5">
        <v>91.0</v>
      </c>
      <c r="B95" s="5" t="s">
        <v>204</v>
      </c>
      <c r="C95" s="5" t="s">
        <v>205</v>
      </c>
      <c r="D95" s="29">
        <f t="shared" si="1"/>
        <v>0</v>
      </c>
      <c r="E95" s="29" t="str">
        <f t="shared" si="2"/>
        <v/>
      </c>
      <c r="F95" s="30"/>
      <c r="G95" s="31"/>
    </row>
    <row r="96">
      <c r="A96" s="5">
        <v>92.0</v>
      </c>
      <c r="B96" s="5" t="s">
        <v>206</v>
      </c>
      <c r="C96" s="5" t="s">
        <v>207</v>
      </c>
      <c r="D96" s="29">
        <f t="shared" si="1"/>
        <v>0</v>
      </c>
      <c r="E96" s="29" t="str">
        <f t="shared" si="2"/>
        <v/>
      </c>
      <c r="F96" s="30">
        <f>2.7*50</f>
        <v>135</v>
      </c>
      <c r="G96" s="31">
        <f>DIVIDE(F96,$H$2)</f>
        <v>0.0209002169</v>
      </c>
      <c r="H96" s="31">
        <f>SUM($G$4:G96)</f>
        <v>1</v>
      </c>
      <c r="I96" s="31">
        <f>SUM($G$4:G95)</f>
        <v>0.9790997831</v>
      </c>
      <c r="J96" t="b">
        <f>AND($I$4&gt;=I96,$I$4&lt;H96)</f>
        <v>0</v>
      </c>
      <c r="K96" t="str">
        <f>IF(J96=TRUE,B96,)</f>
        <v/>
      </c>
      <c r="M96" t="b">
        <f>AND(M$4 &gt;=$I96,M$4&lt;$H96)</f>
        <v>0</v>
      </c>
      <c r="N96" t="str">
        <f>IF(M96=TRUE,$B96,)</f>
        <v/>
      </c>
      <c r="P96" t="b">
        <f>AND(P$4 &gt;=$I96,P$4&lt;$H96)</f>
        <v>0</v>
      </c>
      <c r="Q96" t="str">
        <f>IF(P96=TRUE,$B96,)</f>
        <v/>
      </c>
      <c r="S96" t="b">
        <f>AND(S$4 &gt;=$I96,S$4&lt;$H96)</f>
        <v>0</v>
      </c>
      <c r="T96" t="str">
        <f>IF(S96=TRUE,$B96,)</f>
        <v/>
      </c>
      <c r="V96" t="b">
        <f>AND(V$4 &gt;=$I96,V$4&lt;$H96)</f>
        <v>0</v>
      </c>
      <c r="W96" t="str">
        <f>IF(V96=TRUE,$B96,)</f>
        <v/>
      </c>
      <c r="Y96" t="b">
        <f>AND(Y$4 &gt;=$I96,Y$4&lt;$H96)</f>
        <v>0</v>
      </c>
      <c r="Z96" t="str">
        <f>IF(Y96=TRUE,$B96,)</f>
        <v/>
      </c>
      <c r="AB96" t="b">
        <f>AND(AB$4 &gt;=$I96,AB$4&lt;$H96)</f>
        <v>0</v>
      </c>
      <c r="AC96" t="str">
        <f>IF(AB96=TRUE,$B96,)</f>
        <v/>
      </c>
      <c r="AE96" t="b">
        <f>AND(AE$4 &gt;=$I96,AE$4&lt;$H96)</f>
        <v>0</v>
      </c>
      <c r="AF96" t="str">
        <f>IF(AE96=TRUE,$B96,)</f>
        <v/>
      </c>
      <c r="AH96" t="b">
        <f>AND(AH$4 &gt;=$I96,AH$4&lt;$H96)</f>
        <v>0</v>
      </c>
      <c r="AI96" t="str">
        <f>IF(AH96=TRUE,$B96,)</f>
        <v/>
      </c>
      <c r="AK96" t="b">
        <f>AND(AK$4 &gt;=$I96,AK$4&lt;$H96)</f>
        <v>0</v>
      </c>
      <c r="AL96" t="str">
        <f>IF(AK96=TRUE,$B96,)</f>
        <v/>
      </c>
    </row>
    <row r="97" hidden="1">
      <c r="A97" s="5">
        <v>93.0</v>
      </c>
      <c r="B97" s="5" t="s">
        <v>208</v>
      </c>
      <c r="C97" s="5" t="s">
        <v>209</v>
      </c>
      <c r="D97" s="29">
        <f t="shared" si="1"/>
        <v>0</v>
      </c>
      <c r="E97" s="29"/>
      <c r="F97" s="30"/>
      <c r="G97" s="31"/>
    </row>
    <row r="98" hidden="1">
      <c r="A98" s="5">
        <v>94.0</v>
      </c>
      <c r="B98" s="5" t="s">
        <v>210</v>
      </c>
      <c r="C98" s="5" t="s">
        <v>211</v>
      </c>
      <c r="D98" s="29">
        <f t="shared" si="1"/>
        <v>0</v>
      </c>
      <c r="E98" s="29"/>
      <c r="F98" s="30"/>
      <c r="G98" s="31"/>
    </row>
    <row r="99" hidden="1">
      <c r="A99" s="5">
        <v>95.0</v>
      </c>
      <c r="B99" s="5" t="s">
        <v>212</v>
      </c>
      <c r="C99" s="5" t="s">
        <v>213</v>
      </c>
      <c r="D99" s="29">
        <f t="shared" si="1"/>
        <v>0</v>
      </c>
      <c r="E99" s="29"/>
      <c r="F99" s="30"/>
      <c r="G99" s="31"/>
    </row>
    <row r="100" hidden="1">
      <c r="A100" s="5">
        <v>96.0</v>
      </c>
      <c r="B100" s="5" t="s">
        <v>214</v>
      </c>
      <c r="C100" s="5" t="s">
        <v>215</v>
      </c>
      <c r="D100" s="29">
        <f t="shared" si="1"/>
        <v>0</v>
      </c>
      <c r="E100" s="29"/>
      <c r="F100" s="30"/>
      <c r="G100" s="31"/>
    </row>
    <row r="101" hidden="1">
      <c r="A101" s="5">
        <v>97.0</v>
      </c>
      <c r="B101" s="5" t="s">
        <v>216</v>
      </c>
      <c r="C101" s="5" t="s">
        <v>217</v>
      </c>
      <c r="D101" s="29"/>
      <c r="E101" s="29"/>
      <c r="F101" s="30"/>
      <c r="G101" s="31"/>
    </row>
    <row r="102" hidden="1">
      <c r="A102" s="5">
        <v>98.0</v>
      </c>
      <c r="B102" s="5" t="s">
        <v>218</v>
      </c>
      <c r="C102" s="5" t="s">
        <v>219</v>
      </c>
      <c r="D102" s="29"/>
      <c r="E102" s="29"/>
      <c r="F102" s="30"/>
      <c r="G102" s="31"/>
    </row>
    <row r="103" hidden="1">
      <c r="A103" s="5">
        <v>99.0</v>
      </c>
      <c r="B103" s="5" t="s">
        <v>220</v>
      </c>
      <c r="C103" s="5" t="s">
        <v>221</v>
      </c>
      <c r="D103" s="29"/>
      <c r="E103" s="29"/>
      <c r="F103" s="30"/>
      <c r="G103" s="31"/>
    </row>
    <row r="104" hidden="1">
      <c r="A104" s="5">
        <v>100.0</v>
      </c>
      <c r="B104" s="5" t="s">
        <v>222</v>
      </c>
      <c r="C104" s="5" t="s">
        <v>223</v>
      </c>
      <c r="D104" s="29"/>
      <c r="E104" s="29"/>
      <c r="F104" s="30"/>
      <c r="G104" s="31"/>
    </row>
    <row r="105" hidden="1">
      <c r="A105" s="5">
        <v>101.0</v>
      </c>
      <c r="B105" s="5" t="s">
        <v>224</v>
      </c>
      <c r="C105" s="5" t="s">
        <v>225</v>
      </c>
      <c r="D105" s="29"/>
      <c r="E105" s="29"/>
      <c r="F105" s="30"/>
      <c r="G105" s="31"/>
    </row>
    <row r="106" hidden="1">
      <c r="A106" s="5">
        <v>102.0</v>
      </c>
      <c r="B106" s="5" t="s">
        <v>226</v>
      </c>
      <c r="C106" s="5" t="s">
        <v>227</v>
      </c>
      <c r="D106" s="29"/>
      <c r="E106" s="29"/>
      <c r="F106" s="30"/>
      <c r="G106" s="31"/>
    </row>
    <row r="107" hidden="1">
      <c r="A107" s="5">
        <v>103.0</v>
      </c>
      <c r="B107" s="5" t="s">
        <v>228</v>
      </c>
      <c r="C107" s="5" t="s">
        <v>229</v>
      </c>
      <c r="D107" s="29"/>
      <c r="E107" s="29"/>
      <c r="F107" s="30"/>
      <c r="G107" s="31"/>
    </row>
    <row r="108" hidden="1">
      <c r="A108" s="5">
        <v>104.0</v>
      </c>
      <c r="B108" s="5" t="s">
        <v>230</v>
      </c>
      <c r="C108" s="5" t="s">
        <v>231</v>
      </c>
      <c r="D108" s="29"/>
      <c r="E108" s="29"/>
      <c r="F108" s="30"/>
      <c r="G108" s="31"/>
    </row>
    <row r="109" hidden="1">
      <c r="A109" s="5">
        <v>105.0</v>
      </c>
      <c r="B109" s="5" t="s">
        <v>232</v>
      </c>
      <c r="C109" s="5" t="s">
        <v>233</v>
      </c>
      <c r="D109" s="29"/>
      <c r="E109" s="29"/>
      <c r="F109" s="30"/>
      <c r="G109" s="31"/>
    </row>
    <row r="110" hidden="1">
      <c r="A110" s="5">
        <v>106.0</v>
      </c>
      <c r="B110" s="5" t="s">
        <v>234</v>
      </c>
      <c r="C110" s="5" t="s">
        <v>235</v>
      </c>
      <c r="D110" s="29"/>
      <c r="E110" s="29"/>
      <c r="F110" s="30"/>
      <c r="G110" s="31"/>
    </row>
    <row r="111" hidden="1">
      <c r="A111" s="5">
        <v>107.0</v>
      </c>
      <c r="B111" s="5" t="s">
        <v>236</v>
      </c>
      <c r="C111" s="5" t="s">
        <v>237</v>
      </c>
      <c r="D111" s="29"/>
      <c r="E111" s="29"/>
      <c r="F111" s="30"/>
      <c r="G111" s="31"/>
    </row>
    <row r="112" hidden="1">
      <c r="A112" s="5">
        <v>108.0</v>
      </c>
      <c r="B112" s="5" t="s">
        <v>238</v>
      </c>
      <c r="C112" s="5" t="s">
        <v>239</v>
      </c>
      <c r="D112" s="29"/>
      <c r="E112" s="29"/>
      <c r="F112" s="30"/>
      <c r="G112" s="31"/>
    </row>
    <row r="113" hidden="1">
      <c r="A113" s="5">
        <v>109.0</v>
      </c>
      <c r="B113" s="5" t="s">
        <v>240</v>
      </c>
      <c r="C113" s="5" t="s">
        <v>241</v>
      </c>
      <c r="D113" s="29"/>
      <c r="E113" s="29"/>
      <c r="F113" s="30"/>
      <c r="G113" s="31"/>
    </row>
    <row r="114" hidden="1">
      <c r="A114" s="5">
        <v>110.0</v>
      </c>
      <c r="B114" s="5" t="s">
        <v>242</v>
      </c>
      <c r="C114" s="5" t="s">
        <v>243</v>
      </c>
      <c r="D114" s="29"/>
      <c r="E114" s="29"/>
      <c r="F114" s="30"/>
      <c r="G114" s="31"/>
    </row>
    <row r="115" hidden="1">
      <c r="A115" s="5">
        <v>111.0</v>
      </c>
      <c r="B115" s="5" t="s">
        <v>244</v>
      </c>
      <c r="C115" s="5" t="s">
        <v>245</v>
      </c>
      <c r="D115" s="29"/>
      <c r="E115" s="29"/>
      <c r="F115" s="30"/>
      <c r="G115" s="31"/>
    </row>
    <row r="116" hidden="1">
      <c r="A116" s="5">
        <v>112.0</v>
      </c>
      <c r="B116" s="5" t="s">
        <v>246</v>
      </c>
      <c r="C116" s="5" t="s">
        <v>247</v>
      </c>
      <c r="D116" s="29"/>
      <c r="E116" s="29"/>
      <c r="F116" s="30"/>
      <c r="G116" s="31"/>
    </row>
    <row r="117" hidden="1">
      <c r="A117" s="5">
        <v>113.0</v>
      </c>
      <c r="B117" s="5" t="s">
        <v>248</v>
      </c>
      <c r="C117" s="5" t="s">
        <v>249</v>
      </c>
      <c r="D117" s="29"/>
      <c r="E117" s="29"/>
      <c r="F117" s="30"/>
      <c r="G117" s="31"/>
    </row>
    <row r="118" hidden="1">
      <c r="A118" s="5">
        <v>114.0</v>
      </c>
      <c r="B118" s="5" t="s">
        <v>250</v>
      </c>
      <c r="C118" s="5" t="s">
        <v>251</v>
      </c>
      <c r="D118" s="29"/>
      <c r="E118" s="29"/>
      <c r="F118" s="30"/>
      <c r="G118" s="31"/>
    </row>
    <row r="119" hidden="1">
      <c r="A119" s="5">
        <v>115.0</v>
      </c>
      <c r="B119" s="5" t="s">
        <v>252</v>
      </c>
      <c r="C119" s="5" t="s">
        <v>253</v>
      </c>
      <c r="D119" s="29"/>
      <c r="E119" s="29"/>
      <c r="F119" s="30"/>
      <c r="G119" s="31"/>
    </row>
    <row r="120" hidden="1">
      <c r="A120" s="5">
        <v>116.0</v>
      </c>
      <c r="B120" s="5" t="s">
        <v>254</v>
      </c>
      <c r="C120" s="5" t="s">
        <v>255</v>
      </c>
      <c r="D120" s="29"/>
      <c r="E120" s="29"/>
      <c r="F120" s="30"/>
      <c r="G120" s="31"/>
    </row>
    <row r="121" hidden="1">
      <c r="A121" s="5">
        <v>117.0</v>
      </c>
      <c r="B121" s="5" t="s">
        <v>256</v>
      </c>
      <c r="C121" s="5" t="s">
        <v>257</v>
      </c>
      <c r="D121" s="29"/>
      <c r="E121" s="29"/>
      <c r="F121" s="30"/>
      <c r="G121" s="31"/>
    </row>
    <row r="122" hidden="1">
      <c r="A122" s="5">
        <v>118.0</v>
      </c>
      <c r="B122" s="5" t="s">
        <v>258</v>
      </c>
      <c r="C122" s="5" t="s">
        <v>259</v>
      </c>
      <c r="D122" s="29"/>
      <c r="E122" s="29"/>
      <c r="F122" s="30"/>
      <c r="G122" s="31"/>
    </row>
    <row r="123">
      <c r="D123" s="20"/>
      <c r="E123" s="20"/>
      <c r="F123" s="21"/>
      <c r="G123" s="31"/>
    </row>
    <row r="124">
      <c r="D124" s="20"/>
      <c r="E124" s="20"/>
      <c r="F124" s="21"/>
      <c r="G124" s="31"/>
    </row>
    <row r="125">
      <c r="D125" s="20"/>
      <c r="E125" s="20"/>
      <c r="F125" s="21"/>
      <c r="G125" s="31"/>
    </row>
    <row r="126">
      <c r="D126" s="20"/>
      <c r="E126" s="20"/>
      <c r="F126" s="21"/>
      <c r="G126" s="31"/>
    </row>
    <row r="127">
      <c r="D127" s="20"/>
      <c r="E127" s="20"/>
      <c r="F127" s="21"/>
      <c r="G127" s="31"/>
    </row>
    <row r="128">
      <c r="D128" s="20"/>
      <c r="E128" s="20"/>
      <c r="F128" s="21"/>
      <c r="G128" s="31"/>
    </row>
    <row r="129">
      <c r="D129" s="20"/>
      <c r="E129" s="20"/>
      <c r="F129" s="21"/>
      <c r="G129" s="31"/>
    </row>
    <row r="130">
      <c r="D130" s="20"/>
      <c r="E130" s="20"/>
      <c r="F130" s="21"/>
      <c r="G130" s="31"/>
    </row>
    <row r="131">
      <c r="D131" s="20"/>
      <c r="E131" s="20"/>
      <c r="F131" s="21"/>
      <c r="G131" s="31"/>
    </row>
    <row r="132">
      <c r="D132" s="20"/>
      <c r="E132" s="20"/>
      <c r="F132" s="21"/>
      <c r="G132" s="31"/>
    </row>
    <row r="133">
      <c r="D133" s="20"/>
      <c r="E133" s="20"/>
      <c r="F133" s="21"/>
      <c r="G133" s="31"/>
    </row>
    <row r="134">
      <c r="D134" s="20"/>
      <c r="E134" s="20"/>
      <c r="F134" s="21"/>
      <c r="G134" s="31"/>
    </row>
    <row r="135">
      <c r="D135" s="20"/>
      <c r="E135" s="20"/>
      <c r="F135" s="21"/>
      <c r="G135" s="31"/>
    </row>
    <row r="136">
      <c r="D136" s="20"/>
      <c r="E136" s="20"/>
      <c r="F136" s="21"/>
      <c r="G136" s="31"/>
    </row>
    <row r="137">
      <c r="D137" s="20"/>
      <c r="E137" s="20"/>
      <c r="F137" s="21"/>
      <c r="G137" s="31"/>
    </row>
    <row r="138">
      <c r="D138" s="20"/>
      <c r="E138" s="20"/>
      <c r="F138" s="21"/>
      <c r="G138" s="31"/>
    </row>
    <row r="139">
      <c r="D139" s="20"/>
      <c r="E139" s="20"/>
      <c r="F139" s="21"/>
      <c r="G139" s="31"/>
    </row>
    <row r="140">
      <c r="D140" s="20"/>
      <c r="E140" s="20"/>
      <c r="F140" s="21"/>
      <c r="G140" s="31"/>
    </row>
    <row r="141">
      <c r="D141" s="20"/>
      <c r="E141" s="20"/>
      <c r="F141" s="21"/>
      <c r="G141" s="31"/>
    </row>
    <row r="142">
      <c r="D142" s="20"/>
      <c r="E142" s="20"/>
      <c r="F142" s="21"/>
      <c r="G142" s="31"/>
    </row>
    <row r="143">
      <c r="D143" s="20"/>
      <c r="E143" s="20"/>
      <c r="F143" s="21"/>
      <c r="G143" s="31"/>
    </row>
    <row r="144">
      <c r="D144" s="20"/>
      <c r="E144" s="20"/>
      <c r="F144" s="21"/>
      <c r="G144" s="31"/>
    </row>
    <row r="145">
      <c r="D145" s="20"/>
      <c r="E145" s="20"/>
      <c r="F145" s="21"/>
      <c r="G145" s="31"/>
    </row>
    <row r="146">
      <c r="D146" s="20"/>
      <c r="E146" s="20"/>
      <c r="F146" s="21"/>
      <c r="G146" s="31"/>
    </row>
    <row r="147">
      <c r="D147" s="20"/>
      <c r="E147" s="20"/>
      <c r="F147" s="21"/>
      <c r="G147" s="31"/>
    </row>
    <row r="148">
      <c r="D148" s="20"/>
      <c r="E148" s="20"/>
      <c r="F148" s="21"/>
      <c r="G148" s="31"/>
    </row>
    <row r="149">
      <c r="D149" s="20"/>
      <c r="E149" s="20"/>
      <c r="F149" s="21"/>
      <c r="G149" s="31"/>
    </row>
    <row r="150">
      <c r="D150" s="20"/>
      <c r="E150" s="20"/>
      <c r="F150" s="21"/>
      <c r="G150" s="31"/>
    </row>
    <row r="151">
      <c r="D151" s="20"/>
      <c r="E151" s="20"/>
      <c r="F151" s="21"/>
      <c r="G151" s="31"/>
    </row>
    <row r="152">
      <c r="D152" s="20"/>
      <c r="E152" s="20"/>
      <c r="F152" s="21"/>
      <c r="G152" s="31"/>
    </row>
    <row r="153">
      <c r="D153" s="20"/>
      <c r="E153" s="20"/>
      <c r="F153" s="21"/>
      <c r="G153" s="31"/>
    </row>
    <row r="154">
      <c r="D154" s="20"/>
      <c r="E154" s="20"/>
      <c r="F154" s="21"/>
      <c r="G154" s="31"/>
    </row>
    <row r="155">
      <c r="D155" s="20"/>
      <c r="E155" s="20"/>
      <c r="F155" s="21"/>
      <c r="G155" s="31"/>
    </row>
    <row r="156">
      <c r="D156" s="20"/>
      <c r="E156" s="20"/>
      <c r="F156" s="21"/>
      <c r="G156" s="31"/>
    </row>
    <row r="157">
      <c r="D157" s="20"/>
      <c r="E157" s="20"/>
      <c r="F157" s="21"/>
      <c r="G157" s="31"/>
    </row>
    <row r="158">
      <c r="D158" s="20"/>
      <c r="E158" s="20"/>
      <c r="F158" s="21"/>
      <c r="G158" s="31"/>
    </row>
    <row r="159">
      <c r="D159" s="20"/>
      <c r="E159" s="20"/>
      <c r="F159" s="21"/>
      <c r="G159" s="31"/>
    </row>
    <row r="160">
      <c r="D160" s="20"/>
      <c r="E160" s="20"/>
      <c r="F160" s="21"/>
      <c r="G160" s="31"/>
    </row>
    <row r="161">
      <c r="D161" s="20"/>
      <c r="E161" s="20"/>
      <c r="F161" s="21"/>
      <c r="G161" s="31"/>
    </row>
    <row r="162">
      <c r="D162" s="20"/>
      <c r="E162" s="20"/>
      <c r="F162" s="21"/>
      <c r="G162" s="31"/>
    </row>
    <row r="163">
      <c r="D163" s="20"/>
      <c r="E163" s="20"/>
      <c r="F163" s="21"/>
      <c r="G163" s="31"/>
    </row>
    <row r="164">
      <c r="D164" s="20"/>
      <c r="E164" s="20"/>
      <c r="F164" s="21"/>
      <c r="G164" s="31"/>
    </row>
    <row r="165">
      <c r="D165" s="20"/>
      <c r="E165" s="20"/>
      <c r="F165" s="21"/>
      <c r="G165" s="31"/>
    </row>
    <row r="166">
      <c r="D166" s="20"/>
      <c r="E166" s="20"/>
      <c r="F166" s="21"/>
      <c r="G166" s="31"/>
    </row>
    <row r="167">
      <c r="D167" s="20"/>
      <c r="E167" s="20"/>
      <c r="F167" s="21"/>
      <c r="G167" s="31"/>
    </row>
    <row r="168">
      <c r="D168" s="20"/>
      <c r="E168" s="20"/>
      <c r="F168" s="21"/>
      <c r="G168" s="31"/>
    </row>
    <row r="169">
      <c r="D169" s="20"/>
      <c r="E169" s="20"/>
      <c r="F169" s="21"/>
      <c r="G169" s="31"/>
    </row>
    <row r="170">
      <c r="D170" s="20"/>
      <c r="E170" s="20"/>
      <c r="F170" s="21"/>
      <c r="G170" s="31"/>
    </row>
    <row r="171">
      <c r="D171" s="20"/>
      <c r="E171" s="20"/>
      <c r="F171" s="21"/>
      <c r="G171" s="31"/>
    </row>
    <row r="172">
      <c r="D172" s="20"/>
      <c r="E172" s="20"/>
      <c r="F172" s="21"/>
      <c r="G172" s="31"/>
    </row>
    <row r="173">
      <c r="D173" s="20"/>
      <c r="E173" s="20"/>
      <c r="F173" s="21"/>
      <c r="G173" s="31"/>
    </row>
    <row r="174">
      <c r="D174" s="20"/>
      <c r="E174" s="20"/>
      <c r="F174" s="21"/>
      <c r="G174" s="31"/>
    </row>
    <row r="175">
      <c r="D175" s="20"/>
      <c r="E175" s="20"/>
      <c r="F175" s="21"/>
      <c r="G175" s="31"/>
    </row>
    <row r="176">
      <c r="D176" s="20"/>
      <c r="E176" s="20"/>
      <c r="F176" s="21"/>
      <c r="G176" s="31"/>
    </row>
    <row r="177">
      <c r="D177" s="20"/>
      <c r="E177" s="20"/>
      <c r="F177" s="21"/>
      <c r="G177" s="31"/>
    </row>
    <row r="178">
      <c r="D178" s="20"/>
      <c r="E178" s="20"/>
      <c r="F178" s="21"/>
      <c r="G178" s="31"/>
    </row>
    <row r="179">
      <c r="D179" s="20"/>
      <c r="E179" s="20"/>
      <c r="F179" s="21"/>
      <c r="G179" s="31"/>
    </row>
    <row r="180">
      <c r="D180" s="20"/>
      <c r="E180" s="20"/>
      <c r="F180" s="21"/>
      <c r="G180" s="31"/>
    </row>
    <row r="181">
      <c r="D181" s="20"/>
      <c r="E181" s="20"/>
      <c r="F181" s="21"/>
      <c r="G181" s="31"/>
    </row>
    <row r="182">
      <c r="D182" s="20"/>
      <c r="E182" s="20"/>
      <c r="F182" s="21"/>
      <c r="G182" s="31"/>
    </row>
    <row r="183">
      <c r="D183" s="20"/>
      <c r="E183" s="20"/>
      <c r="F183" s="21"/>
      <c r="G183" s="31"/>
    </row>
    <row r="184">
      <c r="D184" s="20"/>
      <c r="E184" s="20"/>
      <c r="F184" s="21"/>
      <c r="G184" s="31"/>
    </row>
    <row r="185">
      <c r="D185" s="20"/>
      <c r="E185" s="20"/>
      <c r="F185" s="21"/>
      <c r="G185" s="31"/>
    </row>
    <row r="186">
      <c r="D186" s="20"/>
      <c r="E186" s="20"/>
      <c r="F186" s="21"/>
      <c r="G186" s="31"/>
    </row>
    <row r="187">
      <c r="D187" s="20"/>
      <c r="E187" s="20"/>
      <c r="F187" s="21"/>
      <c r="G187" s="31"/>
    </row>
    <row r="188">
      <c r="D188" s="20"/>
      <c r="E188" s="20"/>
      <c r="F188" s="21"/>
      <c r="G188" s="31"/>
    </row>
    <row r="189">
      <c r="D189" s="20"/>
      <c r="E189" s="20"/>
      <c r="F189" s="21"/>
      <c r="G189" s="31"/>
    </row>
    <row r="190">
      <c r="D190" s="20"/>
      <c r="E190" s="20"/>
      <c r="F190" s="21"/>
      <c r="G190" s="31"/>
    </row>
    <row r="191">
      <c r="D191" s="20"/>
      <c r="E191" s="20"/>
      <c r="F191" s="21"/>
      <c r="G191" s="31"/>
    </row>
    <row r="192">
      <c r="D192" s="20"/>
      <c r="E192" s="20"/>
      <c r="F192" s="21"/>
      <c r="G192" s="31"/>
    </row>
    <row r="193">
      <c r="D193" s="20"/>
      <c r="E193" s="20"/>
      <c r="F193" s="21"/>
      <c r="G193" s="31"/>
    </row>
    <row r="194">
      <c r="D194" s="20"/>
      <c r="E194" s="20"/>
      <c r="F194" s="21"/>
      <c r="G194" s="31"/>
    </row>
    <row r="195">
      <c r="D195" s="20"/>
      <c r="E195" s="20"/>
      <c r="F195" s="21"/>
      <c r="G195" s="31"/>
    </row>
    <row r="196">
      <c r="D196" s="20"/>
      <c r="E196" s="20"/>
      <c r="F196" s="21"/>
      <c r="G196" s="31"/>
    </row>
    <row r="197">
      <c r="D197" s="20"/>
      <c r="E197" s="20"/>
      <c r="F197" s="21"/>
      <c r="G197" s="31"/>
    </row>
    <row r="198">
      <c r="D198" s="20"/>
      <c r="E198" s="20"/>
      <c r="F198" s="21"/>
      <c r="G198" s="31"/>
    </row>
    <row r="199">
      <c r="D199" s="20"/>
      <c r="E199" s="20"/>
      <c r="F199" s="21"/>
      <c r="G199" s="31"/>
    </row>
    <row r="200">
      <c r="D200" s="20"/>
      <c r="E200" s="20"/>
      <c r="F200" s="21"/>
      <c r="G200" s="31"/>
    </row>
    <row r="201">
      <c r="D201" s="20"/>
      <c r="E201" s="20"/>
      <c r="F201" s="21"/>
      <c r="G201" s="31"/>
    </row>
    <row r="202">
      <c r="D202" s="20"/>
      <c r="E202" s="20"/>
      <c r="F202" s="21"/>
      <c r="G202" s="31"/>
    </row>
    <row r="203">
      <c r="D203" s="20"/>
      <c r="E203" s="20"/>
      <c r="F203" s="21"/>
      <c r="G203" s="31"/>
    </row>
    <row r="204">
      <c r="D204" s="20"/>
      <c r="E204" s="20"/>
      <c r="F204" s="21"/>
      <c r="G204" s="31"/>
    </row>
    <row r="205">
      <c r="D205" s="20"/>
      <c r="E205" s="20"/>
      <c r="F205" s="21"/>
      <c r="G205" s="31"/>
    </row>
    <row r="206">
      <c r="D206" s="20"/>
      <c r="E206" s="20"/>
      <c r="F206" s="21"/>
      <c r="G206" s="31"/>
    </row>
    <row r="207">
      <c r="D207" s="20"/>
      <c r="E207" s="20"/>
      <c r="F207" s="21"/>
      <c r="G207" s="31"/>
    </row>
    <row r="208">
      <c r="D208" s="20"/>
      <c r="E208" s="20"/>
      <c r="F208" s="21"/>
      <c r="G208" s="31"/>
    </row>
    <row r="209">
      <c r="D209" s="20"/>
      <c r="E209" s="20"/>
      <c r="F209" s="21"/>
      <c r="G209" s="31"/>
    </row>
    <row r="210">
      <c r="D210" s="20"/>
      <c r="E210" s="20"/>
      <c r="F210" s="21"/>
      <c r="G210" s="31"/>
    </row>
    <row r="211">
      <c r="D211" s="20"/>
      <c r="E211" s="20"/>
      <c r="F211" s="21"/>
      <c r="G211" s="31"/>
    </row>
    <row r="212">
      <c r="D212" s="20"/>
      <c r="E212" s="20"/>
      <c r="F212" s="21"/>
      <c r="G212" s="31"/>
    </row>
    <row r="213">
      <c r="D213" s="20"/>
      <c r="E213" s="20"/>
      <c r="F213" s="21"/>
      <c r="G213" s="31"/>
    </row>
    <row r="214">
      <c r="D214" s="20"/>
      <c r="E214" s="20"/>
      <c r="F214" s="21"/>
      <c r="G214" s="31"/>
    </row>
    <row r="215">
      <c r="D215" s="20"/>
      <c r="E215" s="20"/>
      <c r="F215" s="21"/>
      <c r="G215" s="31"/>
    </row>
    <row r="216">
      <c r="D216" s="20"/>
      <c r="E216" s="20"/>
      <c r="F216" s="21"/>
      <c r="G216" s="31"/>
    </row>
    <row r="217">
      <c r="D217" s="20"/>
      <c r="E217" s="20"/>
      <c r="F217" s="21"/>
      <c r="G217" s="31"/>
    </row>
    <row r="218">
      <c r="D218" s="20"/>
      <c r="E218" s="20"/>
      <c r="F218" s="21"/>
      <c r="G218" s="31"/>
    </row>
    <row r="219">
      <c r="D219" s="20"/>
      <c r="E219" s="20"/>
      <c r="F219" s="21"/>
      <c r="G219" s="31"/>
    </row>
    <row r="220">
      <c r="D220" s="20"/>
      <c r="E220" s="20"/>
      <c r="F220" s="21"/>
      <c r="G220" s="31"/>
    </row>
    <row r="221">
      <c r="D221" s="20"/>
      <c r="E221" s="20"/>
      <c r="F221" s="21"/>
      <c r="G221" s="31"/>
    </row>
    <row r="222">
      <c r="D222" s="20"/>
      <c r="E222" s="20"/>
      <c r="F222" s="21"/>
      <c r="G222" s="31"/>
    </row>
    <row r="223">
      <c r="D223" s="20"/>
      <c r="E223" s="20"/>
      <c r="F223" s="21"/>
      <c r="G223" s="31"/>
    </row>
    <row r="224">
      <c r="D224" s="20"/>
      <c r="E224" s="20"/>
      <c r="F224" s="21"/>
      <c r="G224" s="31"/>
    </row>
    <row r="225">
      <c r="D225" s="20"/>
      <c r="E225" s="20"/>
      <c r="F225" s="21"/>
      <c r="G225" s="31"/>
    </row>
    <row r="226">
      <c r="D226" s="20"/>
      <c r="E226" s="20"/>
      <c r="F226" s="21"/>
      <c r="G226" s="31"/>
    </row>
    <row r="227">
      <c r="D227" s="20"/>
      <c r="E227" s="20"/>
      <c r="F227" s="21"/>
      <c r="G227" s="31"/>
    </row>
    <row r="228">
      <c r="D228" s="20"/>
      <c r="E228" s="20"/>
      <c r="F228" s="21"/>
      <c r="G228" s="31"/>
    </row>
    <row r="229">
      <c r="D229" s="20"/>
      <c r="E229" s="20"/>
      <c r="F229" s="21"/>
      <c r="G229" s="31"/>
    </row>
    <row r="230">
      <c r="D230" s="20"/>
      <c r="E230" s="20"/>
      <c r="F230" s="21"/>
      <c r="G230" s="31"/>
    </row>
    <row r="231">
      <c r="D231" s="20"/>
      <c r="E231" s="20"/>
      <c r="F231" s="21"/>
      <c r="G231" s="31"/>
    </row>
    <row r="232">
      <c r="D232" s="20"/>
      <c r="E232" s="20"/>
      <c r="F232" s="21"/>
      <c r="G232" s="31"/>
    </row>
    <row r="233">
      <c r="D233" s="20"/>
      <c r="E233" s="20"/>
      <c r="F233" s="21"/>
      <c r="G233" s="31"/>
    </row>
    <row r="234">
      <c r="D234" s="20"/>
      <c r="E234" s="20"/>
      <c r="F234" s="21"/>
      <c r="G234" s="31"/>
    </row>
    <row r="235">
      <c r="D235" s="20"/>
      <c r="E235" s="20"/>
      <c r="F235" s="21"/>
      <c r="G235" s="31"/>
    </row>
    <row r="236">
      <c r="D236" s="20"/>
      <c r="E236" s="20"/>
      <c r="F236" s="21"/>
      <c r="G236" s="31"/>
    </row>
    <row r="237">
      <c r="D237" s="20"/>
      <c r="E237" s="20"/>
      <c r="F237" s="21"/>
      <c r="G237" s="31"/>
    </row>
    <row r="238">
      <c r="D238" s="20"/>
      <c r="E238" s="20"/>
      <c r="F238" s="21"/>
      <c r="G238" s="31"/>
    </row>
    <row r="239">
      <c r="D239" s="20"/>
      <c r="E239" s="20"/>
      <c r="F239" s="21"/>
      <c r="G239" s="31"/>
    </row>
    <row r="240">
      <c r="D240" s="20"/>
      <c r="E240" s="20"/>
      <c r="F240" s="21"/>
      <c r="G240" s="31"/>
    </row>
    <row r="241">
      <c r="D241" s="20"/>
      <c r="E241" s="20"/>
      <c r="F241" s="21"/>
      <c r="G241" s="31"/>
    </row>
    <row r="242">
      <c r="D242" s="20"/>
      <c r="E242" s="20"/>
      <c r="F242" s="21"/>
      <c r="G242" s="31"/>
    </row>
    <row r="243">
      <c r="D243" s="20"/>
      <c r="E243" s="20"/>
      <c r="F243" s="21"/>
      <c r="G243" s="31"/>
    </row>
    <row r="244">
      <c r="D244" s="20"/>
      <c r="E244" s="20"/>
      <c r="F244" s="21"/>
      <c r="G244" s="31"/>
    </row>
    <row r="245">
      <c r="D245" s="20"/>
      <c r="E245" s="20"/>
      <c r="F245" s="21"/>
      <c r="G245" s="31"/>
    </row>
    <row r="246">
      <c r="D246" s="20"/>
      <c r="E246" s="20"/>
      <c r="F246" s="21"/>
      <c r="G246" s="31"/>
    </row>
    <row r="247">
      <c r="D247" s="20"/>
      <c r="E247" s="20"/>
      <c r="F247" s="21"/>
      <c r="G247" s="31"/>
    </row>
    <row r="248">
      <c r="D248" s="20"/>
      <c r="E248" s="20"/>
      <c r="F248" s="21"/>
      <c r="G248" s="31"/>
    </row>
    <row r="249">
      <c r="D249" s="20"/>
      <c r="E249" s="20"/>
      <c r="F249" s="21"/>
      <c r="G249" s="31"/>
    </row>
    <row r="250">
      <c r="D250" s="20"/>
      <c r="E250" s="20"/>
      <c r="F250" s="21"/>
      <c r="G250" s="31"/>
    </row>
    <row r="251">
      <c r="D251" s="20"/>
      <c r="E251" s="20"/>
      <c r="F251" s="21"/>
      <c r="G251" s="31"/>
    </row>
    <row r="252">
      <c r="D252" s="20"/>
      <c r="E252" s="20"/>
      <c r="F252" s="21"/>
      <c r="G252" s="31"/>
    </row>
    <row r="253">
      <c r="D253" s="20"/>
      <c r="E253" s="20"/>
      <c r="F253" s="21"/>
      <c r="G253" s="31"/>
    </row>
    <row r="254">
      <c r="D254" s="20"/>
      <c r="E254" s="20"/>
      <c r="F254" s="21"/>
      <c r="G254" s="31"/>
    </row>
    <row r="255">
      <c r="D255" s="20"/>
      <c r="E255" s="20"/>
      <c r="F255" s="21"/>
      <c r="G255" s="31"/>
    </row>
    <row r="256">
      <c r="D256" s="20"/>
      <c r="E256" s="20"/>
      <c r="F256" s="21"/>
      <c r="G256" s="31"/>
    </row>
    <row r="257">
      <c r="D257" s="20"/>
      <c r="E257" s="20"/>
      <c r="F257" s="21"/>
      <c r="G257" s="31"/>
    </row>
    <row r="258">
      <c r="D258" s="20"/>
      <c r="E258" s="20"/>
      <c r="F258" s="21"/>
      <c r="G258" s="31"/>
    </row>
    <row r="259">
      <c r="D259" s="20"/>
      <c r="E259" s="20"/>
      <c r="F259" s="21"/>
      <c r="G259" s="31"/>
    </row>
    <row r="260">
      <c r="D260" s="20"/>
      <c r="E260" s="20"/>
      <c r="F260" s="21"/>
      <c r="G260" s="31"/>
    </row>
    <row r="261">
      <c r="D261" s="20"/>
      <c r="E261" s="20"/>
      <c r="F261" s="21"/>
      <c r="G261" s="31"/>
    </row>
    <row r="262">
      <c r="D262" s="20"/>
      <c r="E262" s="20"/>
      <c r="F262" s="21"/>
      <c r="G262" s="31"/>
    </row>
    <row r="263">
      <c r="D263" s="20"/>
      <c r="E263" s="20"/>
      <c r="F263" s="21"/>
      <c r="G263" s="31"/>
    </row>
    <row r="264">
      <c r="D264" s="20"/>
      <c r="E264" s="20"/>
      <c r="F264" s="21"/>
      <c r="G264" s="31"/>
    </row>
    <row r="265">
      <c r="D265" s="20"/>
      <c r="E265" s="20"/>
      <c r="F265" s="21"/>
      <c r="G265" s="31"/>
    </row>
    <row r="266">
      <c r="D266" s="20"/>
      <c r="E266" s="20"/>
      <c r="F266" s="21"/>
      <c r="G266" s="31"/>
    </row>
    <row r="267">
      <c r="D267" s="20"/>
      <c r="E267" s="20"/>
      <c r="F267" s="21"/>
      <c r="G267" s="31"/>
    </row>
    <row r="268">
      <c r="D268" s="20"/>
      <c r="E268" s="20"/>
      <c r="F268" s="21"/>
      <c r="G268" s="31"/>
    </row>
    <row r="269">
      <c r="D269" s="20"/>
      <c r="E269" s="20"/>
      <c r="F269" s="21"/>
      <c r="G269" s="31"/>
    </row>
    <row r="270">
      <c r="D270" s="20"/>
      <c r="E270" s="20"/>
      <c r="F270" s="21"/>
      <c r="G270" s="31"/>
    </row>
    <row r="271">
      <c r="D271" s="20"/>
      <c r="E271" s="20"/>
      <c r="F271" s="21"/>
      <c r="G271" s="31"/>
    </row>
    <row r="272">
      <c r="D272" s="20"/>
      <c r="E272" s="20"/>
      <c r="F272" s="21"/>
      <c r="G272" s="31"/>
    </row>
    <row r="273">
      <c r="D273" s="20"/>
      <c r="E273" s="20"/>
      <c r="F273" s="21"/>
      <c r="G273" s="31"/>
    </row>
    <row r="274">
      <c r="D274" s="20"/>
      <c r="E274" s="20"/>
      <c r="F274" s="21"/>
      <c r="G274" s="31"/>
    </row>
    <row r="275">
      <c r="D275" s="20"/>
      <c r="E275" s="20"/>
      <c r="F275" s="21"/>
      <c r="G275" s="31"/>
    </row>
    <row r="276">
      <c r="D276" s="20"/>
      <c r="E276" s="20"/>
      <c r="F276" s="21"/>
      <c r="G276" s="31"/>
    </row>
    <row r="277">
      <c r="D277" s="20"/>
      <c r="E277" s="20"/>
      <c r="F277" s="21"/>
      <c r="G277" s="31"/>
    </row>
    <row r="278">
      <c r="D278" s="20"/>
      <c r="E278" s="20"/>
      <c r="F278" s="21"/>
      <c r="G278" s="31"/>
    </row>
    <row r="279">
      <c r="D279" s="20"/>
      <c r="E279" s="20"/>
      <c r="F279" s="21"/>
      <c r="G279" s="31"/>
    </row>
    <row r="280">
      <c r="D280" s="20"/>
      <c r="E280" s="20"/>
      <c r="F280" s="21"/>
      <c r="G280" s="31"/>
    </row>
    <row r="281">
      <c r="D281" s="20"/>
      <c r="E281" s="20"/>
      <c r="F281" s="21"/>
      <c r="G281" s="31"/>
    </row>
    <row r="282">
      <c r="D282" s="20"/>
      <c r="E282" s="20"/>
      <c r="F282" s="21"/>
      <c r="G282" s="31"/>
    </row>
    <row r="283">
      <c r="D283" s="20"/>
      <c r="E283" s="20"/>
      <c r="F283" s="21"/>
      <c r="G283" s="31"/>
    </row>
    <row r="284">
      <c r="D284" s="20"/>
      <c r="E284" s="20"/>
      <c r="F284" s="21"/>
      <c r="G284" s="31"/>
    </row>
    <row r="285">
      <c r="D285" s="20"/>
      <c r="E285" s="20"/>
      <c r="F285" s="21"/>
      <c r="G285" s="31"/>
    </row>
    <row r="286">
      <c r="D286" s="20"/>
      <c r="E286" s="20"/>
      <c r="F286" s="21"/>
      <c r="G286" s="31"/>
    </row>
    <row r="287">
      <c r="D287" s="20"/>
      <c r="E287" s="20"/>
      <c r="F287" s="21"/>
      <c r="G287" s="31"/>
    </row>
    <row r="288">
      <c r="D288" s="20"/>
      <c r="E288" s="20"/>
      <c r="F288" s="21"/>
      <c r="G288" s="31"/>
    </row>
    <row r="289">
      <c r="D289" s="20"/>
      <c r="E289" s="20"/>
      <c r="F289" s="21"/>
      <c r="G289" s="31"/>
    </row>
    <row r="290">
      <c r="D290" s="20"/>
      <c r="E290" s="20"/>
      <c r="F290" s="21"/>
      <c r="G290" s="31"/>
    </row>
    <row r="291">
      <c r="D291" s="20"/>
      <c r="E291" s="20"/>
      <c r="F291" s="21"/>
      <c r="G291" s="31"/>
    </row>
    <row r="292">
      <c r="D292" s="20"/>
      <c r="E292" s="20"/>
      <c r="F292" s="21"/>
      <c r="G292" s="31"/>
    </row>
    <row r="293">
      <c r="D293" s="20"/>
      <c r="E293" s="20"/>
      <c r="F293" s="21"/>
      <c r="G293" s="31"/>
    </row>
    <row r="294">
      <c r="D294" s="20"/>
      <c r="E294" s="20"/>
      <c r="F294" s="21"/>
      <c r="G294" s="31"/>
    </row>
    <row r="295">
      <c r="D295" s="20"/>
      <c r="E295" s="20"/>
      <c r="F295" s="21"/>
      <c r="G295" s="31"/>
    </row>
    <row r="296">
      <c r="D296" s="20"/>
      <c r="E296" s="20"/>
      <c r="F296" s="21"/>
      <c r="G296" s="31"/>
    </row>
    <row r="297">
      <c r="D297" s="20"/>
      <c r="E297" s="20"/>
      <c r="F297" s="21"/>
      <c r="G297" s="31"/>
    </row>
    <row r="298">
      <c r="D298" s="20"/>
      <c r="E298" s="20"/>
      <c r="F298" s="21"/>
      <c r="G298" s="31"/>
    </row>
    <row r="299">
      <c r="D299" s="20"/>
      <c r="E299" s="20"/>
      <c r="F299" s="21"/>
      <c r="G299" s="31"/>
    </row>
    <row r="300">
      <c r="D300" s="20"/>
      <c r="E300" s="20"/>
      <c r="F300" s="21"/>
      <c r="G300" s="31"/>
    </row>
    <row r="301">
      <c r="D301" s="20"/>
      <c r="E301" s="20"/>
      <c r="F301" s="21"/>
      <c r="G301" s="31"/>
    </row>
    <row r="302">
      <c r="D302" s="20"/>
      <c r="E302" s="20"/>
      <c r="F302" s="21"/>
      <c r="G302" s="31"/>
    </row>
    <row r="303">
      <c r="D303" s="20"/>
      <c r="E303" s="20"/>
      <c r="F303" s="21"/>
      <c r="G303" s="31"/>
    </row>
    <row r="304">
      <c r="D304" s="20"/>
      <c r="E304" s="20"/>
      <c r="F304" s="21"/>
      <c r="G304" s="31"/>
    </row>
    <row r="305">
      <c r="D305" s="20"/>
      <c r="E305" s="20"/>
      <c r="F305" s="21"/>
      <c r="G305" s="31"/>
    </row>
    <row r="306">
      <c r="D306" s="20"/>
      <c r="E306" s="20"/>
      <c r="F306" s="21"/>
      <c r="G306" s="31"/>
    </row>
    <row r="307">
      <c r="D307" s="20"/>
      <c r="E307" s="20"/>
      <c r="F307" s="21"/>
      <c r="G307" s="31"/>
    </row>
    <row r="308">
      <c r="D308" s="20"/>
      <c r="E308" s="20"/>
      <c r="F308" s="21"/>
      <c r="G308" s="31"/>
    </row>
    <row r="309">
      <c r="D309" s="20"/>
      <c r="E309" s="20"/>
      <c r="F309" s="21"/>
      <c r="G309" s="31"/>
    </row>
    <row r="310">
      <c r="D310" s="20"/>
      <c r="E310" s="20"/>
      <c r="F310" s="21"/>
      <c r="G310" s="31"/>
    </row>
    <row r="311">
      <c r="D311" s="20"/>
      <c r="E311" s="20"/>
      <c r="F311" s="21"/>
      <c r="G311" s="31"/>
    </row>
    <row r="312">
      <c r="D312" s="20"/>
      <c r="E312" s="20"/>
      <c r="F312" s="21"/>
      <c r="G312" s="31"/>
    </row>
    <row r="313">
      <c r="D313" s="20"/>
      <c r="E313" s="20"/>
      <c r="F313" s="21"/>
      <c r="G313" s="31"/>
    </row>
    <row r="314">
      <c r="D314" s="20"/>
      <c r="E314" s="20"/>
      <c r="F314" s="21"/>
      <c r="G314" s="31"/>
    </row>
    <row r="315">
      <c r="D315" s="20"/>
      <c r="E315" s="20"/>
      <c r="F315" s="21"/>
      <c r="G315" s="31"/>
    </row>
    <row r="316">
      <c r="D316" s="20"/>
      <c r="E316" s="20"/>
      <c r="F316" s="21"/>
      <c r="G316" s="31"/>
    </row>
    <row r="317">
      <c r="D317" s="20"/>
      <c r="E317" s="20"/>
      <c r="F317" s="21"/>
      <c r="G317" s="31"/>
    </row>
    <row r="318">
      <c r="D318" s="20"/>
      <c r="E318" s="20"/>
      <c r="F318" s="21"/>
      <c r="G318" s="31"/>
    </row>
    <row r="319">
      <c r="D319" s="20"/>
      <c r="E319" s="20"/>
      <c r="F319" s="21"/>
      <c r="G319" s="31"/>
    </row>
    <row r="320">
      <c r="D320" s="20"/>
      <c r="E320" s="20"/>
      <c r="F320" s="21"/>
      <c r="G320" s="31"/>
    </row>
    <row r="321">
      <c r="D321" s="20"/>
      <c r="E321" s="20"/>
      <c r="F321" s="21"/>
      <c r="G321" s="31"/>
    </row>
    <row r="322">
      <c r="D322" s="20"/>
      <c r="E322" s="20"/>
      <c r="F322" s="21"/>
      <c r="G322" s="31"/>
    </row>
    <row r="323">
      <c r="D323" s="20"/>
      <c r="E323" s="20"/>
      <c r="F323" s="21"/>
      <c r="G323" s="31"/>
    </row>
    <row r="324">
      <c r="D324" s="20"/>
      <c r="E324" s="20"/>
      <c r="F324" s="21"/>
      <c r="G324" s="31"/>
    </row>
    <row r="325">
      <c r="D325" s="20"/>
      <c r="E325" s="20"/>
      <c r="F325" s="21"/>
      <c r="G325" s="31"/>
    </row>
    <row r="326">
      <c r="D326" s="20"/>
      <c r="E326" s="20"/>
      <c r="F326" s="21"/>
      <c r="G326" s="31"/>
    </row>
    <row r="327">
      <c r="D327" s="20"/>
      <c r="E327" s="20"/>
      <c r="F327" s="21"/>
      <c r="G327" s="31"/>
    </row>
    <row r="328">
      <c r="D328" s="20"/>
      <c r="E328" s="20"/>
      <c r="F328" s="21"/>
      <c r="G328" s="31"/>
    </row>
    <row r="329">
      <c r="D329" s="20"/>
      <c r="E329" s="20"/>
      <c r="F329" s="21"/>
      <c r="G329" s="31"/>
    </row>
    <row r="330">
      <c r="D330" s="20"/>
      <c r="E330" s="20"/>
      <c r="F330" s="21"/>
      <c r="G330" s="31"/>
    </row>
    <row r="331">
      <c r="D331" s="20"/>
      <c r="E331" s="20"/>
      <c r="F331" s="21"/>
      <c r="G331" s="31"/>
    </row>
    <row r="332">
      <c r="D332" s="20"/>
      <c r="E332" s="20"/>
      <c r="F332" s="21"/>
      <c r="G332" s="31"/>
    </row>
    <row r="333">
      <c r="D333" s="20"/>
      <c r="E333" s="20"/>
      <c r="F333" s="21"/>
      <c r="G333" s="31"/>
    </row>
    <row r="334">
      <c r="D334" s="20"/>
      <c r="E334" s="20"/>
      <c r="F334" s="21"/>
      <c r="G334" s="31"/>
    </row>
    <row r="335">
      <c r="D335" s="20"/>
      <c r="E335" s="20"/>
      <c r="F335" s="21"/>
      <c r="G335" s="31"/>
    </row>
    <row r="336">
      <c r="D336" s="20"/>
      <c r="E336" s="20"/>
      <c r="F336" s="21"/>
      <c r="G336" s="31"/>
    </row>
    <row r="337">
      <c r="D337" s="20"/>
      <c r="E337" s="20"/>
      <c r="F337" s="21"/>
      <c r="G337" s="31"/>
    </row>
    <row r="338">
      <c r="D338" s="20"/>
      <c r="E338" s="20"/>
      <c r="F338" s="21"/>
      <c r="G338" s="31"/>
    </row>
    <row r="339">
      <c r="D339" s="20"/>
      <c r="E339" s="20"/>
      <c r="F339" s="21"/>
      <c r="G339" s="31"/>
    </row>
    <row r="340">
      <c r="D340" s="20"/>
      <c r="E340" s="20"/>
      <c r="F340" s="21"/>
      <c r="G340" s="31"/>
    </row>
    <row r="341">
      <c r="D341" s="20"/>
      <c r="E341" s="20"/>
      <c r="F341" s="21"/>
      <c r="G341" s="31"/>
    </row>
    <row r="342">
      <c r="D342" s="20"/>
      <c r="E342" s="20"/>
      <c r="F342" s="21"/>
      <c r="G342" s="31"/>
    </row>
    <row r="343">
      <c r="D343" s="20"/>
      <c r="E343" s="20"/>
      <c r="F343" s="21"/>
      <c r="G343" s="31"/>
    </row>
    <row r="344">
      <c r="D344" s="20"/>
      <c r="E344" s="20"/>
      <c r="F344" s="21"/>
      <c r="G344" s="31"/>
    </row>
    <row r="345">
      <c r="D345" s="20"/>
      <c r="E345" s="20"/>
      <c r="F345" s="21"/>
      <c r="G345" s="31"/>
    </row>
    <row r="346">
      <c r="D346" s="20"/>
      <c r="E346" s="20"/>
      <c r="F346" s="21"/>
      <c r="G346" s="31"/>
    </row>
    <row r="347">
      <c r="D347" s="20"/>
      <c r="E347" s="20"/>
      <c r="F347" s="21"/>
      <c r="G347" s="31"/>
    </row>
    <row r="348">
      <c r="D348" s="20"/>
      <c r="E348" s="20"/>
      <c r="F348" s="21"/>
      <c r="G348" s="31"/>
    </row>
    <row r="349">
      <c r="D349" s="20"/>
      <c r="E349" s="20"/>
      <c r="F349" s="21"/>
      <c r="G349" s="31"/>
    </row>
    <row r="350">
      <c r="D350" s="20"/>
      <c r="E350" s="20"/>
      <c r="F350" s="21"/>
      <c r="G350" s="31"/>
    </row>
    <row r="351">
      <c r="D351" s="20"/>
      <c r="E351" s="20"/>
      <c r="F351" s="21"/>
      <c r="G351" s="31"/>
    </row>
    <row r="352">
      <c r="D352" s="20"/>
      <c r="E352" s="20"/>
      <c r="F352" s="21"/>
      <c r="G352" s="31"/>
    </row>
    <row r="353">
      <c r="D353" s="20"/>
      <c r="E353" s="20"/>
      <c r="F353" s="21"/>
      <c r="G353" s="31"/>
    </row>
    <row r="354">
      <c r="D354" s="20"/>
      <c r="E354" s="20"/>
      <c r="F354" s="21"/>
      <c r="G354" s="31"/>
    </row>
    <row r="355">
      <c r="D355" s="20"/>
      <c r="E355" s="20"/>
      <c r="F355" s="21"/>
      <c r="G355" s="31"/>
    </row>
    <row r="356">
      <c r="D356" s="20"/>
      <c r="E356" s="20"/>
      <c r="F356" s="21"/>
      <c r="G356" s="31"/>
    </row>
    <row r="357">
      <c r="D357" s="20"/>
      <c r="E357" s="20"/>
      <c r="F357" s="21"/>
      <c r="G357" s="31"/>
    </row>
    <row r="358">
      <c r="D358" s="20"/>
      <c r="E358" s="20"/>
      <c r="F358" s="21"/>
      <c r="G358" s="31"/>
    </row>
    <row r="359">
      <c r="D359" s="20"/>
      <c r="E359" s="20"/>
      <c r="F359" s="21"/>
      <c r="G359" s="31"/>
    </row>
    <row r="360">
      <c r="D360" s="20"/>
      <c r="E360" s="20"/>
      <c r="F360" s="21"/>
      <c r="G360" s="31"/>
    </row>
    <row r="361">
      <c r="D361" s="20"/>
      <c r="E361" s="20"/>
      <c r="F361" s="21"/>
      <c r="G361" s="31"/>
    </row>
    <row r="362">
      <c r="D362" s="20"/>
      <c r="E362" s="20"/>
      <c r="F362" s="21"/>
      <c r="G362" s="31"/>
    </row>
    <row r="363">
      <c r="D363" s="20"/>
      <c r="E363" s="20"/>
      <c r="F363" s="21"/>
      <c r="G363" s="31"/>
    </row>
    <row r="364">
      <c r="D364" s="20"/>
      <c r="E364" s="20"/>
      <c r="F364" s="21"/>
      <c r="G364" s="31"/>
    </row>
    <row r="365">
      <c r="D365" s="20"/>
      <c r="E365" s="20"/>
      <c r="F365" s="21"/>
      <c r="G365" s="31"/>
    </row>
    <row r="366">
      <c r="D366" s="20"/>
      <c r="E366" s="20"/>
      <c r="F366" s="21"/>
      <c r="G366" s="31"/>
    </row>
    <row r="367">
      <c r="D367" s="20"/>
      <c r="E367" s="20"/>
      <c r="F367" s="21"/>
      <c r="G367" s="31"/>
    </row>
    <row r="368">
      <c r="D368" s="20"/>
      <c r="E368" s="20"/>
      <c r="F368" s="21"/>
      <c r="G368" s="31"/>
    </row>
    <row r="369">
      <c r="D369" s="20"/>
      <c r="E369" s="20"/>
      <c r="F369" s="21"/>
      <c r="G369" s="31"/>
    </row>
    <row r="370">
      <c r="D370" s="20"/>
      <c r="E370" s="20"/>
      <c r="F370" s="21"/>
      <c r="G370" s="31"/>
    </row>
    <row r="371">
      <c r="D371" s="20"/>
      <c r="E371" s="20"/>
      <c r="F371" s="21"/>
      <c r="G371" s="31"/>
    </row>
    <row r="372">
      <c r="D372" s="20"/>
      <c r="E372" s="20"/>
      <c r="F372" s="21"/>
      <c r="G372" s="31"/>
    </row>
    <row r="373">
      <c r="D373" s="20"/>
      <c r="E373" s="20"/>
      <c r="F373" s="21"/>
      <c r="G373" s="31"/>
    </row>
    <row r="374">
      <c r="D374" s="20"/>
      <c r="E374" s="20"/>
      <c r="F374" s="21"/>
      <c r="G374" s="31"/>
    </row>
    <row r="375">
      <c r="D375" s="20"/>
      <c r="E375" s="20"/>
      <c r="F375" s="21"/>
      <c r="G375" s="31"/>
    </row>
    <row r="376">
      <c r="D376" s="20"/>
      <c r="E376" s="20"/>
      <c r="F376" s="21"/>
      <c r="G376" s="31"/>
    </row>
    <row r="377">
      <c r="D377" s="20"/>
      <c r="E377" s="20"/>
      <c r="F377" s="21"/>
      <c r="G377" s="31"/>
    </row>
    <row r="378">
      <c r="D378" s="20"/>
      <c r="E378" s="20"/>
      <c r="F378" s="21"/>
      <c r="G378" s="31"/>
    </row>
    <row r="379">
      <c r="D379" s="20"/>
      <c r="E379" s="20"/>
      <c r="F379" s="21"/>
      <c r="G379" s="31"/>
    </row>
    <row r="380">
      <c r="D380" s="20"/>
      <c r="E380" s="20"/>
      <c r="F380" s="21"/>
      <c r="G380" s="31"/>
    </row>
    <row r="381">
      <c r="D381" s="20"/>
      <c r="E381" s="20"/>
      <c r="F381" s="21"/>
      <c r="G381" s="31"/>
    </row>
    <row r="382">
      <c r="D382" s="20"/>
      <c r="E382" s="20"/>
      <c r="F382" s="21"/>
      <c r="G382" s="31"/>
    </row>
    <row r="383">
      <c r="D383" s="20"/>
      <c r="E383" s="20"/>
      <c r="F383" s="21"/>
      <c r="G383" s="31"/>
    </row>
    <row r="384">
      <c r="D384" s="20"/>
      <c r="E384" s="20"/>
      <c r="F384" s="21"/>
      <c r="G384" s="31"/>
    </row>
    <row r="385">
      <c r="D385" s="20"/>
      <c r="E385" s="20"/>
      <c r="F385" s="21"/>
      <c r="G385" s="31"/>
    </row>
    <row r="386">
      <c r="D386" s="20"/>
      <c r="E386" s="20"/>
      <c r="F386" s="21"/>
      <c r="G386" s="31"/>
    </row>
    <row r="387">
      <c r="D387" s="20"/>
      <c r="E387" s="20"/>
      <c r="F387" s="21"/>
      <c r="G387" s="31"/>
    </row>
    <row r="388">
      <c r="D388" s="20"/>
      <c r="E388" s="20"/>
      <c r="F388" s="21"/>
      <c r="G388" s="31"/>
    </row>
    <row r="389">
      <c r="D389" s="20"/>
      <c r="E389" s="20"/>
      <c r="F389" s="21"/>
      <c r="G389" s="31"/>
    </row>
    <row r="390">
      <c r="D390" s="20"/>
      <c r="E390" s="20"/>
      <c r="F390" s="21"/>
      <c r="G390" s="31"/>
    </row>
    <row r="391">
      <c r="D391" s="20"/>
      <c r="E391" s="20"/>
      <c r="F391" s="21"/>
      <c r="G391" s="31"/>
    </row>
    <row r="392">
      <c r="D392" s="20"/>
      <c r="E392" s="20"/>
      <c r="F392" s="21"/>
      <c r="G392" s="31"/>
    </row>
    <row r="393">
      <c r="D393" s="20"/>
      <c r="E393" s="20"/>
      <c r="F393" s="21"/>
      <c r="G393" s="31"/>
    </row>
    <row r="394">
      <c r="D394" s="20"/>
      <c r="E394" s="20"/>
      <c r="F394" s="21"/>
      <c r="G394" s="31"/>
    </row>
    <row r="395">
      <c r="D395" s="20"/>
      <c r="E395" s="20"/>
      <c r="F395" s="21"/>
      <c r="G395" s="31"/>
    </row>
    <row r="396">
      <c r="D396" s="20"/>
      <c r="E396" s="20"/>
      <c r="F396" s="21"/>
      <c r="G396" s="31"/>
    </row>
    <row r="397">
      <c r="D397" s="20"/>
      <c r="E397" s="20"/>
      <c r="F397" s="21"/>
      <c r="G397" s="31"/>
    </row>
    <row r="398">
      <c r="D398" s="20"/>
      <c r="E398" s="20"/>
      <c r="F398" s="21"/>
      <c r="G398" s="31"/>
    </row>
    <row r="399">
      <c r="D399" s="20"/>
      <c r="E399" s="20"/>
      <c r="F399" s="21"/>
      <c r="G399" s="31"/>
    </row>
    <row r="400">
      <c r="D400" s="20"/>
      <c r="E400" s="20"/>
      <c r="F400" s="21"/>
      <c r="G400" s="31"/>
    </row>
    <row r="401">
      <c r="D401" s="20"/>
      <c r="E401" s="20"/>
      <c r="F401" s="21"/>
      <c r="G401" s="31"/>
    </row>
    <row r="402">
      <c r="D402" s="20"/>
      <c r="E402" s="20"/>
      <c r="F402" s="21"/>
      <c r="G402" s="31"/>
    </row>
    <row r="403">
      <c r="D403" s="20"/>
      <c r="E403" s="20"/>
      <c r="F403" s="21"/>
      <c r="G403" s="31"/>
    </row>
    <row r="404">
      <c r="D404" s="20"/>
      <c r="E404" s="20"/>
      <c r="F404" s="21"/>
      <c r="G404" s="31"/>
    </row>
    <row r="405">
      <c r="D405" s="20"/>
      <c r="E405" s="20"/>
      <c r="F405" s="21"/>
      <c r="G405" s="31"/>
    </row>
    <row r="406">
      <c r="D406" s="20"/>
      <c r="E406" s="20"/>
      <c r="F406" s="21"/>
      <c r="G406" s="31"/>
    </row>
    <row r="407">
      <c r="D407" s="20"/>
      <c r="E407" s="20"/>
      <c r="F407" s="21"/>
      <c r="G407" s="31"/>
    </row>
    <row r="408">
      <c r="D408" s="20"/>
      <c r="E408" s="20"/>
      <c r="F408" s="21"/>
      <c r="G408" s="31"/>
    </row>
    <row r="409">
      <c r="D409" s="20"/>
      <c r="E409" s="20"/>
      <c r="F409" s="21"/>
      <c r="G409" s="31"/>
    </row>
    <row r="410">
      <c r="D410" s="20"/>
      <c r="E410" s="20"/>
      <c r="F410" s="21"/>
      <c r="G410" s="31"/>
    </row>
    <row r="411">
      <c r="D411" s="20"/>
      <c r="E411" s="20"/>
      <c r="F411" s="21"/>
      <c r="G411" s="31"/>
    </row>
    <row r="412">
      <c r="D412" s="20"/>
      <c r="E412" s="20"/>
      <c r="F412" s="21"/>
      <c r="G412" s="31"/>
    </row>
    <row r="413">
      <c r="D413" s="20"/>
      <c r="E413" s="20"/>
      <c r="F413" s="21"/>
      <c r="G413" s="31"/>
    </row>
    <row r="414">
      <c r="D414" s="20"/>
      <c r="E414" s="20"/>
      <c r="F414" s="21"/>
      <c r="G414" s="31"/>
    </row>
    <row r="415">
      <c r="D415" s="20"/>
      <c r="E415" s="20"/>
      <c r="F415" s="21"/>
      <c r="G415" s="31"/>
    </row>
    <row r="416">
      <c r="D416" s="20"/>
      <c r="E416" s="20"/>
      <c r="F416" s="21"/>
      <c r="G416" s="31"/>
    </row>
    <row r="417">
      <c r="D417" s="20"/>
      <c r="E417" s="20"/>
      <c r="F417" s="21"/>
      <c r="G417" s="31"/>
    </row>
    <row r="418">
      <c r="D418" s="20"/>
      <c r="E418" s="20"/>
      <c r="F418" s="21"/>
      <c r="G418" s="31"/>
    </row>
    <row r="419">
      <c r="D419" s="20"/>
      <c r="E419" s="20"/>
      <c r="F419" s="21"/>
      <c r="G419" s="31"/>
    </row>
    <row r="420">
      <c r="D420" s="20"/>
      <c r="E420" s="20"/>
      <c r="F420" s="21"/>
      <c r="G420" s="31"/>
    </row>
    <row r="421">
      <c r="D421" s="20"/>
      <c r="E421" s="20"/>
      <c r="F421" s="21"/>
      <c r="G421" s="31"/>
    </row>
    <row r="422">
      <c r="D422" s="20"/>
      <c r="E422" s="20"/>
      <c r="F422" s="21"/>
      <c r="G422" s="31"/>
    </row>
    <row r="423">
      <c r="D423" s="20"/>
      <c r="E423" s="20"/>
      <c r="F423" s="21"/>
      <c r="G423" s="31"/>
    </row>
    <row r="424">
      <c r="D424" s="20"/>
      <c r="E424" s="20"/>
      <c r="F424" s="21"/>
      <c r="G424" s="31"/>
    </row>
    <row r="425">
      <c r="D425" s="20"/>
      <c r="E425" s="20"/>
      <c r="F425" s="21"/>
      <c r="G425" s="31"/>
    </row>
    <row r="426">
      <c r="D426" s="20"/>
      <c r="E426" s="20"/>
      <c r="F426" s="21"/>
      <c r="G426" s="31"/>
    </row>
    <row r="427">
      <c r="D427" s="20"/>
      <c r="E427" s="20"/>
      <c r="F427" s="21"/>
      <c r="G427" s="31"/>
    </row>
    <row r="428">
      <c r="D428" s="20"/>
      <c r="E428" s="20"/>
      <c r="F428" s="21"/>
      <c r="G428" s="31"/>
    </row>
    <row r="429">
      <c r="D429" s="20"/>
      <c r="E429" s="20"/>
      <c r="F429" s="21"/>
      <c r="G429" s="31"/>
    </row>
    <row r="430">
      <c r="D430" s="20"/>
      <c r="E430" s="20"/>
      <c r="F430" s="21"/>
      <c r="G430" s="31"/>
    </row>
    <row r="431">
      <c r="D431" s="20"/>
      <c r="E431" s="20"/>
      <c r="F431" s="21"/>
      <c r="G431" s="31"/>
    </row>
    <row r="432">
      <c r="D432" s="20"/>
      <c r="E432" s="20"/>
      <c r="F432" s="21"/>
      <c r="G432" s="31"/>
    </row>
    <row r="433">
      <c r="D433" s="20"/>
      <c r="E433" s="20"/>
      <c r="F433" s="21"/>
      <c r="G433" s="31"/>
    </row>
    <row r="434">
      <c r="D434" s="20"/>
      <c r="E434" s="20"/>
      <c r="F434" s="21"/>
      <c r="G434" s="31"/>
    </row>
    <row r="435">
      <c r="D435" s="20"/>
      <c r="E435" s="20"/>
      <c r="F435" s="21"/>
      <c r="G435" s="31"/>
    </row>
    <row r="436">
      <c r="D436" s="20"/>
      <c r="E436" s="20"/>
      <c r="F436" s="21"/>
      <c r="G436" s="31"/>
    </row>
    <row r="437">
      <c r="D437" s="20"/>
      <c r="E437" s="20"/>
      <c r="F437" s="21"/>
      <c r="G437" s="31"/>
    </row>
    <row r="438">
      <c r="D438" s="20"/>
      <c r="E438" s="20"/>
      <c r="F438" s="21"/>
      <c r="G438" s="31"/>
    </row>
    <row r="439">
      <c r="D439" s="20"/>
      <c r="E439" s="20"/>
      <c r="F439" s="21"/>
      <c r="G439" s="31"/>
    </row>
    <row r="440">
      <c r="D440" s="20"/>
      <c r="E440" s="20"/>
      <c r="F440" s="21"/>
      <c r="G440" s="31"/>
    </row>
    <row r="441">
      <c r="D441" s="20"/>
      <c r="E441" s="20"/>
      <c r="F441" s="21"/>
      <c r="G441" s="31"/>
    </row>
    <row r="442">
      <c r="D442" s="20"/>
      <c r="E442" s="20"/>
      <c r="F442" s="21"/>
      <c r="G442" s="31"/>
    </row>
    <row r="443">
      <c r="D443" s="20"/>
      <c r="E443" s="20"/>
      <c r="F443" s="21"/>
      <c r="G443" s="31"/>
    </row>
    <row r="444">
      <c r="D444" s="20"/>
      <c r="E444" s="20"/>
      <c r="F444" s="21"/>
      <c r="G444" s="31"/>
    </row>
    <row r="445">
      <c r="D445" s="20"/>
      <c r="E445" s="20"/>
      <c r="F445" s="21"/>
      <c r="G445" s="31"/>
    </row>
    <row r="446">
      <c r="D446" s="20"/>
      <c r="E446" s="20"/>
      <c r="F446" s="21"/>
      <c r="G446" s="31"/>
    </row>
    <row r="447">
      <c r="D447" s="20"/>
      <c r="E447" s="20"/>
      <c r="F447" s="21"/>
      <c r="G447" s="31"/>
    </row>
    <row r="448">
      <c r="D448" s="20"/>
      <c r="E448" s="20"/>
      <c r="F448" s="21"/>
      <c r="G448" s="31"/>
    </row>
    <row r="449">
      <c r="D449" s="20"/>
      <c r="E449" s="20"/>
      <c r="F449" s="21"/>
      <c r="G449" s="31"/>
    </row>
    <row r="450">
      <c r="D450" s="20"/>
      <c r="E450" s="20"/>
      <c r="F450" s="21"/>
      <c r="G450" s="31"/>
    </row>
    <row r="451">
      <c r="D451" s="20"/>
      <c r="E451" s="20"/>
      <c r="F451" s="21"/>
      <c r="G451" s="31"/>
    </row>
    <row r="452">
      <c r="D452" s="20"/>
      <c r="E452" s="20"/>
      <c r="F452" s="21"/>
      <c r="G452" s="31"/>
    </row>
    <row r="453">
      <c r="D453" s="20"/>
      <c r="E453" s="20"/>
      <c r="F453" s="21"/>
      <c r="G453" s="31"/>
    </row>
    <row r="454">
      <c r="D454" s="20"/>
      <c r="E454" s="20"/>
      <c r="F454" s="21"/>
      <c r="G454" s="31"/>
    </row>
    <row r="455">
      <c r="D455" s="20"/>
      <c r="E455" s="20"/>
      <c r="F455" s="21"/>
      <c r="G455" s="31"/>
    </row>
    <row r="456">
      <c r="D456" s="20"/>
      <c r="E456" s="20"/>
      <c r="F456" s="21"/>
      <c r="G456" s="31"/>
    </row>
    <row r="457">
      <c r="D457" s="20"/>
      <c r="E457" s="20"/>
      <c r="F457" s="21"/>
      <c r="G457" s="31"/>
    </row>
    <row r="458">
      <c r="D458" s="20"/>
      <c r="E458" s="20"/>
      <c r="F458" s="21"/>
      <c r="G458" s="31"/>
    </row>
    <row r="459">
      <c r="D459" s="20"/>
      <c r="E459" s="20"/>
      <c r="F459" s="21"/>
      <c r="G459" s="31"/>
    </row>
    <row r="460">
      <c r="D460" s="20"/>
      <c r="E460" s="20"/>
      <c r="F460" s="21"/>
      <c r="G460" s="31"/>
    </row>
    <row r="461">
      <c r="D461" s="20"/>
      <c r="E461" s="20"/>
      <c r="F461" s="21"/>
      <c r="G461" s="31"/>
    </row>
    <row r="462">
      <c r="D462" s="20"/>
      <c r="E462" s="20"/>
      <c r="F462" s="21"/>
      <c r="G462" s="31"/>
    </row>
    <row r="463">
      <c r="D463" s="20"/>
      <c r="E463" s="20"/>
      <c r="F463" s="21"/>
      <c r="G463" s="31"/>
    </row>
    <row r="464">
      <c r="D464" s="20"/>
      <c r="E464" s="20"/>
      <c r="F464" s="21"/>
      <c r="G464" s="31"/>
    </row>
    <row r="465">
      <c r="D465" s="20"/>
      <c r="E465" s="20"/>
      <c r="F465" s="21"/>
      <c r="G465" s="31"/>
    </row>
    <row r="466">
      <c r="D466" s="20"/>
      <c r="E466" s="20"/>
      <c r="F466" s="21"/>
      <c r="G466" s="31"/>
    </row>
    <row r="467">
      <c r="D467" s="20"/>
      <c r="E467" s="20"/>
      <c r="F467" s="21"/>
      <c r="G467" s="31"/>
    </row>
    <row r="468">
      <c r="D468" s="20"/>
      <c r="E468" s="20"/>
      <c r="F468" s="21"/>
      <c r="G468" s="31"/>
    </row>
    <row r="469">
      <c r="D469" s="20"/>
      <c r="E469" s="20"/>
      <c r="F469" s="21"/>
      <c r="G469" s="31"/>
    </row>
    <row r="470">
      <c r="D470" s="20"/>
      <c r="E470" s="20"/>
      <c r="F470" s="21"/>
      <c r="G470" s="31"/>
    </row>
    <row r="471">
      <c r="D471" s="20"/>
      <c r="E471" s="20"/>
      <c r="F471" s="21"/>
      <c r="G471" s="31"/>
    </row>
    <row r="472">
      <c r="D472" s="20"/>
      <c r="E472" s="20"/>
      <c r="F472" s="21"/>
      <c r="G472" s="31"/>
    </row>
    <row r="473">
      <c r="D473" s="20"/>
      <c r="E473" s="20"/>
      <c r="F473" s="21"/>
      <c r="G473" s="31"/>
    </row>
    <row r="474">
      <c r="D474" s="20"/>
      <c r="E474" s="20"/>
      <c r="F474" s="21"/>
      <c r="G474" s="31"/>
    </row>
    <row r="475">
      <c r="D475" s="20"/>
      <c r="E475" s="20"/>
      <c r="F475" s="21"/>
      <c r="G475" s="31"/>
    </row>
    <row r="476">
      <c r="D476" s="20"/>
      <c r="E476" s="20"/>
      <c r="F476" s="21"/>
      <c r="G476" s="31"/>
    </row>
    <row r="477">
      <c r="D477" s="20"/>
      <c r="E477" s="20"/>
      <c r="F477" s="21"/>
      <c r="G477" s="31"/>
    </row>
    <row r="478">
      <c r="D478" s="20"/>
      <c r="E478" s="20"/>
      <c r="F478" s="21"/>
      <c r="G478" s="31"/>
    </row>
    <row r="479">
      <c r="D479" s="20"/>
      <c r="E479" s="20"/>
      <c r="F479" s="21"/>
      <c r="G479" s="31"/>
    </row>
    <row r="480">
      <c r="D480" s="20"/>
      <c r="E480" s="20"/>
      <c r="F480" s="21"/>
      <c r="G480" s="31"/>
    </row>
    <row r="481">
      <c r="D481" s="20"/>
      <c r="E481" s="20"/>
      <c r="F481" s="21"/>
      <c r="G481" s="31"/>
    </row>
    <row r="482">
      <c r="D482" s="20"/>
      <c r="E482" s="20"/>
      <c r="F482" s="21"/>
      <c r="G482" s="31"/>
    </row>
    <row r="483">
      <c r="D483" s="20"/>
      <c r="E483" s="20"/>
      <c r="F483" s="21"/>
      <c r="G483" s="31"/>
    </row>
    <row r="484">
      <c r="D484" s="20"/>
      <c r="E484" s="20"/>
      <c r="F484" s="21"/>
      <c r="G484" s="31"/>
    </row>
    <row r="485">
      <c r="D485" s="20"/>
      <c r="E485" s="20"/>
      <c r="F485" s="21"/>
      <c r="G485" s="31"/>
    </row>
    <row r="486">
      <c r="D486" s="20"/>
      <c r="E486" s="20"/>
      <c r="F486" s="21"/>
      <c r="G486" s="31"/>
    </row>
    <row r="487">
      <c r="D487" s="20"/>
      <c r="E487" s="20"/>
      <c r="F487" s="21"/>
      <c r="G487" s="31"/>
    </row>
    <row r="488">
      <c r="D488" s="20"/>
      <c r="E488" s="20"/>
      <c r="F488" s="21"/>
      <c r="G488" s="31"/>
    </row>
    <row r="489">
      <c r="D489" s="20"/>
      <c r="E489" s="20"/>
      <c r="F489" s="21"/>
      <c r="G489" s="31"/>
    </row>
    <row r="490">
      <c r="D490" s="20"/>
      <c r="E490" s="20"/>
      <c r="F490" s="21"/>
      <c r="G490" s="31"/>
    </row>
    <row r="491">
      <c r="D491" s="20"/>
      <c r="E491" s="20"/>
      <c r="F491" s="21"/>
      <c r="G491" s="31"/>
    </row>
    <row r="492">
      <c r="D492" s="20"/>
      <c r="E492" s="20"/>
      <c r="F492" s="21"/>
      <c r="G492" s="31"/>
    </row>
    <row r="493">
      <c r="D493" s="20"/>
      <c r="E493" s="20"/>
      <c r="F493" s="21"/>
      <c r="G493" s="31"/>
    </row>
    <row r="494">
      <c r="D494" s="20"/>
      <c r="E494" s="20"/>
      <c r="F494" s="21"/>
      <c r="G494" s="31"/>
    </row>
    <row r="495">
      <c r="D495" s="20"/>
      <c r="E495" s="20"/>
      <c r="F495" s="21"/>
      <c r="G495" s="31"/>
    </row>
    <row r="496">
      <c r="D496" s="20"/>
      <c r="E496" s="20"/>
      <c r="F496" s="21"/>
      <c r="G496" s="31"/>
    </row>
    <row r="497">
      <c r="D497" s="20"/>
      <c r="E497" s="20"/>
      <c r="F497" s="21"/>
      <c r="G497" s="31"/>
    </row>
    <row r="498">
      <c r="D498" s="20"/>
      <c r="E498" s="20"/>
      <c r="F498" s="21"/>
      <c r="G498" s="31"/>
    </row>
    <row r="499">
      <c r="D499" s="20"/>
      <c r="E499" s="20"/>
      <c r="F499" s="21"/>
      <c r="G499" s="31"/>
    </row>
    <row r="500">
      <c r="D500" s="20"/>
      <c r="E500" s="20"/>
      <c r="F500" s="21"/>
      <c r="G500" s="31"/>
    </row>
    <row r="501">
      <c r="D501" s="20"/>
      <c r="E501" s="20"/>
      <c r="F501" s="21"/>
      <c r="G501" s="31"/>
    </row>
    <row r="502">
      <c r="D502" s="20"/>
      <c r="E502" s="20"/>
      <c r="F502" s="21"/>
      <c r="G502" s="31"/>
    </row>
    <row r="503">
      <c r="D503" s="20"/>
      <c r="E503" s="20"/>
      <c r="F503" s="21"/>
      <c r="G503" s="31"/>
    </row>
    <row r="504">
      <c r="D504" s="20"/>
      <c r="E504" s="20"/>
      <c r="F504" s="21"/>
      <c r="G504" s="31"/>
    </row>
    <row r="505">
      <c r="D505" s="20"/>
      <c r="E505" s="20"/>
      <c r="F505" s="21"/>
      <c r="G505" s="31"/>
    </row>
    <row r="506">
      <c r="D506" s="20"/>
      <c r="E506" s="20"/>
      <c r="F506" s="21"/>
      <c r="G506" s="31"/>
    </row>
    <row r="507">
      <c r="D507" s="20"/>
      <c r="E507" s="20"/>
      <c r="F507" s="21"/>
      <c r="G507" s="31"/>
    </row>
    <row r="508">
      <c r="D508" s="20"/>
      <c r="E508" s="20"/>
      <c r="F508" s="21"/>
      <c r="G508" s="31"/>
    </row>
    <row r="509">
      <c r="D509" s="20"/>
      <c r="E509" s="20"/>
      <c r="F509" s="21"/>
      <c r="G509" s="31"/>
    </row>
    <row r="510">
      <c r="D510" s="20"/>
      <c r="E510" s="20"/>
      <c r="F510" s="21"/>
      <c r="G510" s="31"/>
    </row>
    <row r="511">
      <c r="D511" s="20"/>
      <c r="E511" s="20"/>
      <c r="F511" s="21"/>
      <c r="G511" s="31"/>
    </row>
    <row r="512">
      <c r="D512" s="20"/>
      <c r="E512" s="20"/>
      <c r="F512" s="21"/>
      <c r="G512" s="31"/>
    </row>
    <row r="513">
      <c r="D513" s="20"/>
      <c r="E513" s="20"/>
      <c r="F513" s="21"/>
      <c r="G513" s="31"/>
    </row>
    <row r="514">
      <c r="D514" s="20"/>
      <c r="E514" s="20"/>
      <c r="F514" s="21"/>
      <c r="G514" s="31"/>
    </row>
    <row r="515">
      <c r="D515" s="20"/>
      <c r="E515" s="20"/>
      <c r="F515" s="21"/>
      <c r="G515" s="31"/>
    </row>
    <row r="516">
      <c r="D516" s="20"/>
      <c r="E516" s="20"/>
      <c r="F516" s="21"/>
      <c r="G516" s="31"/>
    </row>
    <row r="517">
      <c r="D517" s="20"/>
      <c r="E517" s="20"/>
      <c r="F517" s="21"/>
      <c r="G517" s="31"/>
    </row>
    <row r="518">
      <c r="D518" s="20"/>
      <c r="E518" s="20"/>
      <c r="F518" s="21"/>
      <c r="G518" s="31"/>
    </row>
    <row r="519">
      <c r="D519" s="20"/>
      <c r="E519" s="20"/>
      <c r="F519" s="21"/>
      <c r="G519" s="31"/>
    </row>
    <row r="520">
      <c r="D520" s="20"/>
      <c r="E520" s="20"/>
      <c r="F520" s="21"/>
      <c r="G520" s="31"/>
    </row>
    <row r="521">
      <c r="D521" s="20"/>
      <c r="E521" s="20"/>
      <c r="F521" s="21"/>
      <c r="G521" s="31"/>
    </row>
    <row r="522">
      <c r="D522" s="20"/>
      <c r="E522" s="20"/>
      <c r="F522" s="21"/>
      <c r="G522" s="31"/>
    </row>
    <row r="523">
      <c r="D523" s="20"/>
      <c r="E523" s="20"/>
      <c r="F523" s="21"/>
      <c r="G523" s="31"/>
    </row>
    <row r="524">
      <c r="D524" s="20"/>
      <c r="E524" s="20"/>
      <c r="F524" s="21"/>
      <c r="G524" s="31"/>
    </row>
    <row r="525">
      <c r="D525" s="20"/>
      <c r="E525" s="20"/>
      <c r="F525" s="21"/>
      <c r="G525" s="31"/>
    </row>
    <row r="526">
      <c r="D526" s="20"/>
      <c r="E526" s="20"/>
      <c r="F526" s="21"/>
      <c r="G526" s="31"/>
    </row>
    <row r="527">
      <c r="D527" s="20"/>
      <c r="E527" s="20"/>
      <c r="F527" s="21"/>
      <c r="G527" s="31"/>
    </row>
    <row r="528">
      <c r="D528" s="20"/>
      <c r="E528" s="20"/>
      <c r="F528" s="21"/>
      <c r="G528" s="31"/>
    </row>
    <row r="529">
      <c r="D529" s="20"/>
      <c r="E529" s="20"/>
      <c r="F529" s="21"/>
      <c r="G529" s="31"/>
    </row>
    <row r="530">
      <c r="D530" s="20"/>
      <c r="E530" s="20"/>
      <c r="F530" s="21"/>
      <c r="G530" s="31"/>
    </row>
    <row r="531">
      <c r="D531" s="20"/>
      <c r="E531" s="20"/>
      <c r="F531" s="21"/>
      <c r="G531" s="31"/>
    </row>
    <row r="532">
      <c r="D532" s="20"/>
      <c r="E532" s="20"/>
      <c r="F532" s="21"/>
      <c r="G532" s="31"/>
    </row>
    <row r="533">
      <c r="D533" s="20"/>
      <c r="E533" s="20"/>
      <c r="F533" s="21"/>
      <c r="G533" s="31"/>
    </row>
    <row r="534">
      <c r="D534" s="20"/>
      <c r="E534" s="20"/>
      <c r="F534" s="21"/>
      <c r="G534" s="31"/>
    </row>
    <row r="535">
      <c r="D535" s="20"/>
      <c r="E535" s="20"/>
      <c r="F535" s="21"/>
      <c r="G535" s="31"/>
    </row>
    <row r="536">
      <c r="D536" s="20"/>
      <c r="E536" s="20"/>
      <c r="F536" s="21"/>
      <c r="G536" s="31"/>
    </row>
    <row r="537">
      <c r="D537" s="20"/>
      <c r="E537" s="20"/>
      <c r="F537" s="21"/>
      <c r="G537" s="31"/>
    </row>
    <row r="538">
      <c r="D538" s="20"/>
      <c r="E538" s="20"/>
      <c r="F538" s="21"/>
      <c r="G538" s="31"/>
    </row>
    <row r="539">
      <c r="D539" s="20"/>
      <c r="E539" s="20"/>
      <c r="F539" s="21"/>
      <c r="G539" s="31"/>
    </row>
    <row r="540">
      <c r="D540" s="20"/>
      <c r="E540" s="20"/>
      <c r="F540" s="21"/>
      <c r="G540" s="31"/>
    </row>
    <row r="541">
      <c r="D541" s="20"/>
      <c r="E541" s="20"/>
      <c r="F541" s="21"/>
      <c r="G541" s="31"/>
    </row>
    <row r="542">
      <c r="D542" s="20"/>
      <c r="E542" s="20"/>
      <c r="F542" s="21"/>
      <c r="G542" s="31"/>
    </row>
    <row r="543">
      <c r="D543" s="20"/>
      <c r="E543" s="20"/>
      <c r="F543" s="21"/>
      <c r="G543" s="31"/>
    </row>
    <row r="544">
      <c r="D544" s="20"/>
      <c r="E544" s="20"/>
      <c r="F544" s="21"/>
      <c r="G544" s="31"/>
    </row>
    <row r="545">
      <c r="D545" s="20"/>
      <c r="E545" s="20"/>
      <c r="F545" s="21"/>
      <c r="G545" s="31"/>
    </row>
    <row r="546">
      <c r="D546" s="20"/>
      <c r="E546" s="20"/>
      <c r="F546" s="21"/>
      <c r="G546" s="31"/>
    </row>
    <row r="547">
      <c r="D547" s="20"/>
      <c r="E547" s="20"/>
      <c r="F547" s="21"/>
      <c r="G547" s="31"/>
    </row>
    <row r="548">
      <c r="D548" s="20"/>
      <c r="E548" s="20"/>
      <c r="F548" s="21"/>
      <c r="G548" s="31"/>
    </row>
    <row r="549">
      <c r="D549" s="20"/>
      <c r="E549" s="20"/>
      <c r="F549" s="21"/>
      <c r="G549" s="31"/>
    </row>
    <row r="550">
      <c r="D550" s="20"/>
      <c r="E550" s="20"/>
      <c r="F550" s="21"/>
      <c r="G550" s="31"/>
    </row>
    <row r="551">
      <c r="D551" s="20"/>
      <c r="E551" s="20"/>
      <c r="F551" s="21"/>
      <c r="G551" s="31"/>
    </row>
    <row r="552">
      <c r="D552" s="20"/>
      <c r="E552" s="20"/>
      <c r="F552" s="21"/>
      <c r="G552" s="31"/>
    </row>
    <row r="553">
      <c r="D553" s="20"/>
      <c r="E553" s="20"/>
      <c r="F553" s="21"/>
      <c r="G553" s="31"/>
    </row>
    <row r="554">
      <c r="D554" s="20"/>
      <c r="E554" s="20"/>
      <c r="F554" s="21"/>
      <c r="G554" s="31"/>
    </row>
    <row r="555">
      <c r="D555" s="20"/>
      <c r="E555" s="20"/>
      <c r="F555" s="21"/>
      <c r="G555" s="31"/>
    </row>
    <row r="556">
      <c r="D556" s="20"/>
      <c r="E556" s="20"/>
      <c r="F556" s="21"/>
      <c r="G556" s="31"/>
    </row>
    <row r="557">
      <c r="D557" s="20"/>
      <c r="E557" s="20"/>
      <c r="F557" s="21"/>
      <c r="G557" s="31"/>
    </row>
    <row r="558">
      <c r="D558" s="20"/>
      <c r="E558" s="20"/>
      <c r="F558" s="21"/>
      <c r="G558" s="31"/>
    </row>
    <row r="559">
      <c r="D559" s="20"/>
      <c r="E559" s="20"/>
      <c r="F559" s="21"/>
      <c r="G559" s="31"/>
    </row>
    <row r="560">
      <c r="D560" s="20"/>
      <c r="E560" s="20"/>
      <c r="F560" s="21"/>
      <c r="G560" s="31"/>
    </row>
    <row r="561">
      <c r="D561" s="20"/>
      <c r="E561" s="20"/>
      <c r="F561" s="21"/>
      <c r="G561" s="31"/>
    </row>
    <row r="562">
      <c r="D562" s="20"/>
      <c r="E562" s="20"/>
      <c r="F562" s="21"/>
      <c r="G562" s="31"/>
    </row>
    <row r="563">
      <c r="D563" s="20"/>
      <c r="E563" s="20"/>
      <c r="F563" s="21"/>
      <c r="G563" s="31"/>
    </row>
    <row r="564">
      <c r="D564" s="20"/>
      <c r="E564" s="20"/>
      <c r="F564" s="21"/>
      <c r="G564" s="31"/>
    </row>
    <row r="565">
      <c r="D565" s="20"/>
      <c r="E565" s="20"/>
      <c r="F565" s="21"/>
      <c r="G565" s="31"/>
    </row>
    <row r="566">
      <c r="D566" s="20"/>
      <c r="E566" s="20"/>
      <c r="F566" s="21"/>
      <c r="G566" s="31"/>
    </row>
    <row r="567">
      <c r="D567" s="20"/>
      <c r="E567" s="20"/>
      <c r="F567" s="21"/>
      <c r="G567" s="31"/>
    </row>
    <row r="568">
      <c r="D568" s="20"/>
      <c r="E568" s="20"/>
      <c r="F568" s="21"/>
      <c r="G568" s="31"/>
    </row>
    <row r="569">
      <c r="D569" s="20"/>
      <c r="E569" s="20"/>
      <c r="F569" s="21"/>
      <c r="G569" s="31"/>
    </row>
    <row r="570">
      <c r="D570" s="20"/>
      <c r="E570" s="20"/>
      <c r="F570" s="21"/>
      <c r="G570" s="31"/>
    </row>
    <row r="571">
      <c r="D571" s="20"/>
      <c r="E571" s="20"/>
      <c r="F571" s="21"/>
      <c r="G571" s="31"/>
    </row>
    <row r="572">
      <c r="D572" s="20"/>
      <c r="E572" s="20"/>
      <c r="F572" s="21"/>
      <c r="G572" s="31"/>
    </row>
    <row r="573">
      <c r="D573" s="20"/>
      <c r="E573" s="20"/>
      <c r="F573" s="21"/>
      <c r="G573" s="31"/>
    </row>
    <row r="574">
      <c r="D574" s="20"/>
      <c r="E574" s="20"/>
      <c r="F574" s="21"/>
      <c r="G574" s="31"/>
    </row>
    <row r="575">
      <c r="D575" s="20"/>
      <c r="E575" s="20"/>
      <c r="F575" s="21"/>
      <c r="G575" s="31"/>
    </row>
    <row r="576">
      <c r="D576" s="20"/>
      <c r="E576" s="20"/>
      <c r="F576" s="21"/>
      <c r="G576" s="31"/>
    </row>
    <row r="577">
      <c r="D577" s="20"/>
      <c r="E577" s="20"/>
      <c r="F577" s="21"/>
      <c r="G577" s="31"/>
    </row>
    <row r="578">
      <c r="D578" s="20"/>
      <c r="E578" s="20"/>
      <c r="F578" s="21"/>
      <c r="G578" s="31"/>
    </row>
    <row r="579">
      <c r="D579" s="20"/>
      <c r="E579" s="20"/>
      <c r="F579" s="21"/>
      <c r="G579" s="31"/>
    </row>
    <row r="580">
      <c r="D580" s="20"/>
      <c r="E580" s="20"/>
      <c r="F580" s="21"/>
      <c r="G580" s="31"/>
    </row>
    <row r="581">
      <c r="D581" s="20"/>
      <c r="E581" s="20"/>
      <c r="F581" s="21"/>
      <c r="G581" s="31"/>
    </row>
    <row r="582">
      <c r="D582" s="20"/>
      <c r="E582" s="20"/>
      <c r="F582" s="21"/>
      <c r="G582" s="31"/>
    </row>
    <row r="583">
      <c r="D583" s="20"/>
      <c r="E583" s="20"/>
      <c r="F583" s="21"/>
      <c r="G583" s="31"/>
    </row>
    <row r="584">
      <c r="D584" s="20"/>
      <c r="E584" s="20"/>
      <c r="F584" s="21"/>
      <c r="G584" s="31"/>
    </row>
    <row r="585">
      <c r="D585" s="20"/>
      <c r="E585" s="20"/>
      <c r="F585" s="21"/>
      <c r="G585" s="31"/>
    </row>
    <row r="586">
      <c r="D586" s="20"/>
      <c r="E586" s="20"/>
      <c r="F586" s="21"/>
      <c r="G586" s="31"/>
    </row>
    <row r="587">
      <c r="D587" s="20"/>
      <c r="E587" s="20"/>
      <c r="F587" s="21"/>
      <c r="G587" s="31"/>
    </row>
    <row r="588">
      <c r="D588" s="20"/>
      <c r="E588" s="20"/>
      <c r="F588" s="21"/>
      <c r="G588" s="31"/>
    </row>
    <row r="589">
      <c r="D589" s="20"/>
      <c r="E589" s="20"/>
      <c r="F589" s="21"/>
      <c r="G589" s="31"/>
    </row>
    <row r="590">
      <c r="D590" s="20"/>
      <c r="E590" s="20"/>
      <c r="F590" s="21"/>
      <c r="G590" s="31"/>
    </row>
    <row r="591">
      <c r="D591" s="20"/>
      <c r="E591" s="20"/>
      <c r="F591" s="21"/>
      <c r="G591" s="31"/>
    </row>
    <row r="592">
      <c r="D592" s="20"/>
      <c r="E592" s="20"/>
      <c r="F592" s="21"/>
      <c r="G592" s="31"/>
    </row>
    <row r="593">
      <c r="D593" s="20"/>
      <c r="E593" s="20"/>
      <c r="F593" s="21"/>
      <c r="G593" s="31"/>
    </row>
    <row r="594">
      <c r="D594" s="20"/>
      <c r="E594" s="20"/>
      <c r="F594" s="21"/>
      <c r="G594" s="31"/>
    </row>
    <row r="595">
      <c r="D595" s="20"/>
      <c r="E595" s="20"/>
      <c r="F595" s="21"/>
      <c r="G595" s="31"/>
    </row>
    <row r="596">
      <c r="D596" s="20"/>
      <c r="E596" s="20"/>
      <c r="F596" s="21"/>
      <c r="G596" s="31"/>
    </row>
    <row r="597">
      <c r="D597" s="20"/>
      <c r="E597" s="20"/>
      <c r="F597" s="21"/>
      <c r="G597" s="31"/>
    </row>
    <row r="598">
      <c r="D598" s="20"/>
      <c r="E598" s="20"/>
      <c r="F598" s="21"/>
      <c r="G598" s="31"/>
    </row>
    <row r="599">
      <c r="D599" s="20"/>
      <c r="E599" s="20"/>
      <c r="F599" s="21"/>
      <c r="G599" s="31"/>
    </row>
    <row r="600">
      <c r="D600" s="20"/>
      <c r="E600" s="20"/>
      <c r="F600" s="21"/>
      <c r="G600" s="31"/>
    </row>
    <row r="601">
      <c r="D601" s="20"/>
      <c r="E601" s="20"/>
      <c r="F601" s="21"/>
      <c r="G601" s="31"/>
    </row>
    <row r="602">
      <c r="D602" s="20"/>
      <c r="E602" s="20"/>
      <c r="F602" s="21"/>
      <c r="G602" s="31"/>
    </row>
    <row r="603">
      <c r="D603" s="20"/>
      <c r="E603" s="20"/>
      <c r="F603" s="21"/>
      <c r="G603" s="31"/>
    </row>
    <row r="604">
      <c r="D604" s="20"/>
      <c r="E604" s="20"/>
      <c r="F604" s="21"/>
      <c r="G604" s="31"/>
    </row>
    <row r="605">
      <c r="D605" s="20"/>
      <c r="E605" s="20"/>
      <c r="F605" s="21"/>
      <c r="G605" s="31"/>
    </row>
    <row r="606">
      <c r="D606" s="20"/>
      <c r="E606" s="20"/>
      <c r="F606" s="21"/>
      <c r="G606" s="31"/>
    </row>
    <row r="607">
      <c r="D607" s="20"/>
      <c r="E607" s="20"/>
      <c r="F607" s="21"/>
      <c r="G607" s="31"/>
    </row>
    <row r="608">
      <c r="D608" s="20"/>
      <c r="E608" s="20"/>
      <c r="F608" s="21"/>
      <c r="G608" s="31"/>
    </row>
    <row r="609">
      <c r="D609" s="20"/>
      <c r="E609" s="20"/>
      <c r="F609" s="21"/>
      <c r="G609" s="31"/>
    </row>
    <row r="610">
      <c r="D610" s="20"/>
      <c r="E610" s="20"/>
      <c r="F610" s="21"/>
      <c r="G610" s="31"/>
    </row>
    <row r="611">
      <c r="D611" s="20"/>
      <c r="E611" s="20"/>
      <c r="F611" s="21"/>
      <c r="G611" s="31"/>
    </row>
    <row r="612">
      <c r="D612" s="20"/>
      <c r="E612" s="20"/>
      <c r="F612" s="21"/>
      <c r="G612" s="31"/>
    </row>
    <row r="613">
      <c r="D613" s="20"/>
      <c r="E613" s="20"/>
      <c r="F613" s="21"/>
      <c r="G613" s="31"/>
    </row>
    <row r="614">
      <c r="D614" s="20"/>
      <c r="E614" s="20"/>
      <c r="F614" s="21"/>
      <c r="G614" s="31"/>
    </row>
    <row r="615">
      <c r="D615" s="20"/>
      <c r="E615" s="20"/>
      <c r="F615" s="21"/>
      <c r="G615" s="31"/>
    </row>
    <row r="616">
      <c r="D616" s="20"/>
      <c r="E616" s="20"/>
      <c r="F616" s="21"/>
      <c r="G616" s="31"/>
    </row>
    <row r="617">
      <c r="D617" s="20"/>
      <c r="E617" s="20"/>
      <c r="F617" s="21"/>
      <c r="G617" s="31"/>
    </row>
    <row r="618">
      <c r="D618" s="20"/>
      <c r="E618" s="20"/>
      <c r="F618" s="21"/>
      <c r="G618" s="31"/>
    </row>
    <row r="619">
      <c r="D619" s="20"/>
      <c r="E619" s="20"/>
      <c r="F619" s="21"/>
      <c r="G619" s="31"/>
    </row>
    <row r="620">
      <c r="D620" s="20"/>
      <c r="E620" s="20"/>
      <c r="F620" s="21"/>
      <c r="G620" s="31"/>
    </row>
    <row r="621">
      <c r="D621" s="20"/>
      <c r="E621" s="20"/>
      <c r="F621" s="21"/>
      <c r="G621" s="31"/>
    </row>
    <row r="622">
      <c r="D622" s="20"/>
      <c r="E622" s="20"/>
      <c r="F622" s="21"/>
      <c r="G622" s="31"/>
    </row>
    <row r="623">
      <c r="D623" s="20"/>
      <c r="E623" s="20"/>
      <c r="F623" s="21"/>
      <c r="G623" s="31"/>
    </row>
    <row r="624">
      <c r="D624" s="20"/>
      <c r="E624" s="20"/>
      <c r="F624" s="21"/>
      <c r="G624" s="31"/>
    </row>
    <row r="625">
      <c r="D625" s="20"/>
      <c r="E625" s="20"/>
      <c r="F625" s="21"/>
      <c r="G625" s="31"/>
    </row>
    <row r="626">
      <c r="D626" s="20"/>
      <c r="E626" s="20"/>
      <c r="F626" s="21"/>
      <c r="G626" s="31"/>
    </row>
    <row r="627">
      <c r="D627" s="20"/>
      <c r="E627" s="20"/>
      <c r="F627" s="21"/>
      <c r="G627" s="31"/>
    </row>
    <row r="628">
      <c r="D628" s="20"/>
      <c r="E628" s="20"/>
      <c r="F628" s="21"/>
      <c r="G628" s="31"/>
    </row>
    <row r="629">
      <c r="D629" s="20"/>
      <c r="E629" s="20"/>
      <c r="F629" s="21"/>
      <c r="G629" s="31"/>
    </row>
    <row r="630">
      <c r="D630" s="20"/>
      <c r="E630" s="20"/>
      <c r="F630" s="21"/>
      <c r="G630" s="31"/>
    </row>
    <row r="631">
      <c r="D631" s="20"/>
      <c r="E631" s="20"/>
      <c r="F631" s="21"/>
      <c r="G631" s="31"/>
    </row>
    <row r="632">
      <c r="D632" s="20"/>
      <c r="E632" s="20"/>
      <c r="F632" s="21"/>
      <c r="G632" s="31"/>
    </row>
    <row r="633">
      <c r="D633" s="20"/>
      <c r="E633" s="20"/>
      <c r="F633" s="21"/>
      <c r="G633" s="31"/>
    </row>
    <row r="634">
      <c r="D634" s="20"/>
      <c r="E634" s="20"/>
      <c r="F634" s="21"/>
      <c r="G634" s="31"/>
    </row>
    <row r="635">
      <c r="D635" s="20"/>
      <c r="E635" s="20"/>
      <c r="F635" s="21"/>
      <c r="G635" s="31"/>
    </row>
    <row r="636">
      <c r="D636" s="20"/>
      <c r="E636" s="20"/>
      <c r="F636" s="21"/>
      <c r="G636" s="31"/>
    </row>
    <row r="637">
      <c r="D637" s="20"/>
      <c r="E637" s="20"/>
      <c r="F637" s="21"/>
      <c r="G637" s="31"/>
    </row>
    <row r="638">
      <c r="D638" s="20"/>
      <c r="E638" s="20"/>
      <c r="F638" s="21"/>
      <c r="G638" s="31"/>
    </row>
    <row r="639">
      <c r="D639" s="20"/>
      <c r="E639" s="20"/>
      <c r="F639" s="21"/>
      <c r="G639" s="31"/>
    </row>
    <row r="640">
      <c r="D640" s="20"/>
      <c r="E640" s="20"/>
      <c r="F640" s="21"/>
      <c r="G640" s="31"/>
    </row>
    <row r="641">
      <c r="D641" s="20"/>
      <c r="E641" s="20"/>
      <c r="F641" s="21"/>
      <c r="G641" s="31"/>
    </row>
    <row r="642">
      <c r="D642" s="20"/>
      <c r="E642" s="20"/>
      <c r="F642" s="21"/>
      <c r="G642" s="31"/>
    </row>
    <row r="643">
      <c r="D643" s="20"/>
      <c r="E643" s="20"/>
      <c r="F643" s="21"/>
      <c r="G643" s="31"/>
    </row>
    <row r="644">
      <c r="D644" s="20"/>
      <c r="E644" s="20"/>
      <c r="F644" s="21"/>
      <c r="G644" s="31"/>
    </row>
    <row r="645">
      <c r="D645" s="20"/>
      <c r="E645" s="20"/>
      <c r="F645" s="21"/>
      <c r="G645" s="31"/>
    </row>
    <row r="646">
      <c r="D646" s="20"/>
      <c r="E646" s="20"/>
      <c r="F646" s="21"/>
      <c r="G646" s="31"/>
    </row>
    <row r="647">
      <c r="D647" s="20"/>
      <c r="E647" s="20"/>
      <c r="F647" s="21"/>
      <c r="G647" s="31"/>
    </row>
    <row r="648">
      <c r="D648" s="20"/>
      <c r="E648" s="20"/>
      <c r="F648" s="21"/>
      <c r="G648" s="31"/>
    </row>
    <row r="649">
      <c r="D649" s="20"/>
      <c r="E649" s="20"/>
      <c r="F649" s="21"/>
      <c r="G649" s="31"/>
    </row>
    <row r="650">
      <c r="D650" s="20"/>
      <c r="E650" s="20"/>
      <c r="F650" s="21"/>
      <c r="G650" s="31"/>
    </row>
    <row r="651">
      <c r="D651" s="20"/>
      <c r="E651" s="20"/>
      <c r="F651" s="21"/>
      <c r="G651" s="31"/>
    </row>
    <row r="652">
      <c r="D652" s="20"/>
      <c r="E652" s="20"/>
      <c r="F652" s="21"/>
      <c r="G652" s="31"/>
    </row>
    <row r="653">
      <c r="D653" s="20"/>
      <c r="E653" s="20"/>
      <c r="F653" s="21"/>
      <c r="G653" s="31"/>
    </row>
    <row r="654">
      <c r="D654" s="20"/>
      <c r="E654" s="20"/>
      <c r="F654" s="21"/>
      <c r="G654" s="31"/>
    </row>
    <row r="655">
      <c r="D655" s="20"/>
      <c r="E655" s="20"/>
      <c r="F655" s="21"/>
      <c r="G655" s="31"/>
    </row>
    <row r="656">
      <c r="D656" s="20"/>
      <c r="E656" s="20"/>
      <c r="F656" s="21"/>
      <c r="G656" s="31"/>
    </row>
    <row r="657">
      <c r="D657" s="20"/>
      <c r="E657" s="20"/>
      <c r="F657" s="21"/>
      <c r="G657" s="31"/>
    </row>
    <row r="658">
      <c r="D658" s="20"/>
      <c r="E658" s="20"/>
      <c r="F658" s="21"/>
      <c r="G658" s="31"/>
    </row>
    <row r="659">
      <c r="D659" s="20"/>
      <c r="E659" s="20"/>
      <c r="F659" s="21"/>
      <c r="G659" s="31"/>
    </row>
    <row r="660">
      <c r="D660" s="20"/>
      <c r="E660" s="20"/>
      <c r="F660" s="21"/>
      <c r="G660" s="31"/>
    </row>
    <row r="661">
      <c r="D661" s="20"/>
      <c r="E661" s="20"/>
      <c r="F661" s="21"/>
      <c r="G661" s="31"/>
    </row>
    <row r="662">
      <c r="D662" s="20"/>
      <c r="E662" s="20"/>
      <c r="F662" s="21"/>
      <c r="G662" s="31"/>
    </row>
    <row r="663">
      <c r="D663" s="20"/>
      <c r="E663" s="20"/>
      <c r="F663" s="21"/>
      <c r="G663" s="31"/>
    </row>
    <row r="664">
      <c r="D664" s="20"/>
      <c r="E664" s="20"/>
      <c r="F664" s="21"/>
      <c r="G664" s="31"/>
    </row>
    <row r="665">
      <c r="D665" s="20"/>
      <c r="E665" s="20"/>
      <c r="F665" s="21"/>
      <c r="G665" s="31"/>
    </row>
    <row r="666">
      <c r="D666" s="20"/>
      <c r="E666" s="20"/>
      <c r="F666" s="21"/>
      <c r="G666" s="31"/>
    </row>
    <row r="667">
      <c r="D667" s="20"/>
      <c r="E667" s="20"/>
      <c r="F667" s="21"/>
      <c r="G667" s="31"/>
    </row>
    <row r="668">
      <c r="D668" s="20"/>
      <c r="E668" s="20"/>
      <c r="F668" s="21"/>
      <c r="G668" s="31"/>
    </row>
    <row r="669">
      <c r="D669" s="20"/>
      <c r="E669" s="20"/>
      <c r="F669" s="21"/>
      <c r="G669" s="31"/>
    </row>
    <row r="670">
      <c r="D670" s="20"/>
      <c r="E670" s="20"/>
      <c r="F670" s="21"/>
      <c r="G670" s="31"/>
    </row>
    <row r="671">
      <c r="D671" s="20"/>
      <c r="E671" s="20"/>
      <c r="F671" s="21"/>
      <c r="G671" s="31"/>
    </row>
    <row r="672">
      <c r="D672" s="20"/>
      <c r="E672" s="20"/>
      <c r="F672" s="21"/>
      <c r="G672" s="31"/>
    </row>
    <row r="673">
      <c r="D673" s="20"/>
      <c r="E673" s="20"/>
      <c r="F673" s="21"/>
      <c r="G673" s="31"/>
    </row>
    <row r="674">
      <c r="D674" s="20"/>
      <c r="E674" s="20"/>
      <c r="F674" s="21"/>
      <c r="G674" s="31"/>
    </row>
    <row r="675">
      <c r="D675" s="20"/>
      <c r="E675" s="20"/>
      <c r="F675" s="21"/>
      <c r="G675" s="31"/>
    </row>
    <row r="676">
      <c r="D676" s="20"/>
      <c r="E676" s="20"/>
      <c r="F676" s="21"/>
      <c r="G676" s="31"/>
    </row>
    <row r="677">
      <c r="D677" s="20"/>
      <c r="E677" s="20"/>
      <c r="F677" s="21"/>
      <c r="G677" s="31"/>
    </row>
    <row r="678">
      <c r="D678" s="20"/>
      <c r="E678" s="20"/>
      <c r="F678" s="21"/>
      <c r="G678" s="31"/>
    </row>
    <row r="679">
      <c r="D679" s="20"/>
      <c r="E679" s="20"/>
      <c r="F679" s="21"/>
      <c r="G679" s="31"/>
    </row>
    <row r="680">
      <c r="D680" s="20"/>
      <c r="E680" s="20"/>
      <c r="F680" s="21"/>
      <c r="G680" s="31"/>
    </row>
    <row r="681">
      <c r="D681" s="20"/>
      <c r="E681" s="20"/>
      <c r="F681" s="21"/>
      <c r="G681" s="31"/>
    </row>
    <row r="682">
      <c r="D682" s="20"/>
      <c r="E682" s="20"/>
      <c r="F682" s="21"/>
      <c r="G682" s="31"/>
    </row>
    <row r="683">
      <c r="D683" s="20"/>
      <c r="E683" s="20"/>
      <c r="F683" s="21"/>
      <c r="G683" s="31"/>
    </row>
    <row r="684">
      <c r="D684" s="20"/>
      <c r="E684" s="20"/>
      <c r="F684" s="21"/>
      <c r="G684" s="31"/>
    </row>
    <row r="685">
      <c r="D685" s="20"/>
      <c r="E685" s="20"/>
      <c r="F685" s="21"/>
      <c r="G685" s="31"/>
    </row>
    <row r="686">
      <c r="D686" s="20"/>
      <c r="E686" s="20"/>
      <c r="F686" s="21"/>
      <c r="G686" s="31"/>
    </row>
    <row r="687">
      <c r="D687" s="20"/>
      <c r="E687" s="20"/>
      <c r="F687" s="21"/>
      <c r="G687" s="31"/>
    </row>
    <row r="688">
      <c r="D688" s="20"/>
      <c r="E688" s="20"/>
      <c r="F688" s="21"/>
      <c r="G688" s="31"/>
    </row>
    <row r="689">
      <c r="D689" s="20"/>
      <c r="E689" s="20"/>
      <c r="F689" s="21"/>
      <c r="G689" s="31"/>
    </row>
    <row r="690">
      <c r="D690" s="20"/>
      <c r="E690" s="20"/>
      <c r="F690" s="21"/>
      <c r="G690" s="31"/>
    </row>
    <row r="691">
      <c r="D691" s="20"/>
      <c r="E691" s="20"/>
      <c r="F691" s="21"/>
      <c r="G691" s="31"/>
    </row>
    <row r="692">
      <c r="D692" s="20"/>
      <c r="E692" s="20"/>
      <c r="F692" s="21"/>
      <c r="G692" s="31"/>
    </row>
    <row r="693">
      <c r="D693" s="20"/>
      <c r="E693" s="20"/>
      <c r="F693" s="21"/>
      <c r="G693" s="31"/>
    </row>
    <row r="694">
      <c r="D694" s="20"/>
      <c r="E694" s="20"/>
      <c r="F694" s="21"/>
      <c r="G694" s="31"/>
    </row>
    <row r="695">
      <c r="D695" s="20"/>
      <c r="E695" s="20"/>
      <c r="F695" s="21"/>
      <c r="G695" s="31"/>
    </row>
    <row r="696">
      <c r="D696" s="20"/>
      <c r="E696" s="20"/>
      <c r="F696" s="21"/>
      <c r="G696" s="31"/>
    </row>
    <row r="697">
      <c r="D697" s="20"/>
      <c r="E697" s="20"/>
      <c r="F697" s="21"/>
      <c r="G697" s="31"/>
    </row>
    <row r="698">
      <c r="D698" s="20"/>
      <c r="E698" s="20"/>
      <c r="F698" s="21"/>
      <c r="G698" s="31"/>
    </row>
    <row r="699">
      <c r="D699" s="20"/>
      <c r="E699" s="20"/>
      <c r="F699" s="21"/>
      <c r="G699" s="31"/>
    </row>
    <row r="700">
      <c r="D700" s="20"/>
      <c r="E700" s="20"/>
      <c r="F700" s="21"/>
      <c r="G700" s="31"/>
    </row>
    <row r="701">
      <c r="D701" s="20"/>
      <c r="E701" s="20"/>
      <c r="F701" s="21"/>
      <c r="G701" s="31"/>
    </row>
    <row r="702">
      <c r="D702" s="20"/>
      <c r="E702" s="20"/>
      <c r="F702" s="21"/>
      <c r="G702" s="31"/>
    </row>
    <row r="703">
      <c r="D703" s="20"/>
      <c r="E703" s="20"/>
      <c r="F703" s="21"/>
      <c r="G703" s="31"/>
    </row>
    <row r="704">
      <c r="D704" s="20"/>
      <c r="E704" s="20"/>
      <c r="F704" s="21"/>
      <c r="G704" s="31"/>
    </row>
    <row r="705">
      <c r="D705" s="20"/>
      <c r="E705" s="20"/>
      <c r="F705" s="21"/>
      <c r="G705" s="31"/>
    </row>
    <row r="706">
      <c r="D706" s="20"/>
      <c r="E706" s="20"/>
      <c r="F706" s="21"/>
      <c r="G706" s="31"/>
    </row>
    <row r="707">
      <c r="D707" s="20"/>
      <c r="E707" s="20"/>
      <c r="F707" s="21"/>
      <c r="G707" s="31"/>
    </row>
    <row r="708">
      <c r="D708" s="20"/>
      <c r="E708" s="20"/>
      <c r="F708" s="21"/>
      <c r="G708" s="31"/>
    </row>
    <row r="709">
      <c r="D709" s="20"/>
      <c r="E709" s="20"/>
      <c r="F709" s="21"/>
      <c r="G709" s="31"/>
    </row>
    <row r="710">
      <c r="D710" s="20"/>
      <c r="E710" s="20"/>
      <c r="F710" s="21"/>
      <c r="G710" s="31"/>
    </row>
    <row r="711">
      <c r="D711" s="20"/>
      <c r="E711" s="20"/>
      <c r="F711" s="21"/>
      <c r="G711" s="31"/>
    </row>
    <row r="712">
      <c r="D712" s="20"/>
      <c r="E712" s="20"/>
      <c r="F712" s="21"/>
      <c r="G712" s="31"/>
    </row>
    <row r="713">
      <c r="D713" s="20"/>
      <c r="E713" s="20"/>
      <c r="F713" s="21"/>
      <c r="G713" s="31"/>
    </row>
    <row r="714">
      <c r="D714" s="20"/>
      <c r="E714" s="20"/>
      <c r="F714" s="21"/>
      <c r="G714" s="31"/>
    </row>
    <row r="715">
      <c r="D715" s="20"/>
      <c r="E715" s="20"/>
      <c r="F715" s="21"/>
      <c r="G715" s="31"/>
    </row>
    <row r="716">
      <c r="D716" s="20"/>
      <c r="E716" s="20"/>
      <c r="F716" s="21"/>
      <c r="G716" s="31"/>
    </row>
    <row r="717">
      <c r="D717" s="20"/>
      <c r="E717" s="20"/>
      <c r="F717" s="21"/>
      <c r="G717" s="31"/>
    </row>
    <row r="718">
      <c r="D718" s="20"/>
      <c r="E718" s="20"/>
      <c r="F718" s="21"/>
      <c r="G718" s="31"/>
    </row>
    <row r="719">
      <c r="D719" s="20"/>
      <c r="E719" s="20"/>
      <c r="F719" s="21"/>
      <c r="G719" s="31"/>
    </row>
    <row r="720">
      <c r="D720" s="20"/>
      <c r="E720" s="20"/>
      <c r="F720" s="21"/>
      <c r="G720" s="31"/>
    </row>
    <row r="721">
      <c r="D721" s="20"/>
      <c r="E721" s="20"/>
      <c r="F721" s="21"/>
      <c r="G721" s="31"/>
    </row>
    <row r="722">
      <c r="D722" s="20"/>
      <c r="E722" s="20"/>
      <c r="F722" s="21"/>
      <c r="G722" s="31"/>
    </row>
    <row r="723">
      <c r="D723" s="20"/>
      <c r="E723" s="20"/>
      <c r="F723" s="21"/>
      <c r="G723" s="31"/>
    </row>
    <row r="724">
      <c r="D724" s="20"/>
      <c r="E724" s="20"/>
      <c r="F724" s="21"/>
      <c r="G724" s="31"/>
    </row>
    <row r="725">
      <c r="D725" s="20"/>
      <c r="E725" s="20"/>
      <c r="F725" s="21"/>
      <c r="G725" s="31"/>
    </row>
    <row r="726">
      <c r="D726" s="20"/>
      <c r="E726" s="20"/>
      <c r="F726" s="21"/>
      <c r="G726" s="31"/>
    </row>
    <row r="727">
      <c r="D727" s="20"/>
      <c r="E727" s="20"/>
      <c r="F727" s="21"/>
      <c r="G727" s="31"/>
    </row>
    <row r="728">
      <c r="D728" s="20"/>
      <c r="E728" s="20"/>
      <c r="F728" s="21"/>
      <c r="G728" s="31"/>
    </row>
    <row r="729">
      <c r="D729" s="20"/>
      <c r="E729" s="20"/>
      <c r="F729" s="21"/>
      <c r="G729" s="31"/>
    </row>
    <row r="730">
      <c r="D730" s="20"/>
      <c r="E730" s="20"/>
      <c r="F730" s="21"/>
      <c r="G730" s="31"/>
    </row>
    <row r="731">
      <c r="D731" s="20"/>
      <c r="E731" s="20"/>
      <c r="F731" s="21"/>
      <c r="G731" s="31"/>
    </row>
    <row r="732">
      <c r="D732" s="20"/>
      <c r="E732" s="20"/>
      <c r="F732" s="21"/>
      <c r="G732" s="31"/>
    </row>
    <row r="733">
      <c r="D733" s="20"/>
      <c r="E733" s="20"/>
      <c r="F733" s="21"/>
      <c r="G733" s="31"/>
    </row>
    <row r="734">
      <c r="D734" s="20"/>
      <c r="E734" s="20"/>
      <c r="F734" s="21"/>
      <c r="G734" s="31"/>
    </row>
    <row r="735">
      <c r="D735" s="20"/>
      <c r="E735" s="20"/>
      <c r="F735" s="21"/>
      <c r="G735" s="31"/>
    </row>
    <row r="736">
      <c r="D736" s="20"/>
      <c r="E736" s="20"/>
      <c r="F736" s="21"/>
      <c r="G736" s="31"/>
    </row>
    <row r="737">
      <c r="D737" s="20"/>
      <c r="E737" s="20"/>
      <c r="F737" s="21"/>
      <c r="G737" s="31"/>
    </row>
    <row r="738">
      <c r="D738" s="20"/>
      <c r="E738" s="20"/>
      <c r="F738" s="21"/>
      <c r="G738" s="31"/>
    </row>
    <row r="739">
      <c r="D739" s="20"/>
      <c r="E739" s="20"/>
      <c r="F739" s="21"/>
      <c r="G739" s="31"/>
    </row>
    <row r="740">
      <c r="D740" s="20"/>
      <c r="E740" s="20"/>
      <c r="F740" s="21"/>
      <c r="G740" s="31"/>
    </row>
    <row r="741">
      <c r="D741" s="20"/>
      <c r="E741" s="20"/>
      <c r="F741" s="21"/>
      <c r="G741" s="31"/>
    </row>
    <row r="742">
      <c r="D742" s="20"/>
      <c r="E742" s="20"/>
      <c r="F742" s="21"/>
      <c r="G742" s="31"/>
    </row>
    <row r="743">
      <c r="D743" s="20"/>
      <c r="E743" s="20"/>
      <c r="F743" s="21"/>
      <c r="G743" s="31"/>
    </row>
    <row r="744">
      <c r="D744" s="20"/>
      <c r="E744" s="20"/>
      <c r="F744" s="21"/>
      <c r="G744" s="31"/>
    </row>
    <row r="745">
      <c r="D745" s="20"/>
      <c r="E745" s="20"/>
      <c r="F745" s="21"/>
      <c r="G745" s="31"/>
    </row>
    <row r="746">
      <c r="D746" s="20"/>
      <c r="E746" s="20"/>
      <c r="F746" s="21"/>
      <c r="G746" s="31"/>
    </row>
    <row r="747">
      <c r="D747" s="20"/>
      <c r="E747" s="20"/>
      <c r="F747" s="21"/>
      <c r="G747" s="31"/>
    </row>
    <row r="748">
      <c r="D748" s="20"/>
      <c r="E748" s="20"/>
      <c r="F748" s="21"/>
      <c r="G748" s="31"/>
    </row>
    <row r="749">
      <c r="D749" s="20"/>
      <c r="E749" s="20"/>
      <c r="F749" s="21"/>
      <c r="G749" s="31"/>
    </row>
    <row r="750">
      <c r="D750" s="20"/>
      <c r="E750" s="20"/>
      <c r="F750" s="21"/>
      <c r="G750" s="31"/>
    </row>
    <row r="751">
      <c r="D751" s="20"/>
      <c r="E751" s="20"/>
      <c r="F751" s="21"/>
      <c r="G751" s="31"/>
    </row>
    <row r="752">
      <c r="D752" s="20"/>
      <c r="E752" s="20"/>
      <c r="F752" s="21"/>
      <c r="G752" s="31"/>
    </row>
    <row r="753">
      <c r="D753" s="20"/>
      <c r="E753" s="20"/>
      <c r="F753" s="21"/>
      <c r="G753" s="31"/>
    </row>
    <row r="754">
      <c r="D754" s="20"/>
      <c r="E754" s="20"/>
      <c r="F754" s="21"/>
      <c r="G754" s="31"/>
    </row>
    <row r="755">
      <c r="D755" s="20"/>
      <c r="E755" s="20"/>
      <c r="F755" s="21"/>
      <c r="G755" s="31"/>
    </row>
    <row r="756">
      <c r="D756" s="20"/>
      <c r="E756" s="20"/>
      <c r="F756" s="21"/>
      <c r="G756" s="31"/>
    </row>
    <row r="757">
      <c r="D757" s="20"/>
      <c r="E757" s="20"/>
      <c r="F757" s="21"/>
      <c r="G757" s="31"/>
    </row>
    <row r="758">
      <c r="D758" s="20"/>
      <c r="E758" s="20"/>
      <c r="F758" s="21"/>
      <c r="G758" s="31"/>
    </row>
    <row r="759">
      <c r="D759" s="20"/>
      <c r="E759" s="20"/>
      <c r="F759" s="21"/>
      <c r="G759" s="31"/>
    </row>
    <row r="760">
      <c r="D760" s="20"/>
      <c r="E760" s="20"/>
      <c r="F760" s="21"/>
      <c r="G760" s="31"/>
    </row>
    <row r="761">
      <c r="D761" s="20"/>
      <c r="E761" s="20"/>
      <c r="F761" s="21"/>
      <c r="G761" s="31"/>
    </row>
    <row r="762">
      <c r="D762" s="20"/>
      <c r="E762" s="20"/>
      <c r="F762" s="21"/>
      <c r="G762" s="31"/>
    </row>
    <row r="763">
      <c r="D763" s="20"/>
      <c r="E763" s="20"/>
      <c r="F763" s="21"/>
      <c r="G763" s="31"/>
    </row>
    <row r="764">
      <c r="D764" s="20"/>
      <c r="E764" s="20"/>
      <c r="F764" s="21"/>
      <c r="G764" s="31"/>
    </row>
    <row r="765">
      <c r="D765" s="20"/>
      <c r="E765" s="20"/>
      <c r="F765" s="21"/>
      <c r="G765" s="31"/>
    </row>
    <row r="766">
      <c r="D766" s="20"/>
      <c r="E766" s="20"/>
      <c r="F766" s="21"/>
      <c r="G766" s="31"/>
    </row>
    <row r="767">
      <c r="D767" s="20"/>
      <c r="E767" s="20"/>
      <c r="F767" s="21"/>
      <c r="G767" s="31"/>
    </row>
    <row r="768">
      <c r="D768" s="20"/>
      <c r="E768" s="20"/>
      <c r="F768" s="21"/>
      <c r="G768" s="31"/>
    </row>
    <row r="769">
      <c r="D769" s="20"/>
      <c r="E769" s="20"/>
      <c r="F769" s="21"/>
      <c r="G769" s="31"/>
    </row>
    <row r="770">
      <c r="D770" s="20"/>
      <c r="E770" s="20"/>
      <c r="F770" s="21"/>
      <c r="G770" s="31"/>
    </row>
    <row r="771">
      <c r="D771" s="20"/>
      <c r="E771" s="20"/>
      <c r="F771" s="21"/>
      <c r="G771" s="31"/>
    </row>
    <row r="772">
      <c r="D772" s="20"/>
      <c r="E772" s="20"/>
      <c r="F772" s="21"/>
      <c r="G772" s="31"/>
    </row>
    <row r="773">
      <c r="D773" s="20"/>
      <c r="E773" s="20"/>
      <c r="F773" s="21"/>
      <c r="G773" s="31"/>
    </row>
    <row r="774">
      <c r="D774" s="20"/>
      <c r="E774" s="20"/>
      <c r="F774" s="21"/>
      <c r="G774" s="31"/>
    </row>
    <row r="775">
      <c r="D775" s="20"/>
      <c r="E775" s="20"/>
      <c r="F775" s="21"/>
      <c r="G775" s="31"/>
    </row>
    <row r="776">
      <c r="D776" s="20"/>
      <c r="E776" s="20"/>
      <c r="F776" s="21"/>
      <c r="G776" s="31"/>
    </row>
    <row r="777">
      <c r="D777" s="20"/>
      <c r="E777" s="20"/>
      <c r="F777" s="21"/>
      <c r="G777" s="31"/>
    </row>
    <row r="778">
      <c r="D778" s="20"/>
      <c r="E778" s="20"/>
      <c r="F778" s="21"/>
      <c r="G778" s="31"/>
    </row>
    <row r="779">
      <c r="D779" s="20"/>
      <c r="E779" s="20"/>
      <c r="F779" s="21"/>
      <c r="G779" s="31"/>
    </row>
    <row r="780">
      <c r="D780" s="20"/>
      <c r="E780" s="20"/>
      <c r="F780" s="21"/>
      <c r="G780" s="31"/>
    </row>
    <row r="781">
      <c r="D781" s="20"/>
      <c r="E781" s="20"/>
      <c r="F781" s="21"/>
      <c r="G781" s="31"/>
    </row>
    <row r="782">
      <c r="D782" s="20"/>
      <c r="E782" s="20"/>
      <c r="F782" s="21"/>
      <c r="G782" s="31"/>
    </row>
    <row r="783">
      <c r="D783" s="20"/>
      <c r="E783" s="20"/>
      <c r="F783" s="21"/>
      <c r="G783" s="31"/>
    </row>
    <row r="784">
      <c r="D784" s="20"/>
      <c r="E784" s="20"/>
      <c r="F784" s="21"/>
      <c r="G784" s="31"/>
    </row>
    <row r="785">
      <c r="D785" s="20"/>
      <c r="E785" s="20"/>
      <c r="F785" s="21"/>
      <c r="G785" s="31"/>
    </row>
    <row r="786">
      <c r="D786" s="20"/>
      <c r="E786" s="20"/>
      <c r="F786" s="21"/>
      <c r="G786" s="31"/>
    </row>
    <row r="787">
      <c r="D787" s="20"/>
      <c r="E787" s="20"/>
      <c r="F787" s="21"/>
      <c r="G787" s="31"/>
    </row>
    <row r="788">
      <c r="D788" s="20"/>
      <c r="E788" s="20"/>
      <c r="F788" s="21"/>
      <c r="G788" s="31"/>
    </row>
    <row r="789">
      <c r="D789" s="20"/>
      <c r="E789" s="20"/>
      <c r="F789" s="21"/>
      <c r="G789" s="31"/>
    </row>
    <row r="790">
      <c r="D790" s="20"/>
      <c r="E790" s="20"/>
      <c r="F790" s="21"/>
      <c r="G790" s="31"/>
    </row>
    <row r="791">
      <c r="D791" s="20"/>
      <c r="E791" s="20"/>
      <c r="F791" s="21"/>
      <c r="G791" s="31"/>
    </row>
    <row r="792">
      <c r="D792" s="20"/>
      <c r="E792" s="20"/>
      <c r="F792" s="21"/>
      <c r="G792" s="31"/>
    </row>
    <row r="793">
      <c r="D793" s="20"/>
      <c r="E793" s="20"/>
      <c r="F793" s="21"/>
      <c r="G793" s="31"/>
    </row>
    <row r="794">
      <c r="D794" s="20"/>
      <c r="E794" s="20"/>
      <c r="F794" s="21"/>
      <c r="G794" s="31"/>
    </row>
    <row r="795">
      <c r="D795" s="20"/>
      <c r="E795" s="20"/>
      <c r="F795" s="21"/>
      <c r="G795" s="31"/>
    </row>
    <row r="796">
      <c r="D796" s="20"/>
      <c r="E796" s="20"/>
      <c r="F796" s="21"/>
      <c r="G796" s="31"/>
    </row>
    <row r="797">
      <c r="D797" s="20"/>
      <c r="E797" s="20"/>
      <c r="F797" s="21"/>
      <c r="G797" s="31"/>
    </row>
    <row r="798">
      <c r="D798" s="20"/>
      <c r="E798" s="20"/>
      <c r="F798" s="21"/>
      <c r="G798" s="31"/>
    </row>
    <row r="799">
      <c r="D799" s="20"/>
      <c r="E799" s="20"/>
      <c r="F799" s="21"/>
      <c r="G799" s="31"/>
    </row>
    <row r="800">
      <c r="D800" s="20"/>
      <c r="E800" s="20"/>
      <c r="F800" s="21"/>
      <c r="G800" s="31"/>
    </row>
    <row r="801">
      <c r="D801" s="20"/>
      <c r="E801" s="20"/>
      <c r="F801" s="21"/>
      <c r="G801" s="31"/>
    </row>
    <row r="802">
      <c r="D802" s="20"/>
      <c r="E802" s="20"/>
      <c r="F802" s="21"/>
      <c r="G802" s="31"/>
    </row>
    <row r="803">
      <c r="D803" s="20"/>
      <c r="E803" s="20"/>
      <c r="F803" s="21"/>
      <c r="G803" s="31"/>
    </row>
    <row r="804">
      <c r="D804" s="20"/>
      <c r="E804" s="20"/>
      <c r="F804" s="21"/>
      <c r="G804" s="31"/>
    </row>
    <row r="805">
      <c r="D805" s="20"/>
      <c r="E805" s="20"/>
      <c r="F805" s="21"/>
      <c r="G805" s="31"/>
    </row>
    <row r="806">
      <c r="D806" s="20"/>
      <c r="E806" s="20"/>
      <c r="F806" s="21"/>
      <c r="G806" s="31"/>
    </row>
    <row r="807">
      <c r="D807" s="20"/>
      <c r="E807" s="20"/>
      <c r="F807" s="21"/>
      <c r="G807" s="31"/>
    </row>
    <row r="808">
      <c r="D808" s="20"/>
      <c r="E808" s="20"/>
      <c r="F808" s="21"/>
      <c r="G808" s="31"/>
    </row>
    <row r="809">
      <c r="D809" s="20"/>
      <c r="E809" s="20"/>
      <c r="F809" s="21"/>
      <c r="G809" s="31"/>
    </row>
    <row r="810">
      <c r="D810" s="20"/>
      <c r="E810" s="20"/>
      <c r="F810" s="21"/>
      <c r="G810" s="31"/>
    </row>
    <row r="811">
      <c r="D811" s="20"/>
      <c r="E811" s="20"/>
      <c r="F811" s="21"/>
      <c r="G811" s="31"/>
    </row>
    <row r="812">
      <c r="D812" s="20"/>
      <c r="E812" s="20"/>
      <c r="F812" s="21"/>
      <c r="G812" s="31"/>
    </row>
    <row r="813">
      <c r="D813" s="20"/>
      <c r="E813" s="20"/>
      <c r="F813" s="21"/>
      <c r="G813" s="31"/>
    </row>
    <row r="814">
      <c r="D814" s="20"/>
      <c r="E814" s="20"/>
      <c r="F814" s="21"/>
      <c r="G814" s="31"/>
    </row>
    <row r="815">
      <c r="D815" s="20"/>
      <c r="E815" s="20"/>
      <c r="F815" s="21"/>
      <c r="G815" s="31"/>
    </row>
    <row r="816">
      <c r="D816" s="20"/>
      <c r="E816" s="20"/>
      <c r="F816" s="21"/>
      <c r="G816" s="31"/>
    </row>
    <row r="817">
      <c r="D817" s="20"/>
      <c r="E817" s="20"/>
      <c r="F817" s="21"/>
      <c r="G817" s="31"/>
    </row>
    <row r="818">
      <c r="D818" s="20"/>
      <c r="E818" s="20"/>
      <c r="F818" s="21"/>
      <c r="G818" s="31"/>
    </row>
    <row r="819">
      <c r="D819" s="20"/>
      <c r="E819" s="20"/>
      <c r="F819" s="21"/>
      <c r="G819" s="31"/>
    </row>
    <row r="820">
      <c r="D820" s="20"/>
      <c r="E820" s="20"/>
      <c r="F820" s="21"/>
      <c r="G820" s="31"/>
    </row>
    <row r="821">
      <c r="D821" s="20"/>
      <c r="E821" s="20"/>
      <c r="F821" s="21"/>
      <c r="G821" s="31"/>
    </row>
    <row r="822">
      <c r="D822" s="20"/>
      <c r="E822" s="20"/>
      <c r="F822" s="21"/>
      <c r="G822" s="31"/>
    </row>
    <row r="823">
      <c r="D823" s="20"/>
      <c r="E823" s="20"/>
      <c r="F823" s="21"/>
      <c r="G823" s="31"/>
    </row>
    <row r="824">
      <c r="D824" s="20"/>
      <c r="E824" s="20"/>
      <c r="F824" s="21"/>
      <c r="G824" s="31"/>
    </row>
    <row r="825">
      <c r="D825" s="20"/>
      <c r="E825" s="20"/>
      <c r="F825" s="21"/>
      <c r="G825" s="31"/>
    </row>
    <row r="826">
      <c r="D826" s="20"/>
      <c r="E826" s="20"/>
      <c r="F826" s="21"/>
      <c r="G826" s="31"/>
    </row>
    <row r="827">
      <c r="D827" s="20"/>
      <c r="E827" s="20"/>
      <c r="F827" s="21"/>
      <c r="G827" s="31"/>
    </row>
    <row r="828">
      <c r="D828" s="20"/>
      <c r="E828" s="20"/>
      <c r="F828" s="21"/>
      <c r="G828" s="31"/>
    </row>
    <row r="829">
      <c r="D829" s="20"/>
      <c r="E829" s="20"/>
      <c r="F829" s="21"/>
      <c r="G829" s="31"/>
    </row>
    <row r="830">
      <c r="D830" s="20"/>
      <c r="E830" s="20"/>
      <c r="F830" s="21"/>
      <c r="G830" s="31"/>
    </row>
    <row r="831">
      <c r="D831" s="20"/>
      <c r="E831" s="20"/>
      <c r="F831" s="21"/>
      <c r="G831" s="31"/>
    </row>
    <row r="832">
      <c r="D832" s="20"/>
      <c r="E832" s="20"/>
      <c r="F832" s="21"/>
      <c r="G832" s="31"/>
    </row>
    <row r="833">
      <c r="D833" s="20"/>
      <c r="E833" s="20"/>
      <c r="F833" s="21"/>
      <c r="G833" s="31"/>
    </row>
    <row r="834">
      <c r="D834" s="20"/>
      <c r="E834" s="20"/>
      <c r="F834" s="21"/>
      <c r="G834" s="31"/>
    </row>
    <row r="835">
      <c r="D835" s="20"/>
      <c r="E835" s="20"/>
      <c r="F835" s="21"/>
      <c r="G835" s="31"/>
    </row>
    <row r="836">
      <c r="D836" s="20"/>
      <c r="E836" s="20"/>
      <c r="F836" s="21"/>
      <c r="G836" s="31"/>
    </row>
    <row r="837">
      <c r="D837" s="20"/>
      <c r="E837" s="20"/>
      <c r="F837" s="21"/>
      <c r="G837" s="31"/>
    </row>
    <row r="838">
      <c r="D838" s="20"/>
      <c r="E838" s="20"/>
      <c r="F838" s="21"/>
      <c r="G838" s="31"/>
    </row>
    <row r="839">
      <c r="D839" s="20"/>
      <c r="E839" s="20"/>
      <c r="F839" s="21"/>
      <c r="G839" s="31"/>
    </row>
    <row r="840">
      <c r="D840" s="20"/>
      <c r="E840" s="20"/>
      <c r="F840" s="21"/>
      <c r="G840" s="31"/>
    </row>
    <row r="841">
      <c r="D841" s="20"/>
      <c r="E841" s="20"/>
      <c r="F841" s="21"/>
      <c r="G841" s="31"/>
    </row>
    <row r="842">
      <c r="D842" s="20"/>
      <c r="E842" s="20"/>
      <c r="F842" s="21"/>
      <c r="G842" s="31"/>
    </row>
    <row r="843">
      <c r="D843" s="20"/>
      <c r="E843" s="20"/>
      <c r="F843" s="21"/>
      <c r="G843" s="31"/>
    </row>
    <row r="844">
      <c r="D844" s="20"/>
      <c r="E844" s="20"/>
      <c r="F844" s="21"/>
      <c r="G844" s="31"/>
    </row>
    <row r="845">
      <c r="D845" s="20"/>
      <c r="E845" s="20"/>
      <c r="F845" s="21"/>
      <c r="G845" s="31"/>
    </row>
    <row r="846">
      <c r="D846" s="20"/>
      <c r="E846" s="20"/>
      <c r="F846" s="21"/>
      <c r="G846" s="31"/>
    </row>
    <row r="847">
      <c r="D847" s="20"/>
      <c r="E847" s="20"/>
      <c r="F847" s="21"/>
      <c r="G847" s="31"/>
    </row>
    <row r="848">
      <c r="D848" s="20"/>
      <c r="E848" s="20"/>
      <c r="F848" s="21"/>
      <c r="G848" s="31"/>
    </row>
    <row r="849">
      <c r="D849" s="20"/>
      <c r="E849" s="20"/>
      <c r="F849" s="21"/>
      <c r="G849" s="31"/>
    </row>
    <row r="850">
      <c r="D850" s="20"/>
      <c r="E850" s="20"/>
      <c r="F850" s="21"/>
      <c r="G850" s="31"/>
    </row>
    <row r="851">
      <c r="D851" s="20"/>
      <c r="E851" s="20"/>
      <c r="F851" s="21"/>
      <c r="G851" s="31"/>
    </row>
    <row r="852">
      <c r="D852" s="20"/>
      <c r="E852" s="20"/>
      <c r="F852" s="21"/>
      <c r="G852" s="31"/>
    </row>
    <row r="853">
      <c r="D853" s="20"/>
      <c r="E853" s="20"/>
      <c r="F853" s="21"/>
      <c r="G853" s="31"/>
    </row>
    <row r="854">
      <c r="D854" s="20"/>
      <c r="E854" s="20"/>
      <c r="F854" s="21"/>
      <c r="G854" s="31"/>
    </row>
    <row r="855">
      <c r="D855" s="20"/>
      <c r="E855" s="20"/>
      <c r="F855" s="21"/>
      <c r="G855" s="31"/>
    </row>
    <row r="856">
      <c r="D856" s="20"/>
      <c r="E856" s="20"/>
      <c r="F856" s="21"/>
      <c r="G856" s="31"/>
    </row>
    <row r="857">
      <c r="D857" s="20"/>
      <c r="E857" s="20"/>
      <c r="F857" s="21"/>
      <c r="G857" s="31"/>
    </row>
    <row r="858">
      <c r="D858" s="20"/>
      <c r="E858" s="20"/>
      <c r="F858" s="21"/>
      <c r="G858" s="31"/>
    </row>
    <row r="859">
      <c r="D859" s="20"/>
      <c r="E859" s="20"/>
      <c r="F859" s="21"/>
      <c r="G859" s="31"/>
    </row>
    <row r="860">
      <c r="D860" s="20"/>
      <c r="E860" s="20"/>
      <c r="F860" s="21"/>
      <c r="G860" s="31"/>
    </row>
    <row r="861">
      <c r="D861" s="20"/>
      <c r="E861" s="20"/>
      <c r="F861" s="21"/>
      <c r="G861" s="31"/>
    </row>
    <row r="862">
      <c r="D862" s="20"/>
      <c r="E862" s="20"/>
      <c r="F862" s="21"/>
      <c r="G862" s="31"/>
    </row>
    <row r="863">
      <c r="D863" s="20"/>
      <c r="E863" s="20"/>
      <c r="F863" s="21"/>
      <c r="G863" s="31"/>
    </row>
    <row r="864">
      <c r="D864" s="20"/>
      <c r="E864" s="20"/>
      <c r="F864" s="21"/>
      <c r="G864" s="31"/>
    </row>
    <row r="865">
      <c r="D865" s="20"/>
      <c r="E865" s="20"/>
      <c r="F865" s="21"/>
      <c r="G865" s="31"/>
    </row>
    <row r="866">
      <c r="D866" s="20"/>
      <c r="E866" s="20"/>
      <c r="F866" s="21"/>
      <c r="G866" s="31"/>
    </row>
    <row r="867">
      <c r="D867" s="20"/>
      <c r="E867" s="20"/>
      <c r="F867" s="21"/>
      <c r="G867" s="31"/>
    </row>
    <row r="868">
      <c r="D868" s="20"/>
      <c r="E868" s="20"/>
      <c r="F868" s="21"/>
      <c r="G868" s="31"/>
    </row>
    <row r="869">
      <c r="D869" s="20"/>
      <c r="E869" s="20"/>
      <c r="F869" s="21"/>
      <c r="G869" s="31"/>
    </row>
    <row r="870">
      <c r="D870" s="20"/>
      <c r="E870" s="20"/>
      <c r="F870" s="21"/>
      <c r="G870" s="31"/>
    </row>
    <row r="871">
      <c r="D871" s="20"/>
      <c r="E871" s="20"/>
      <c r="F871" s="21"/>
      <c r="G871" s="31"/>
    </row>
    <row r="872">
      <c r="D872" s="20"/>
      <c r="E872" s="20"/>
      <c r="F872" s="21"/>
      <c r="G872" s="31"/>
    </row>
    <row r="873">
      <c r="D873" s="20"/>
      <c r="E873" s="20"/>
      <c r="F873" s="21"/>
      <c r="G873" s="31"/>
    </row>
    <row r="874">
      <c r="D874" s="20"/>
      <c r="E874" s="20"/>
      <c r="F874" s="21"/>
      <c r="G874" s="31"/>
    </row>
    <row r="875">
      <c r="D875" s="20"/>
      <c r="E875" s="20"/>
      <c r="F875" s="21"/>
      <c r="G875" s="31"/>
    </row>
    <row r="876">
      <c r="D876" s="20"/>
      <c r="E876" s="20"/>
      <c r="F876" s="21"/>
      <c r="G876" s="31"/>
    </row>
    <row r="877">
      <c r="D877" s="20"/>
      <c r="E877" s="20"/>
      <c r="F877" s="21"/>
      <c r="G877" s="31"/>
    </row>
    <row r="878">
      <c r="D878" s="20"/>
      <c r="E878" s="20"/>
      <c r="F878" s="21"/>
      <c r="G878" s="31"/>
    </row>
    <row r="879">
      <c r="D879" s="20"/>
      <c r="E879" s="20"/>
      <c r="F879" s="21"/>
      <c r="G879" s="31"/>
    </row>
    <row r="880">
      <c r="D880" s="20"/>
      <c r="E880" s="20"/>
      <c r="F880" s="21"/>
      <c r="G880" s="31"/>
    </row>
    <row r="881">
      <c r="D881" s="20"/>
      <c r="E881" s="20"/>
      <c r="F881" s="21"/>
      <c r="G881" s="31"/>
    </row>
    <row r="882">
      <c r="D882" s="20"/>
      <c r="E882" s="20"/>
      <c r="F882" s="21"/>
      <c r="G882" s="31"/>
    </row>
    <row r="883">
      <c r="D883" s="20"/>
      <c r="E883" s="20"/>
      <c r="F883" s="21"/>
      <c r="G883" s="31"/>
    </row>
    <row r="884">
      <c r="D884" s="20"/>
      <c r="E884" s="20"/>
      <c r="F884" s="21"/>
      <c r="G884" s="31"/>
    </row>
    <row r="885">
      <c r="D885" s="20"/>
      <c r="E885" s="20"/>
      <c r="F885" s="21"/>
      <c r="G885" s="31"/>
    </row>
    <row r="886">
      <c r="D886" s="20"/>
      <c r="E886" s="20"/>
      <c r="F886" s="21"/>
      <c r="G886" s="31"/>
    </row>
    <row r="887">
      <c r="D887" s="20"/>
      <c r="E887" s="20"/>
      <c r="F887" s="21"/>
      <c r="G887" s="31"/>
    </row>
    <row r="888">
      <c r="D888" s="20"/>
      <c r="E888" s="20"/>
      <c r="F888" s="21"/>
      <c r="G888" s="31"/>
    </row>
    <row r="889">
      <c r="D889" s="20"/>
      <c r="E889" s="20"/>
      <c r="F889" s="21"/>
      <c r="G889" s="31"/>
    </row>
    <row r="890">
      <c r="D890" s="20"/>
      <c r="E890" s="20"/>
      <c r="F890" s="21"/>
      <c r="G890" s="31"/>
    </row>
    <row r="891">
      <c r="D891" s="20"/>
      <c r="E891" s="20"/>
      <c r="F891" s="21"/>
      <c r="G891" s="31"/>
    </row>
    <row r="892">
      <c r="D892" s="20"/>
      <c r="E892" s="20"/>
      <c r="F892" s="21"/>
      <c r="G892" s="31"/>
    </row>
    <row r="893">
      <c r="D893" s="20"/>
      <c r="E893" s="20"/>
      <c r="F893" s="21"/>
      <c r="G893" s="31"/>
    </row>
    <row r="894">
      <c r="D894" s="20"/>
      <c r="E894" s="20"/>
      <c r="F894" s="21"/>
      <c r="G894" s="31"/>
    </row>
    <row r="895">
      <c r="D895" s="20"/>
      <c r="E895" s="20"/>
      <c r="F895" s="21"/>
      <c r="G895" s="31"/>
    </row>
    <row r="896">
      <c r="D896" s="20"/>
      <c r="E896" s="20"/>
      <c r="F896" s="21"/>
      <c r="G896" s="31"/>
    </row>
    <row r="897">
      <c r="D897" s="20"/>
      <c r="E897" s="20"/>
      <c r="F897" s="21"/>
      <c r="G897" s="31"/>
    </row>
    <row r="898">
      <c r="D898" s="20"/>
      <c r="E898" s="20"/>
      <c r="F898" s="21"/>
      <c r="G898" s="31"/>
    </row>
    <row r="899">
      <c r="D899" s="20"/>
      <c r="E899" s="20"/>
      <c r="F899" s="21"/>
      <c r="G899" s="31"/>
    </row>
    <row r="900">
      <c r="D900" s="20"/>
      <c r="E900" s="20"/>
      <c r="F900" s="21"/>
      <c r="G900" s="31"/>
    </row>
    <row r="901">
      <c r="D901" s="20"/>
      <c r="E901" s="20"/>
      <c r="F901" s="21"/>
      <c r="G901" s="31"/>
    </row>
    <row r="902">
      <c r="D902" s="20"/>
      <c r="E902" s="20"/>
      <c r="F902" s="21"/>
      <c r="G902" s="31"/>
    </row>
    <row r="903">
      <c r="D903" s="20"/>
      <c r="E903" s="20"/>
      <c r="F903" s="21"/>
      <c r="G903" s="31"/>
    </row>
    <row r="904">
      <c r="D904" s="20"/>
      <c r="E904" s="20"/>
      <c r="F904" s="21"/>
      <c r="G904" s="31"/>
    </row>
    <row r="905">
      <c r="D905" s="20"/>
      <c r="E905" s="20"/>
      <c r="F905" s="21"/>
      <c r="G905" s="31"/>
    </row>
    <row r="906">
      <c r="D906" s="20"/>
      <c r="E906" s="20"/>
      <c r="F906" s="21"/>
      <c r="G906" s="31"/>
    </row>
    <row r="907">
      <c r="D907" s="20"/>
      <c r="E907" s="20"/>
      <c r="F907" s="21"/>
      <c r="G907" s="31"/>
    </row>
    <row r="908">
      <c r="D908" s="20"/>
      <c r="E908" s="20"/>
      <c r="F908" s="21"/>
      <c r="G908" s="31"/>
    </row>
    <row r="909">
      <c r="D909" s="20"/>
      <c r="E909" s="20"/>
      <c r="F909" s="21"/>
      <c r="G909" s="31"/>
    </row>
    <row r="910">
      <c r="D910" s="20"/>
      <c r="E910" s="20"/>
      <c r="F910" s="21"/>
      <c r="G910" s="31"/>
    </row>
    <row r="911">
      <c r="D911" s="20"/>
      <c r="E911" s="20"/>
      <c r="F911" s="21"/>
      <c r="G911" s="31"/>
    </row>
    <row r="912">
      <c r="D912" s="20"/>
      <c r="E912" s="20"/>
      <c r="F912" s="21"/>
      <c r="G912" s="31"/>
    </row>
    <row r="913">
      <c r="D913" s="20"/>
      <c r="E913" s="20"/>
      <c r="F913" s="21"/>
      <c r="G913" s="31"/>
    </row>
    <row r="914">
      <c r="D914" s="20"/>
      <c r="E914" s="20"/>
      <c r="F914" s="21"/>
      <c r="G914" s="31"/>
    </row>
    <row r="915">
      <c r="D915" s="20"/>
      <c r="E915" s="20"/>
      <c r="F915" s="21"/>
      <c r="G915" s="31"/>
    </row>
    <row r="916">
      <c r="D916" s="20"/>
      <c r="E916" s="20"/>
      <c r="F916" s="21"/>
      <c r="G916" s="31"/>
    </row>
    <row r="917">
      <c r="D917" s="20"/>
      <c r="E917" s="20"/>
      <c r="F917" s="21"/>
      <c r="G917" s="31"/>
    </row>
    <row r="918">
      <c r="D918" s="20"/>
      <c r="E918" s="20"/>
      <c r="F918" s="21"/>
      <c r="G918" s="31"/>
    </row>
    <row r="919">
      <c r="D919" s="20"/>
      <c r="E919" s="20"/>
      <c r="F919" s="21"/>
      <c r="G919" s="31"/>
    </row>
    <row r="920">
      <c r="D920" s="20"/>
      <c r="E920" s="20"/>
      <c r="F920" s="21"/>
      <c r="G920" s="31"/>
    </row>
    <row r="921">
      <c r="D921" s="20"/>
      <c r="E921" s="20"/>
      <c r="F921" s="21"/>
      <c r="G921" s="31"/>
    </row>
    <row r="922">
      <c r="D922" s="20"/>
      <c r="E922" s="20"/>
      <c r="F922" s="21"/>
      <c r="G922" s="31"/>
    </row>
    <row r="923">
      <c r="D923" s="20"/>
      <c r="E923" s="20"/>
      <c r="F923" s="21"/>
      <c r="G923" s="31"/>
    </row>
    <row r="924">
      <c r="D924" s="20"/>
      <c r="E924" s="20"/>
      <c r="F924" s="21"/>
      <c r="G924" s="31"/>
    </row>
    <row r="925">
      <c r="D925" s="20"/>
      <c r="E925" s="20"/>
      <c r="F925" s="21"/>
      <c r="G925" s="31"/>
    </row>
    <row r="926">
      <c r="D926" s="20"/>
      <c r="E926" s="20"/>
      <c r="F926" s="21"/>
      <c r="G926" s="31"/>
    </row>
    <row r="927">
      <c r="D927" s="20"/>
      <c r="E927" s="20"/>
      <c r="F927" s="21"/>
      <c r="G927" s="31"/>
    </row>
    <row r="928">
      <c r="D928" s="20"/>
      <c r="E928" s="20"/>
      <c r="F928" s="21"/>
      <c r="G928" s="31"/>
    </row>
    <row r="929">
      <c r="D929" s="20"/>
      <c r="E929" s="20"/>
      <c r="F929" s="21"/>
      <c r="G929" s="31"/>
    </row>
    <row r="930">
      <c r="D930" s="20"/>
      <c r="E930" s="20"/>
      <c r="F930" s="21"/>
      <c r="G930" s="31"/>
    </row>
    <row r="931">
      <c r="D931" s="20"/>
      <c r="E931" s="20"/>
      <c r="F931" s="21"/>
      <c r="G931" s="31"/>
    </row>
    <row r="932">
      <c r="D932" s="20"/>
      <c r="E932" s="20"/>
      <c r="F932" s="21"/>
      <c r="G932" s="31"/>
    </row>
    <row r="933">
      <c r="D933" s="20"/>
      <c r="E933" s="20"/>
      <c r="F933" s="21"/>
      <c r="G933" s="31"/>
    </row>
    <row r="934">
      <c r="D934" s="20"/>
      <c r="E934" s="20"/>
      <c r="F934" s="21"/>
      <c r="G934" s="31"/>
    </row>
    <row r="935">
      <c r="D935" s="20"/>
      <c r="E935" s="20"/>
      <c r="F935" s="21"/>
      <c r="G935" s="31"/>
    </row>
    <row r="936">
      <c r="D936" s="20"/>
      <c r="E936" s="20"/>
      <c r="F936" s="21"/>
      <c r="G936" s="31"/>
    </row>
    <row r="937">
      <c r="D937" s="20"/>
      <c r="E937" s="20"/>
      <c r="F937" s="21"/>
      <c r="G937" s="31"/>
    </row>
    <row r="938">
      <c r="D938" s="20"/>
      <c r="E938" s="20"/>
      <c r="F938" s="21"/>
      <c r="G938" s="31"/>
    </row>
    <row r="939">
      <c r="D939" s="20"/>
      <c r="E939" s="20"/>
      <c r="F939" s="21"/>
      <c r="G939" s="31"/>
    </row>
    <row r="940">
      <c r="D940" s="20"/>
      <c r="E940" s="20"/>
      <c r="F940" s="21"/>
      <c r="G940" s="31"/>
    </row>
    <row r="941">
      <c r="D941" s="20"/>
      <c r="E941" s="20"/>
      <c r="F941" s="21"/>
      <c r="G941" s="31"/>
    </row>
    <row r="942">
      <c r="D942" s="20"/>
      <c r="E942" s="20"/>
      <c r="F942" s="21"/>
      <c r="G942" s="31"/>
    </row>
    <row r="943">
      <c r="D943" s="20"/>
      <c r="E943" s="20"/>
      <c r="F943" s="21"/>
      <c r="G943" s="31"/>
    </row>
    <row r="944">
      <c r="D944" s="20"/>
      <c r="E944" s="20"/>
      <c r="F944" s="21"/>
      <c r="G944" s="31"/>
    </row>
    <row r="945">
      <c r="D945" s="20"/>
      <c r="E945" s="20"/>
      <c r="F945" s="21"/>
      <c r="G945" s="31"/>
    </row>
    <row r="946">
      <c r="D946" s="20"/>
      <c r="E946" s="20"/>
      <c r="F946" s="21"/>
      <c r="G946" s="31"/>
    </row>
    <row r="947">
      <c r="D947" s="20"/>
      <c r="E947" s="20"/>
      <c r="F947" s="21"/>
      <c r="G947" s="31"/>
    </row>
    <row r="948">
      <c r="D948" s="20"/>
      <c r="E948" s="20"/>
      <c r="F948" s="21"/>
      <c r="G948" s="31"/>
    </row>
    <row r="949">
      <c r="D949" s="20"/>
      <c r="E949" s="20"/>
      <c r="F949" s="21"/>
      <c r="G949" s="31"/>
    </row>
    <row r="950">
      <c r="D950" s="20"/>
      <c r="E950" s="20"/>
      <c r="F950" s="21"/>
      <c r="G950" s="31"/>
    </row>
    <row r="951">
      <c r="D951" s="20"/>
      <c r="E951" s="20"/>
      <c r="F951" s="21"/>
      <c r="G951" s="31"/>
    </row>
    <row r="952">
      <c r="D952" s="20"/>
      <c r="E952" s="20"/>
      <c r="F952" s="21"/>
      <c r="G952" s="31"/>
    </row>
    <row r="953">
      <c r="D953" s="20"/>
      <c r="E953" s="20"/>
      <c r="F953" s="21"/>
      <c r="G953" s="31"/>
    </row>
    <row r="954">
      <c r="D954" s="20"/>
      <c r="E954" s="20"/>
      <c r="F954" s="21"/>
      <c r="G954" s="31"/>
    </row>
    <row r="955">
      <c r="D955" s="20"/>
      <c r="E955" s="20"/>
      <c r="F955" s="21"/>
      <c r="G955" s="31"/>
    </row>
    <row r="956">
      <c r="D956" s="20"/>
      <c r="E956" s="20"/>
      <c r="F956" s="21"/>
      <c r="G956" s="31"/>
    </row>
    <row r="957">
      <c r="D957" s="20"/>
      <c r="E957" s="20"/>
      <c r="F957" s="21"/>
      <c r="G957" s="31"/>
    </row>
    <row r="958">
      <c r="D958" s="20"/>
      <c r="E958" s="20"/>
      <c r="F958" s="21"/>
      <c r="G958" s="31"/>
    </row>
    <row r="959">
      <c r="D959" s="20"/>
      <c r="E959" s="20"/>
      <c r="F959" s="21"/>
      <c r="G959" s="31"/>
    </row>
    <row r="960">
      <c r="D960" s="20"/>
      <c r="E960" s="20"/>
      <c r="F960" s="21"/>
      <c r="G960" s="31"/>
    </row>
    <row r="961">
      <c r="D961" s="20"/>
      <c r="E961" s="20"/>
      <c r="F961" s="21"/>
      <c r="G961" s="31"/>
    </row>
    <row r="962">
      <c r="D962" s="20"/>
      <c r="E962" s="20"/>
      <c r="F962" s="21"/>
      <c r="G962" s="31"/>
    </row>
    <row r="963">
      <c r="D963" s="20"/>
      <c r="E963" s="20"/>
      <c r="F963" s="21"/>
      <c r="G963" s="31"/>
    </row>
    <row r="964">
      <c r="D964" s="20"/>
      <c r="E964" s="20"/>
      <c r="F964" s="21"/>
      <c r="G964" s="31"/>
    </row>
    <row r="965">
      <c r="D965" s="20"/>
      <c r="E965" s="20"/>
      <c r="F965" s="21"/>
      <c r="G965" s="31"/>
    </row>
    <row r="966">
      <c r="D966" s="20"/>
      <c r="E966" s="20"/>
      <c r="F966" s="21"/>
      <c r="G966" s="31"/>
    </row>
    <row r="967">
      <c r="D967" s="20"/>
      <c r="E967" s="20"/>
      <c r="F967" s="21"/>
      <c r="G967" s="31"/>
    </row>
    <row r="968">
      <c r="D968" s="20"/>
      <c r="E968" s="20"/>
      <c r="F968" s="21"/>
      <c r="G968" s="31"/>
    </row>
    <row r="969">
      <c r="D969" s="20"/>
      <c r="E969" s="20"/>
      <c r="F969" s="21"/>
      <c r="G969" s="31"/>
    </row>
    <row r="970">
      <c r="D970" s="20"/>
      <c r="E970" s="20"/>
      <c r="F970" s="21"/>
      <c r="G970" s="31"/>
    </row>
    <row r="971">
      <c r="D971" s="20"/>
      <c r="E971" s="20"/>
      <c r="F971" s="21"/>
      <c r="G971" s="31"/>
    </row>
    <row r="972">
      <c r="D972" s="20"/>
      <c r="E972" s="20"/>
      <c r="F972" s="21"/>
      <c r="G972" s="31"/>
    </row>
    <row r="973">
      <c r="D973" s="20"/>
      <c r="E973" s="20"/>
      <c r="F973" s="21"/>
      <c r="G973" s="31"/>
    </row>
    <row r="974">
      <c r="D974" s="20"/>
      <c r="E974" s="20"/>
      <c r="F974" s="21"/>
      <c r="G974" s="31"/>
    </row>
    <row r="975">
      <c r="D975" s="20"/>
      <c r="E975" s="20"/>
      <c r="F975" s="21"/>
      <c r="G975" s="31"/>
    </row>
    <row r="976">
      <c r="D976" s="20"/>
      <c r="E976" s="20"/>
      <c r="F976" s="21"/>
      <c r="G976" s="31"/>
    </row>
    <row r="977">
      <c r="D977" s="20"/>
      <c r="E977" s="20"/>
      <c r="F977" s="21"/>
      <c r="G977" s="31"/>
    </row>
    <row r="978">
      <c r="D978" s="20"/>
      <c r="E978" s="20"/>
      <c r="F978" s="21"/>
      <c r="G978" s="31"/>
    </row>
    <row r="979">
      <c r="D979" s="20"/>
      <c r="E979" s="20"/>
      <c r="F979" s="21"/>
      <c r="G979" s="31"/>
    </row>
    <row r="980">
      <c r="D980" s="20"/>
      <c r="E980" s="20"/>
      <c r="F980" s="21"/>
      <c r="G980" s="31"/>
    </row>
    <row r="981">
      <c r="D981" s="20"/>
      <c r="E981" s="20"/>
      <c r="F981" s="21"/>
      <c r="G981" s="31"/>
    </row>
    <row r="982">
      <c r="D982" s="20"/>
      <c r="E982" s="20"/>
      <c r="F982" s="21"/>
      <c r="G982" s="31"/>
    </row>
    <row r="983">
      <c r="D983" s="20"/>
      <c r="E983" s="20"/>
      <c r="F983" s="21"/>
      <c r="G983" s="31"/>
    </row>
    <row r="984">
      <c r="D984" s="20"/>
      <c r="E984" s="20"/>
      <c r="F984" s="21"/>
      <c r="G984" s="31"/>
    </row>
    <row r="985">
      <c r="D985" s="20"/>
      <c r="E985" s="20"/>
      <c r="F985" s="21"/>
      <c r="G985" s="31"/>
    </row>
    <row r="986">
      <c r="D986" s="20"/>
      <c r="E986" s="20"/>
      <c r="F986" s="21"/>
      <c r="G986" s="31"/>
    </row>
    <row r="987">
      <c r="D987" s="20"/>
      <c r="E987" s="20"/>
      <c r="F987" s="21"/>
      <c r="G987" s="31"/>
    </row>
    <row r="988">
      <c r="D988" s="20"/>
      <c r="E988" s="20"/>
      <c r="F988" s="21"/>
      <c r="G988" s="31"/>
    </row>
    <row r="989">
      <c r="D989" s="20"/>
      <c r="E989" s="20"/>
      <c r="F989" s="21"/>
      <c r="G989" s="31"/>
    </row>
    <row r="990">
      <c r="D990" s="20"/>
      <c r="E990" s="20"/>
      <c r="F990" s="21"/>
      <c r="G990" s="31"/>
    </row>
    <row r="991">
      <c r="D991" s="20"/>
      <c r="E991" s="20"/>
      <c r="F991" s="21"/>
      <c r="G991" s="31"/>
    </row>
    <row r="992">
      <c r="D992" s="20"/>
      <c r="E992" s="20"/>
      <c r="F992" s="21"/>
      <c r="G992" s="31"/>
    </row>
    <row r="993">
      <c r="D993" s="20"/>
      <c r="E993" s="20"/>
      <c r="F993" s="21"/>
      <c r="G993" s="31"/>
    </row>
    <row r="994">
      <c r="D994" s="20"/>
      <c r="E994" s="20"/>
      <c r="F994" s="21"/>
      <c r="G994" s="31"/>
    </row>
    <row r="995">
      <c r="D995" s="20"/>
      <c r="E995" s="20"/>
      <c r="F995" s="21"/>
      <c r="G995" s="31"/>
    </row>
  </sheetData>
  <drawing r:id="rId1"/>
</worksheet>
</file>