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<sst xmlns="http://schemas.openxmlformats.org/spreadsheetml/2006/main" count="29" uniqueCount="29">
  <si>
    <t>i</t>
  </si>
  <si>
    <t>y</t>
  </si>
  <si>
    <t>x1</t>
  </si>
  <si>
    <t>x2</t>
  </si>
  <si>
    <t>x1^2</t>
  </si>
  <si>
    <t>x2^2</t>
  </si>
  <si>
    <t>x1*x2</t>
  </si>
  <si>
    <t>x1**y</t>
  </si>
  <si>
    <t>x2*y</t>
  </si>
  <si>
    <t>Nombre</t>
  </si>
  <si>
    <t xml:space="preserve">Oziel Misael Velazquez Carrizales</t>
  </si>
  <si>
    <t>Matricula</t>
  </si>
  <si>
    <t>Materia</t>
  </si>
  <si>
    <t xml:space="preserve">Metodos Numericos</t>
  </si>
  <si>
    <t xml:space="preserve">Fecha entrega</t>
  </si>
  <si>
    <t>Parcial</t>
  </si>
  <si>
    <t>Metodo</t>
  </si>
  <si>
    <t xml:space="preserve">Metodo Regresion lineal Multiple</t>
  </si>
  <si>
    <t>D0=</t>
  </si>
  <si>
    <t>D1=</t>
  </si>
  <si>
    <t>D=</t>
  </si>
  <si>
    <t>B0=</t>
  </si>
  <si>
    <t>B1=</t>
  </si>
  <si>
    <t>B2=</t>
  </si>
  <si>
    <t>y=</t>
  </si>
  <si>
    <t>D2=</t>
  </si>
  <si>
    <t xml:space="preserve"> </t>
  </si>
  <si>
    <t>x1=</t>
  </si>
  <si>
    <t>x2=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</si>
</sst>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4">
    <font>
      <sz val="10.000000"/>
      <color indexed="64"/>
      <name val="Arial"/>
      <scheme val="minor"/>
    </font>
    <font>
      <color theme="1"/>
      <name val="Arial"/>
      <scheme val="minor"/>
    </font>
    <font>
      <sz val="11.000000"/>
      <color indexed="64"/>
      <name val="Calibri"/>
    </font>
    <font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2" borderId="1" numFmtId="0" xfId="0" applyFont="1" applyFill="1" applyBorder="1" applyAlignment="1">
      <alignment horizontal="center"/>
    </xf>
    <xf fontId="2" fillId="2" borderId="1" numFmtId="0" xfId="0" applyFont="1" applyFill="1" applyBorder="1" applyAlignment="1">
      <alignment horizontal="left"/>
      <protection hidden="0" locked="1"/>
    </xf>
    <xf fontId="2" fillId="0" borderId="0" numFmtId="0" xfId="0" applyFont="1" applyAlignment="1">
      <alignment horizontal="center"/>
      <protection hidden="0" locked="1"/>
    </xf>
    <xf fontId="1" fillId="0" borderId="1" numFmtId="0" xfId="0" applyFont="1" applyBorder="1" applyAlignment="1">
      <alignment horizontal="center"/>
    </xf>
    <xf fontId="2" fillId="0" borderId="0" numFmtId="0" xfId="0" applyFont="1" applyAlignment="1">
      <alignment horizontal="center"/>
      <protection hidden="0" locked="1"/>
    </xf>
    <xf fontId="2" fillId="0" borderId="0" numFmtId="164" xfId="0" applyNumberFormat="1" applyFont="1" applyAlignment="1">
      <alignment horizontal="center"/>
      <protection hidden="0" locked="1"/>
    </xf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3" fillId="2" borderId="1" numFmtId="0" xfId="0" applyFont="1" applyFill="1" applyBorder="1" applyAlignment="1">
      <alignment horizontal="center"/>
    </xf>
    <xf fontId="3" fillId="0" borderId="0" numFmtId="0" xfId="0" applyFont="1" applyAlignment="1">
      <alignment horizontal="center"/>
    </xf>
    <xf fontId="0" fillId="2" borderId="1" numFmtId="0" xfId="0" applyFill="1" applyBorder="1" applyAlignment="1">
      <alignment horizontal="center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4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.3800000000000008"/>
    <col customWidth="1" min="2" max="2" width="11.140625"/>
    <col customWidth="1" min="3" max="3" width="12.8515625"/>
    <col customWidth="1" min="4" max="4" width="11.00390625"/>
    <col customWidth="1" min="5" max="5" width="9.8515625"/>
    <col customWidth="1" min="6" max="6" width="12.00390625"/>
    <col customWidth="1" min="7" max="7" width="10.00390625"/>
    <col customWidth="1" min="8" max="8" width="8.421875"/>
    <col customWidth="1" min="9" max="9" width="12.57421875"/>
    <col customWidth="1" min="10" max="10" width="11.421875"/>
    <col customWidth="1" min="11" max="11" width="10.880000000000001"/>
    <col customWidth="1" min="12" max="12" width="10.630000000000001"/>
    <col customWidth="1" min="13" max="13" width="21.2812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L2" s="2" t="s">
        <v>9</v>
      </c>
      <c r="M2" s="3" t="s">
        <v>10</v>
      </c>
      <c r="N2" s="3"/>
    </row>
    <row r="3">
      <c r="B3" s="4">
        <v>1</v>
      </c>
      <c r="C3" s="4">
        <v>85</v>
      </c>
      <c r="D3" s="4">
        <v>65</v>
      </c>
      <c r="E3" s="4">
        <v>1</v>
      </c>
      <c r="F3" s="4">
        <f t="shared" ref="F3:G9" si="0">D3^2</f>
        <v>4225</v>
      </c>
      <c r="G3" s="4">
        <f t="shared" si="0"/>
        <v>1</v>
      </c>
      <c r="H3" s="4">
        <f t="shared" ref="H3:H14" si="1">D3*E3</f>
        <v>65</v>
      </c>
      <c r="I3" s="4">
        <f t="shared" ref="I3:I14" si="2">D3*C3</f>
        <v>5525</v>
      </c>
      <c r="J3" s="4">
        <f t="shared" ref="J3:J14" si="3">E3*C3</f>
        <v>85</v>
      </c>
      <c r="L3" s="2" t="s">
        <v>11</v>
      </c>
      <c r="M3" s="5">
        <v>746441</v>
      </c>
    </row>
    <row r="4">
      <c r="B4" s="4">
        <v>2</v>
      </c>
      <c r="C4" s="4">
        <v>74</v>
      </c>
      <c r="D4" s="4">
        <v>50</v>
      </c>
      <c r="E4" s="4">
        <v>7</v>
      </c>
      <c r="F4" s="4">
        <f t="shared" si="0"/>
        <v>2500</v>
      </c>
      <c r="G4" s="4">
        <f t="shared" si="0"/>
        <v>49</v>
      </c>
      <c r="H4" s="4">
        <f t="shared" si="1"/>
        <v>350</v>
      </c>
      <c r="I4" s="4">
        <f t="shared" si="2"/>
        <v>3700</v>
      </c>
      <c r="J4" s="4">
        <f t="shared" si="3"/>
        <v>518</v>
      </c>
      <c r="L4" s="2" t="s">
        <v>12</v>
      </c>
      <c r="M4" s="5" t="s">
        <v>13</v>
      </c>
    </row>
    <row r="5">
      <c r="B5" s="4">
        <v>3</v>
      </c>
      <c r="C5" s="4">
        <v>76</v>
      </c>
      <c r="D5" s="4">
        <v>55</v>
      </c>
      <c r="E5" s="4">
        <v>5</v>
      </c>
      <c r="F5" s="4">
        <f t="shared" si="0"/>
        <v>3025</v>
      </c>
      <c r="G5" s="4">
        <f t="shared" si="0"/>
        <v>25</v>
      </c>
      <c r="H5" s="4">
        <f t="shared" si="1"/>
        <v>275</v>
      </c>
      <c r="I5" s="4">
        <f t="shared" si="2"/>
        <v>4180</v>
      </c>
      <c r="J5" s="4">
        <f t="shared" si="3"/>
        <v>380</v>
      </c>
      <c r="L5" s="2" t="s">
        <v>14</v>
      </c>
      <c r="M5" s="6">
        <v>45815</v>
      </c>
    </row>
    <row r="6">
      <c r="B6" s="4">
        <v>4</v>
      </c>
      <c r="C6" s="4">
        <v>90</v>
      </c>
      <c r="D6" s="4">
        <v>65</v>
      </c>
      <c r="E6" s="4">
        <v>2</v>
      </c>
      <c r="F6" s="4">
        <f t="shared" si="0"/>
        <v>4225</v>
      </c>
      <c r="G6" s="4">
        <f t="shared" si="0"/>
        <v>4</v>
      </c>
      <c r="H6" s="4">
        <f t="shared" si="1"/>
        <v>130</v>
      </c>
      <c r="I6" s="4">
        <f t="shared" si="2"/>
        <v>5850</v>
      </c>
      <c r="J6" s="4">
        <f t="shared" si="3"/>
        <v>180</v>
      </c>
      <c r="L6" s="2" t="s">
        <v>15</v>
      </c>
      <c r="M6" s="5">
        <v>2</v>
      </c>
    </row>
    <row r="7">
      <c r="B7" s="4">
        <v>5</v>
      </c>
      <c r="C7" s="4">
        <v>85</v>
      </c>
      <c r="D7" s="4">
        <v>55</v>
      </c>
      <c r="E7" s="4">
        <v>6</v>
      </c>
      <c r="F7" s="4">
        <f t="shared" si="0"/>
        <v>3025</v>
      </c>
      <c r="G7" s="4">
        <f t="shared" si="0"/>
        <v>36</v>
      </c>
      <c r="H7" s="4">
        <f t="shared" si="1"/>
        <v>330</v>
      </c>
      <c r="I7" s="4">
        <f t="shared" si="2"/>
        <v>4675</v>
      </c>
      <c r="J7" s="4">
        <f t="shared" si="3"/>
        <v>510</v>
      </c>
      <c r="L7" s="2" t="s">
        <v>16</v>
      </c>
      <c r="M7" s="3" t="s">
        <v>17</v>
      </c>
      <c r="N7" s="3"/>
    </row>
    <row r="8">
      <c r="B8" s="4">
        <v>6</v>
      </c>
      <c r="C8" s="4">
        <v>87</v>
      </c>
      <c r="D8" s="4">
        <v>70</v>
      </c>
      <c r="E8" s="4">
        <v>3</v>
      </c>
      <c r="F8" s="4">
        <f t="shared" si="0"/>
        <v>4900</v>
      </c>
      <c r="G8" s="4">
        <f t="shared" si="0"/>
        <v>9</v>
      </c>
      <c r="H8" s="4">
        <f t="shared" si="1"/>
        <v>210</v>
      </c>
      <c r="I8" s="4">
        <f t="shared" si="2"/>
        <v>6090</v>
      </c>
      <c r="J8" s="4">
        <f t="shared" si="3"/>
        <v>261</v>
      </c>
    </row>
    <row r="9">
      <c r="B9" s="4">
        <v>7</v>
      </c>
      <c r="C9" s="4">
        <v>94</v>
      </c>
      <c r="D9" s="4">
        <v>65</v>
      </c>
      <c r="E9" s="4">
        <v>2</v>
      </c>
      <c r="F9" s="4">
        <f t="shared" si="0"/>
        <v>4225</v>
      </c>
      <c r="G9" s="4">
        <f t="shared" si="0"/>
        <v>4</v>
      </c>
      <c r="H9" s="4">
        <f t="shared" si="1"/>
        <v>130</v>
      </c>
      <c r="I9" s="4">
        <f t="shared" si="2"/>
        <v>6110</v>
      </c>
      <c r="J9" s="4">
        <f t="shared" si="3"/>
        <v>188</v>
      </c>
    </row>
    <row r="10">
      <c r="B10" s="4">
        <v>8</v>
      </c>
      <c r="C10" s="4">
        <v>98</v>
      </c>
      <c r="D10" s="4">
        <v>70</v>
      </c>
      <c r="E10" s="4">
        <v>5</v>
      </c>
      <c r="F10" s="4">
        <f t="shared" ref="F10:G14" si="4">D10^2</f>
        <v>4900</v>
      </c>
      <c r="G10" s="4">
        <f t="shared" si="4"/>
        <v>25</v>
      </c>
      <c r="H10" s="4">
        <f t="shared" si="1"/>
        <v>350</v>
      </c>
      <c r="I10" s="4">
        <f t="shared" si="2"/>
        <v>6860</v>
      </c>
      <c r="J10" s="4">
        <f t="shared" si="3"/>
        <v>490</v>
      </c>
    </row>
    <row r="11">
      <c r="B11" s="4">
        <v>9</v>
      </c>
      <c r="C11" s="4">
        <v>81</v>
      </c>
      <c r="D11" s="4">
        <v>55</v>
      </c>
      <c r="E11" s="4">
        <v>4</v>
      </c>
      <c r="F11" s="4">
        <f t="shared" si="4"/>
        <v>3025</v>
      </c>
      <c r="G11" s="4">
        <f t="shared" si="4"/>
        <v>16</v>
      </c>
      <c r="H11" s="4">
        <f t="shared" si="1"/>
        <v>220</v>
      </c>
      <c r="I11" s="4">
        <f t="shared" si="2"/>
        <v>4455</v>
      </c>
      <c r="J11" s="4">
        <f t="shared" si="3"/>
        <v>324</v>
      </c>
    </row>
    <row r="12">
      <c r="B12" s="4">
        <v>10</v>
      </c>
      <c r="C12" s="4">
        <v>91</v>
      </c>
      <c r="D12" s="4">
        <v>70</v>
      </c>
      <c r="E12" s="4">
        <v>3</v>
      </c>
      <c r="F12" s="4">
        <f t="shared" si="4"/>
        <v>4900</v>
      </c>
      <c r="G12" s="4">
        <f t="shared" si="4"/>
        <v>9</v>
      </c>
      <c r="H12" s="4">
        <f t="shared" si="1"/>
        <v>210</v>
      </c>
      <c r="I12" s="4">
        <f t="shared" si="2"/>
        <v>6370</v>
      </c>
      <c r="J12" s="4">
        <f t="shared" si="3"/>
        <v>273</v>
      </c>
    </row>
    <row r="13">
      <c r="B13" s="4">
        <v>11</v>
      </c>
      <c r="C13" s="4">
        <v>76</v>
      </c>
      <c r="D13" s="4">
        <v>50</v>
      </c>
      <c r="E13" s="4">
        <v>1</v>
      </c>
      <c r="F13" s="4">
        <f t="shared" si="4"/>
        <v>2500</v>
      </c>
      <c r="G13" s="4">
        <f t="shared" si="4"/>
        <v>1</v>
      </c>
      <c r="H13" s="4">
        <f t="shared" si="1"/>
        <v>50</v>
      </c>
      <c r="I13" s="4">
        <f t="shared" si="2"/>
        <v>3800</v>
      </c>
      <c r="J13" s="4">
        <f t="shared" si="3"/>
        <v>76</v>
      </c>
    </row>
    <row r="14">
      <c r="B14" s="4">
        <v>12</v>
      </c>
      <c r="C14" s="4">
        <v>74</v>
      </c>
      <c r="D14" s="4">
        <v>55</v>
      </c>
      <c r="E14" s="4">
        <v>4</v>
      </c>
      <c r="F14" s="4">
        <f t="shared" si="4"/>
        <v>3025</v>
      </c>
      <c r="G14" s="4">
        <f t="shared" si="4"/>
        <v>16</v>
      </c>
      <c r="H14" s="4">
        <f t="shared" si="1"/>
        <v>220</v>
      </c>
      <c r="I14" s="4">
        <f t="shared" si="2"/>
        <v>4070</v>
      </c>
      <c r="J14" s="4">
        <f t="shared" si="3"/>
        <v>296</v>
      </c>
    </row>
    <row r="15">
      <c r="B15" s="1"/>
      <c r="C15" s="1">
        <f t="shared" ref="C15:J15" si="5">SUM(C3:C14)</f>
        <v>1011</v>
      </c>
      <c r="D15" s="1">
        <f t="shared" si="5"/>
        <v>725</v>
      </c>
      <c r="E15" s="1">
        <f t="shared" si="5"/>
        <v>43</v>
      </c>
      <c r="F15" s="1">
        <f t="shared" si="5"/>
        <v>44475</v>
      </c>
      <c r="G15" s="1">
        <f t="shared" si="5"/>
        <v>195</v>
      </c>
      <c r="H15" s="1">
        <f t="shared" si="5"/>
        <v>2540</v>
      </c>
      <c r="I15" s="1">
        <f t="shared" si="5"/>
        <v>61685</v>
      </c>
      <c r="J15" s="1">
        <f t="shared" si="5"/>
        <v>3581</v>
      </c>
    </row>
    <row r="19">
      <c r="B19" s="4">
        <v>12</v>
      </c>
      <c r="C19" s="4">
        <v>725</v>
      </c>
      <c r="D19" s="4">
        <v>43</v>
      </c>
      <c r="E19" s="4">
        <f>C15</f>
        <v>1011</v>
      </c>
      <c r="F19" s="7"/>
      <c r="G19" s="7"/>
      <c r="H19" s="7"/>
      <c r="I19" s="4">
        <f>E19</f>
        <v>1011</v>
      </c>
      <c r="J19" s="4">
        <f>C19</f>
        <v>725</v>
      </c>
      <c r="K19" s="4">
        <f>D19</f>
        <v>43</v>
      </c>
      <c r="L19" s="4">
        <f>E19</f>
        <v>1011</v>
      </c>
      <c r="M19" s="4">
        <f>C19</f>
        <v>725</v>
      </c>
      <c r="N19" s="7"/>
      <c r="O19" s="4">
        <f>B19</f>
        <v>12</v>
      </c>
      <c r="P19" s="4">
        <f>E19</f>
        <v>1011</v>
      </c>
      <c r="Q19" s="4">
        <f>D19</f>
        <v>43</v>
      </c>
      <c r="R19" s="4">
        <f>B19</f>
        <v>12</v>
      </c>
      <c r="S19" s="4">
        <f>E19</f>
        <v>1011</v>
      </c>
    </row>
    <row r="20">
      <c r="B20" s="4">
        <v>725</v>
      </c>
      <c r="C20" s="4">
        <f>F15</f>
        <v>44475</v>
      </c>
      <c r="D20" s="4">
        <v>2540</v>
      </c>
      <c r="E20" s="4">
        <f>I15</f>
        <v>61685</v>
      </c>
      <c r="F20" s="7"/>
      <c r="G20" s="7"/>
      <c r="H20" s="7"/>
      <c r="I20" s="4">
        <f>E20</f>
        <v>61685</v>
      </c>
      <c r="J20" s="4">
        <f>C20</f>
        <v>44475</v>
      </c>
      <c r="K20" s="4">
        <f>D20</f>
        <v>2540</v>
      </c>
      <c r="L20" s="4">
        <f>E20</f>
        <v>61685</v>
      </c>
      <c r="M20" s="4">
        <f>C20</f>
        <v>44475</v>
      </c>
      <c r="N20" s="7"/>
      <c r="O20" s="4">
        <f>B20</f>
        <v>725</v>
      </c>
      <c r="P20" s="4">
        <f>E20</f>
        <v>61685</v>
      </c>
      <c r="Q20" s="4">
        <f>D20</f>
        <v>2540</v>
      </c>
      <c r="R20" s="4">
        <f>B20</f>
        <v>725</v>
      </c>
      <c r="S20" s="4">
        <f>E20</f>
        <v>61685</v>
      </c>
    </row>
    <row r="21">
      <c r="B21" s="4">
        <v>43</v>
      </c>
      <c r="C21" s="4">
        <v>2540</v>
      </c>
      <c r="D21" s="4">
        <v>195</v>
      </c>
      <c r="E21" s="4">
        <f>J15</f>
        <v>3581</v>
      </c>
      <c r="F21" s="7"/>
      <c r="G21" s="7"/>
      <c r="H21" s="7"/>
      <c r="I21" s="4">
        <f>E21</f>
        <v>3581</v>
      </c>
      <c r="J21" s="4">
        <f>C21</f>
        <v>2540</v>
      </c>
      <c r="K21" s="4">
        <f>D21</f>
        <v>195</v>
      </c>
      <c r="L21" s="4">
        <f>E21</f>
        <v>3581</v>
      </c>
      <c r="M21" s="4">
        <f>C21</f>
        <v>2540</v>
      </c>
      <c r="N21" s="7"/>
      <c r="O21" s="4">
        <f>B21</f>
        <v>43</v>
      </c>
      <c r="P21" s="4">
        <f>E21</f>
        <v>3581</v>
      </c>
      <c r="Q21" s="4">
        <f>D21</f>
        <v>195</v>
      </c>
      <c r="R21" s="4">
        <f>B21</f>
        <v>43</v>
      </c>
      <c r="S21" s="4">
        <f>E21</f>
        <v>3581</v>
      </c>
    </row>
    <row r="22" ht="15.75" customHeight="1">
      <c r="B22" s="8"/>
      <c r="C22" s="8"/>
      <c r="D22" s="8"/>
      <c r="E22" s="8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>
      <c r="B23" s="7"/>
      <c r="C23" s="7"/>
      <c r="D23" s="8"/>
      <c r="E23" s="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>
      <c r="B24" s="4">
        <f>B14</f>
        <v>12</v>
      </c>
      <c r="C24" s="4">
        <f>D15</f>
        <v>725</v>
      </c>
      <c r="D24" s="4">
        <f>E15</f>
        <v>43</v>
      </c>
      <c r="E24" s="4">
        <f>B24</f>
        <v>12</v>
      </c>
      <c r="F24" s="4">
        <f>C24</f>
        <v>725</v>
      </c>
      <c r="G24" s="7"/>
      <c r="H24" s="7"/>
      <c r="I24" s="4">
        <f>I19*J20*K21</f>
        <v>8768023875</v>
      </c>
      <c r="J24" s="4">
        <f>J19*K20*L21</f>
        <v>6594411500</v>
      </c>
      <c r="K24" s="4">
        <f>K19*L20*M21</f>
        <v>6737235700</v>
      </c>
      <c r="L24" s="9"/>
      <c r="M24" s="4">
        <f>SUM(I24:K24)</f>
        <v>22099671075</v>
      </c>
      <c r="N24" s="7"/>
      <c r="O24" s="4">
        <f>O19*P20*Q21</f>
        <v>144342900</v>
      </c>
      <c r="P24" s="4">
        <f>P19*Q20*R21</f>
        <v>110421420</v>
      </c>
      <c r="Q24" s="4">
        <f>Q19*R20*S21</f>
        <v>111637675</v>
      </c>
      <c r="R24" s="9"/>
      <c r="S24" s="4">
        <f>SUM(O24:Q24)</f>
        <v>366401995</v>
      </c>
    </row>
    <row r="25">
      <c r="B25" s="4">
        <f>D15</f>
        <v>725</v>
      </c>
      <c r="C25" s="4">
        <f>F15</f>
        <v>44475</v>
      </c>
      <c r="D25" s="4">
        <f>H15</f>
        <v>2540</v>
      </c>
      <c r="E25" s="4">
        <f>B25</f>
        <v>725</v>
      </c>
      <c r="F25" s="4">
        <f>C25</f>
        <v>44475</v>
      </c>
      <c r="G25" s="7"/>
      <c r="H25" s="7"/>
      <c r="I25" s="4">
        <f>I21*J20*K19</f>
        <v>6848393925</v>
      </c>
      <c r="J25" s="4">
        <f>J21*K20*L19</f>
        <v>6522567600</v>
      </c>
      <c r="K25" s="4">
        <f>K21*L20*M19</f>
        <v>8720716875</v>
      </c>
      <c r="L25" s="9"/>
      <c r="M25" s="4">
        <f>SUM(I25:K25)</f>
        <v>22091678400</v>
      </c>
      <c r="N25" s="7"/>
      <c r="O25" s="4">
        <f>O21*P20*Q19</f>
        <v>114055565</v>
      </c>
      <c r="P25" s="4">
        <f>P21*Q20*R19</f>
        <v>109148880</v>
      </c>
      <c r="Q25" s="4">
        <f>Q21*R20*S19</f>
        <v>142930125</v>
      </c>
      <c r="R25" s="9"/>
      <c r="S25" s="4">
        <f>SUM(O25:Q25)</f>
        <v>366134570</v>
      </c>
    </row>
    <row r="26">
      <c r="B26" s="4">
        <f>E15</f>
        <v>43</v>
      </c>
      <c r="C26" s="4">
        <f>H15</f>
        <v>2540</v>
      </c>
      <c r="D26" s="4">
        <f>G15</f>
        <v>195</v>
      </c>
      <c r="E26" s="4">
        <f>B26</f>
        <v>43</v>
      </c>
      <c r="F26" s="4">
        <f>C26</f>
        <v>2540</v>
      </c>
      <c r="G26" s="7"/>
      <c r="H26" s="7"/>
      <c r="I26" s="9"/>
      <c r="J26" s="9"/>
      <c r="K26" s="9"/>
      <c r="L26" s="1" t="s">
        <v>18</v>
      </c>
      <c r="M26" s="1">
        <f>M24-M25</f>
        <v>7992675</v>
      </c>
      <c r="N26" s="7"/>
      <c r="O26" s="9"/>
      <c r="P26" s="9"/>
      <c r="Q26" s="9"/>
      <c r="R26" s="1" t="s">
        <v>19</v>
      </c>
      <c r="S26" s="10">
        <f>S24-S25</f>
        <v>267425</v>
      </c>
    </row>
    <row r="27">
      <c r="B27" s="1" t="s">
        <v>20</v>
      </c>
      <c r="C27" s="1">
        <f>((B24*C25*D26)+(C24*D25*E26)+(D24*E25*F26))-((B26*C25*D24)+(C26*D25*E24)+(D26*E25*F24))</f>
        <v>290150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ht="15.75" customHeight="1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ht="15.75" customHeight="1">
      <c r="B30" s="4">
        <f>O19</f>
        <v>12</v>
      </c>
      <c r="C30" s="4">
        <f>J19</f>
        <v>725</v>
      </c>
      <c r="D30" s="4">
        <f>P19</f>
        <v>1011</v>
      </c>
      <c r="E30" s="4">
        <f>B30</f>
        <v>12</v>
      </c>
      <c r="F30" s="4">
        <f>C30</f>
        <v>725</v>
      </c>
      <c r="G30" s="7"/>
      <c r="H30" s="7"/>
      <c r="I30" s="7"/>
      <c r="J30" s="1" t="s">
        <v>21</v>
      </c>
      <c r="K30" s="1">
        <f>7992675/C27</f>
        <v>27.546699982767535</v>
      </c>
      <c r="L30" s="11"/>
      <c r="M30" s="7"/>
      <c r="N30" s="7"/>
      <c r="O30" s="7"/>
      <c r="P30" s="7"/>
      <c r="Q30" s="7"/>
      <c r="R30" s="7"/>
      <c r="S30" s="7"/>
    </row>
    <row r="31" ht="15.75" customHeight="1">
      <c r="B31" s="4">
        <f>O20</f>
        <v>725</v>
      </c>
      <c r="C31" s="4">
        <f>J20</f>
        <v>44475</v>
      </c>
      <c r="D31" s="4">
        <f>P20</f>
        <v>61685</v>
      </c>
      <c r="E31" s="4">
        <f>B31</f>
        <v>725</v>
      </c>
      <c r="F31" s="4">
        <f>C31</f>
        <v>44475</v>
      </c>
      <c r="G31" s="7"/>
      <c r="H31" s="7"/>
      <c r="I31" s="7"/>
      <c r="J31" s="1" t="s">
        <v>22</v>
      </c>
      <c r="K31" s="1">
        <f>S26/C27</f>
        <v>0.92167844218507666</v>
      </c>
      <c r="L31" s="11"/>
      <c r="M31" s="7"/>
      <c r="N31" s="7"/>
      <c r="O31" s="7"/>
      <c r="P31" s="7"/>
      <c r="Q31" s="7"/>
      <c r="R31" s="7"/>
      <c r="S31" s="7"/>
    </row>
    <row r="32" ht="15.75" customHeight="1">
      <c r="B32" s="4">
        <f>O21</f>
        <v>43</v>
      </c>
      <c r="C32" s="4">
        <f>J21</f>
        <v>2540</v>
      </c>
      <c r="D32" s="4">
        <f>P21</f>
        <v>3581</v>
      </c>
      <c r="E32" s="4">
        <f>B32</f>
        <v>43</v>
      </c>
      <c r="F32" s="4">
        <f>C32</f>
        <v>2540</v>
      </c>
      <c r="G32" s="7"/>
      <c r="H32" s="7"/>
      <c r="I32" s="7"/>
      <c r="J32" s="1" t="s">
        <v>23</v>
      </c>
      <c r="K32" s="1">
        <f>F36/C27</f>
        <v>0.28424952610718596</v>
      </c>
      <c r="L32" s="7"/>
      <c r="M32" s="7"/>
      <c r="N32" s="7"/>
      <c r="O32" s="7"/>
      <c r="P32" s="7"/>
      <c r="Q32" s="7"/>
      <c r="R32" s="7"/>
      <c r="S32" s="7"/>
    </row>
    <row r="33">
      <c r="B33" s="7"/>
      <c r="C33" s="7"/>
      <c r="D33" s="7"/>
      <c r="E33" s="7"/>
      <c r="F33" s="7"/>
      <c r="G33" s="7"/>
      <c r="H33" s="7"/>
      <c r="I33" s="7"/>
      <c r="J33" s="12"/>
      <c r="K33" s="12"/>
      <c r="L33" s="7"/>
      <c r="M33" s="7"/>
      <c r="N33" s="7"/>
      <c r="O33" s="7"/>
      <c r="P33" s="7"/>
      <c r="Q33" s="7"/>
      <c r="R33" s="7"/>
      <c r="S33" s="7"/>
    </row>
    <row r="34">
      <c r="B34" s="4">
        <f>B30*C31*D32</f>
        <v>1911179700</v>
      </c>
      <c r="C34" s="4">
        <f>C30*D31*E32</f>
        <v>1923029875</v>
      </c>
      <c r="D34" s="4">
        <f>D30*E31*F32</f>
        <v>1861756500</v>
      </c>
      <c r="E34" s="9"/>
      <c r="F34" s="4">
        <f>SUM(B34:D34)</f>
        <v>5695966075</v>
      </c>
      <c r="G34" s="7"/>
      <c r="H34" s="7"/>
      <c r="I34" s="7"/>
      <c r="J34" s="12"/>
      <c r="K34" s="12"/>
      <c r="L34" s="7"/>
      <c r="M34" s="7"/>
      <c r="N34" s="7"/>
      <c r="O34" s="7"/>
      <c r="P34" s="7"/>
      <c r="Q34" s="7"/>
      <c r="R34" s="7"/>
      <c r="S34" s="7"/>
    </row>
    <row r="35">
      <c r="B35" s="4">
        <f>B32*C31*D30</f>
        <v>1933461675</v>
      </c>
      <c r="C35" s="4">
        <f>C32*D31*E30</f>
        <v>1880158800</v>
      </c>
      <c r="D35" s="4">
        <f>D32*E31*F30</f>
        <v>1882263125</v>
      </c>
      <c r="E35" s="9"/>
      <c r="F35" s="4">
        <f>SUM(B35:D35)</f>
        <v>5695883600</v>
      </c>
      <c r="G35" s="7"/>
      <c r="H35" s="7"/>
      <c r="I35" s="7"/>
      <c r="J35" s="1" t="s">
        <v>24</v>
      </c>
      <c r="K35" s="1">
        <f>K30+(K31*Q48)+(K32*Q49)</f>
        <v>74.199121144235747</v>
      </c>
      <c r="L35" s="7"/>
      <c r="M35" s="7"/>
      <c r="N35" s="7"/>
      <c r="O35" s="7"/>
      <c r="P35" s="7"/>
      <c r="Q35" s="7"/>
      <c r="R35" s="7"/>
      <c r="S35" s="7"/>
    </row>
    <row r="36" ht="15.75" customHeight="1">
      <c r="B36" s="9"/>
      <c r="C36" s="9"/>
      <c r="D36" s="9"/>
      <c r="E36" s="1" t="s">
        <v>25</v>
      </c>
      <c r="F36" s="1">
        <f>F34-F35</f>
        <v>82475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/>
    <row r="38"/>
    <row r="39"/>
    <row r="40"/>
    <row r="41"/>
    <row r="42">
      <c r="D42" s="13" t="s">
        <v>26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>
      <c r="P48" s="13" t="s">
        <v>27</v>
      </c>
      <c r="Q48" s="13">
        <v>50</v>
      </c>
    </row>
    <row r="49" ht="15.75" customHeight="1">
      <c r="P49" s="13" t="s">
        <v>28</v>
      </c>
      <c r="Q49" s="13">
        <v>2</v>
      </c>
    </row>
  </sheetData>
  <mergeCells count="2">
    <mergeCell ref="M2:N2"/>
    <mergeCell ref="M7:N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