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omments1.xml" ContentType="application/vnd.openxmlformats-officedocument.spreadsheetml.comment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2.xml" ContentType="application/vnd.openxmlformats-officedocument.spreadsheetml.comments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D:\SOFT\JAVA\PartsCodesCombinatorGenerator\src\resources\PythonScripts\excelReaderService\"/>
    </mc:Choice>
  </mc:AlternateContent>
  <xr:revisionPtr revIDLastSave="0" documentId="13_ncr:1_{97CA6B9E-565E-4B28-8DC9-FD483C776839}" xr6:coauthVersionLast="47" xr6:coauthVersionMax="47" xr10:uidLastSave="{00000000-0000-0000-0000-000000000000}"/>
  <bookViews>
    <workbookView xWindow="-98" yWindow="-98" windowWidth="28996" windowHeight="15796" tabRatio="813" activeTab="1" xr2:uid="{00000000-000D-0000-FFFF-FFFF00000000}"/>
  </bookViews>
  <sheets>
    <sheet name="Przewodnik po Numerach" sheetId="12" r:id="rId1"/>
    <sheet name="Bolts" sheetId="2" r:id="rId2"/>
    <sheet name="Nuts" sheetId="13" r:id="rId3"/>
    <sheet name="Washers" sheetId="14" r:id="rId4"/>
    <sheet name="Nitonakrętki" sheetId="3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31" l="1"/>
  <c r="C10" i="31"/>
  <c r="C9" i="31"/>
  <c r="I7" i="31"/>
  <c r="G7" i="31"/>
  <c r="E7" i="31"/>
  <c r="C7" i="31"/>
  <c r="D9" i="31" l="1"/>
  <c r="N9" i="31" s="1"/>
  <c r="D10" i="31"/>
  <c r="N10" i="31" s="1"/>
  <c r="C10" i="14" l="1"/>
  <c r="C9" i="14"/>
  <c r="I7" i="14"/>
  <c r="G7" i="14"/>
  <c r="E7" i="14"/>
  <c r="C7" i="14"/>
  <c r="C10" i="13"/>
  <c r="C9" i="13"/>
  <c r="I7" i="13"/>
  <c r="G7" i="13"/>
  <c r="E7" i="13"/>
  <c r="C7" i="13"/>
  <c r="G7" i="2"/>
  <c r="K7" i="2"/>
  <c r="I7" i="2"/>
  <c r="E7" i="2"/>
  <c r="C7" i="2"/>
  <c r="C10" i="2"/>
  <c r="M10" i="2" s="1"/>
  <c r="C9" i="2"/>
  <c r="M9" i="2" s="1"/>
  <c r="D10" i="2" l="1"/>
  <c r="N10" i="2" s="1"/>
  <c r="D9" i="14"/>
  <c r="N9" i="14" s="1"/>
  <c r="D10" i="14"/>
  <c r="N10" i="14" s="1"/>
  <c r="D9" i="13"/>
  <c r="N9" i="13" s="1"/>
  <c r="D10" i="13"/>
  <c r="N10" i="13" s="1"/>
  <c r="D9" i="2"/>
  <c r="N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tc={76772211-F082-41BA-A5DC-103D3A1E5E85}</author>
  </authors>
  <commentList>
    <comment ref="H39" authorId="0" shapeId="0" xr:uid="{76772211-F082-41BA-A5DC-103D3A1E5E85}">
      <text>
        <r>
          <rPr>
            <sz val="10"/>
            <rFont val="Arial"/>
          </rPr>
  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Średnice dla nitów z innym podpisem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tc={4C9246F6-5D35-473C-943C-8822453461C5}</author>
    <author>tc={5A7DF758-2251-4CDD-B22B-66078F59EC90}</author>
  </authors>
  <commentList>
    <comment ref="J20" authorId="0" shapeId="0" xr:uid="{4C9246F6-5D35-473C-943C-8822453461C5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21" authorId="1" shapeId="0" xr:uid="{5A7DF758-2251-4CDD-B22B-66078F59EC90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  <comment ref="J71" authorId="0" shapeId="0" xr:uid="{321FF3A1-7D33-426E-B55A-C66258F22E3C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M10 3d</t>
        </r>
      </text>
    </comment>
    <comment ref="J72" authorId="1" shapeId="0" xr:uid="{8C8A6013-4FFB-4E67-A999-55B79E02EE10}">
      <text>
        <r>
          <rPr>
            <sz val="10"/>
            <rFont val="Arial"/>
          </rPr>
  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M12 3d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DFCE84-8C02-432E-87DC-B8498D9422AD}" keepAlive="1" name="Zapytanie — Tabela5" description="Połączenie z zapytaniem „Tabela5” w skoroszycie." type="5" refreshedVersion="0" background="1">
    <dbPr connection="Provider=Microsoft.Mashup.OleDb.1;Data Source=$Workbook$;Location=Tabela5;Extended Properties=&quot;&quot;" command="SELECT * FROM [Tabela5]"/>
  </connection>
</connections>
</file>

<file path=xl/sharedStrings.xml><?xml version="1.0" encoding="utf-8"?>
<sst xmlns="http://schemas.openxmlformats.org/spreadsheetml/2006/main" count="710" uniqueCount="279">
  <si>
    <t>A4</t>
  </si>
  <si>
    <t>A2</t>
  </si>
  <si>
    <t>Ocynk</t>
  </si>
  <si>
    <t>Norma Śrub</t>
  </si>
  <si>
    <t>DIN, ISO</t>
  </si>
  <si>
    <t>00933</t>
  </si>
  <si>
    <t>00931</t>
  </si>
  <si>
    <t>00912</t>
  </si>
  <si>
    <t>0444B</t>
  </si>
  <si>
    <t>00913</t>
  </si>
  <si>
    <t>00976</t>
  </si>
  <si>
    <t>N</t>
  </si>
  <si>
    <t>K</t>
  </si>
  <si>
    <t>T</t>
  </si>
  <si>
    <t>O</t>
  </si>
  <si>
    <t>C</t>
  </si>
  <si>
    <t>Rozmiary Gwintu</t>
  </si>
  <si>
    <t>10</t>
  </si>
  <si>
    <t>12</t>
  </si>
  <si>
    <t>00</t>
  </si>
  <si>
    <t>55</t>
  </si>
  <si>
    <t>Dlugość gwintu</t>
  </si>
  <si>
    <t>100</t>
  </si>
  <si>
    <t>110</t>
  </si>
  <si>
    <t>120</t>
  </si>
  <si>
    <t>008</t>
  </si>
  <si>
    <t>010</t>
  </si>
  <si>
    <t>012</t>
  </si>
  <si>
    <t>014</t>
  </si>
  <si>
    <t>016</t>
  </si>
  <si>
    <t>018</t>
  </si>
  <si>
    <t>020</t>
  </si>
  <si>
    <t>022</t>
  </si>
  <si>
    <t>025</t>
  </si>
  <si>
    <t>030</t>
  </si>
  <si>
    <t>035</t>
  </si>
  <si>
    <t>040</t>
  </si>
  <si>
    <t>045</t>
  </si>
  <si>
    <t>050</t>
  </si>
  <si>
    <t>055</t>
  </si>
  <si>
    <t>060</t>
  </si>
  <si>
    <t>065</t>
  </si>
  <si>
    <t>070</t>
  </si>
  <si>
    <t>075</t>
  </si>
  <si>
    <t>080</t>
  </si>
  <si>
    <t>085</t>
  </si>
  <si>
    <t>090</t>
  </si>
  <si>
    <t>140</t>
  </si>
  <si>
    <t>160</t>
  </si>
  <si>
    <t>180</t>
  </si>
  <si>
    <t>200</t>
  </si>
  <si>
    <t>220</t>
  </si>
  <si>
    <t>240</t>
  </si>
  <si>
    <t>270</t>
  </si>
  <si>
    <t>300</t>
  </si>
  <si>
    <t>330</t>
  </si>
  <si>
    <t>360</t>
  </si>
  <si>
    <t>420</t>
  </si>
  <si>
    <t>480</t>
  </si>
  <si>
    <t>520</t>
  </si>
  <si>
    <t>390</t>
  </si>
  <si>
    <t>M6</t>
  </si>
  <si>
    <t>M8</t>
  </si>
  <si>
    <t>M10</t>
  </si>
  <si>
    <t>M12</t>
  </si>
  <si>
    <t>M16</t>
  </si>
  <si>
    <t>M20</t>
  </si>
  <si>
    <t>M24</t>
  </si>
  <si>
    <t>00985</t>
  </si>
  <si>
    <t>01587</t>
  </si>
  <si>
    <t>00982</t>
  </si>
  <si>
    <t>06334</t>
  </si>
  <si>
    <t>00934</t>
  </si>
  <si>
    <t>8.8</t>
  </si>
  <si>
    <t>01</t>
  </si>
  <si>
    <t>02</t>
  </si>
  <si>
    <t>03</t>
  </si>
  <si>
    <t>04</t>
  </si>
  <si>
    <t>05</t>
  </si>
  <si>
    <t>06</t>
  </si>
  <si>
    <t>001</t>
  </si>
  <si>
    <t>-</t>
  </si>
  <si>
    <t>036</t>
  </si>
  <si>
    <t>06330</t>
  </si>
  <si>
    <t>00439</t>
  </si>
  <si>
    <t>00315</t>
  </si>
  <si>
    <t>00923</t>
  </si>
  <si>
    <t>00929</t>
  </si>
  <si>
    <t>00582</t>
  </si>
  <si>
    <t>14</t>
  </si>
  <si>
    <t>73801</t>
  </si>
  <si>
    <t>73802</t>
  </si>
  <si>
    <t>Numer:</t>
  </si>
  <si>
    <t>Material</t>
  </si>
  <si>
    <t>20</t>
  </si>
  <si>
    <t>22</t>
  </si>
  <si>
    <t>25</t>
  </si>
  <si>
    <t>30</t>
  </si>
  <si>
    <t>35</t>
  </si>
  <si>
    <t>40</t>
  </si>
  <si>
    <t>45</t>
  </si>
  <si>
    <t>50</t>
  </si>
  <si>
    <t>60</t>
  </si>
  <si>
    <t>65</t>
  </si>
  <si>
    <t>70</t>
  </si>
  <si>
    <t>75</t>
  </si>
  <si>
    <t>80</t>
  </si>
  <si>
    <t>85</t>
  </si>
  <si>
    <t>90</t>
  </si>
  <si>
    <t>Dodatkowe Pole</t>
  </si>
  <si>
    <t>Nazwa</t>
  </si>
  <si>
    <t>Kolumna1</t>
  </si>
  <si>
    <t>M</t>
  </si>
  <si>
    <t xml:space="preserve"> </t>
  </si>
  <si>
    <t>5.5</t>
  </si>
  <si>
    <t>10.4</t>
  </si>
  <si>
    <t>12.9</t>
  </si>
  <si>
    <t>Oksyda</t>
  </si>
  <si>
    <t>M4</t>
  </si>
  <si>
    <t>M5</t>
  </si>
  <si>
    <t>M14</t>
  </si>
  <si>
    <t>M18</t>
  </si>
  <si>
    <t>M22</t>
  </si>
  <si>
    <t>M27</t>
  </si>
  <si>
    <t>M30</t>
  </si>
  <si>
    <t>M33</t>
  </si>
  <si>
    <t>M36</t>
  </si>
  <si>
    <t>M39</t>
  </si>
  <si>
    <t>M42</t>
  </si>
  <si>
    <t>M48</t>
  </si>
  <si>
    <t>M52</t>
  </si>
  <si>
    <t>8</t>
  </si>
  <si>
    <t>16</t>
  </si>
  <si>
    <t>18</t>
  </si>
  <si>
    <t>Dla nazwy</t>
  </si>
  <si>
    <t>material nazw.</t>
  </si>
  <si>
    <t xml:space="preserve">Rozmiar gwintu nazw. </t>
  </si>
  <si>
    <t>drobnozwojny 1.0</t>
  </si>
  <si>
    <t>drobnozwojny 1.5</t>
  </si>
  <si>
    <t>liczb. Porz</t>
  </si>
  <si>
    <t>x 30mm</t>
  </si>
  <si>
    <t>x 36mm</t>
  </si>
  <si>
    <t>Wybór</t>
  </si>
  <si>
    <t>Przypisanie</t>
  </si>
  <si>
    <t>09021</t>
  </si>
  <si>
    <t>DIN 125-A Podkladka Zwykla</t>
  </si>
  <si>
    <t>0125A</t>
  </si>
  <si>
    <t>0125B</t>
  </si>
  <si>
    <t>DIN 125-B Podkladka Zwykla</t>
  </si>
  <si>
    <t>DIN 9021 Podkladka Poszerzana</t>
  </si>
  <si>
    <t>07603</t>
  </si>
  <si>
    <t>Miedź</t>
  </si>
  <si>
    <t>P</t>
  </si>
  <si>
    <t>SW18</t>
  </si>
  <si>
    <t>SW19</t>
  </si>
  <si>
    <t>00931-N00-080-055</t>
  </si>
  <si>
    <t xml:space="preserve">DIN 931 Śruba szesciokątna -  nierdz A2 -   - M8x 55 </t>
  </si>
  <si>
    <t>DIN 6334 Nakrętka złączna 3d</t>
  </si>
  <si>
    <t>DIN 6330 Nakrętka złączna 1,5d</t>
  </si>
  <si>
    <t>DIN 315 Nakrętka motylkowa</t>
  </si>
  <si>
    <t>DIN 923 Nakrętka z kolnierzem</t>
  </si>
  <si>
    <t>DIN 929 Nakrętka do zgrzewania</t>
  </si>
  <si>
    <t>06334-O00-100-036</t>
  </si>
  <si>
    <t xml:space="preserve">DIN 6334 Nakrętka złączna 3d -  Ocynk M10x 36mm </t>
  </si>
  <si>
    <t>0125A-K00-120-001</t>
  </si>
  <si>
    <t xml:space="preserve">DIN 125-A Podkladka Zwykla -  nierdz. A4 M12 </t>
  </si>
  <si>
    <t>0444B-N00-080-060</t>
  </si>
  <si>
    <t xml:space="preserve">DIN 444-B - Śruba oczkowa -  nierdz A2 -   - M8x 60 </t>
  </si>
  <si>
    <t>1m</t>
  </si>
  <si>
    <t>DIN 976 Pręt Gwintowany</t>
  </si>
  <si>
    <t xml:space="preserve">DIN 976 Pręt Gwintowany -  nierdz A2 -   - M8x 1m </t>
  </si>
  <si>
    <t>DIN 444-B  Śruba oczkowa</t>
  </si>
  <si>
    <t xml:space="preserve">Zwykly numer - wszystko zgodnie ze schematem, </t>
  </si>
  <si>
    <t>Zwykły numer - wszystko zgodnie ze schematem</t>
  </si>
  <si>
    <t xml:space="preserve">Dla nakrętek 3d i 1,5d podajemy w ostatniej kolumnie podajemy dlugość w mm, zamiast 001 (jak dla pozostalych nakrętek) 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</si>
  <si>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</si>
  <si>
    <t>00931 - numer normy z wypelnieniem do 5 znakow zerami od przodu</t>
  </si>
  <si>
    <r>
      <rPr>
        <sz val="22"/>
        <color rgb="FFFF0000"/>
        <rFont val="Arial"/>
        <family val="2"/>
        <charset val="238"/>
      </rPr>
      <t>00931</t>
    </r>
    <r>
      <rPr>
        <sz val="22"/>
        <rFont val="Arial"/>
        <family val="2"/>
        <charset val="238"/>
      </rPr>
      <t>-</t>
    </r>
    <r>
      <rPr>
        <sz val="22"/>
        <color theme="8"/>
        <rFont val="Arial"/>
        <family val="2"/>
        <charset val="238"/>
      </rPr>
      <t>N</t>
    </r>
    <r>
      <rPr>
        <sz val="22"/>
        <color theme="6" tint="-0.249977111117893"/>
        <rFont val="Arial"/>
        <family val="2"/>
        <charset val="238"/>
      </rPr>
      <t>00</t>
    </r>
    <r>
      <rPr>
        <sz val="22"/>
        <rFont val="Arial"/>
        <family val="2"/>
        <charset val="238"/>
      </rPr>
      <t>-</t>
    </r>
    <r>
      <rPr>
        <sz val="22"/>
        <color theme="9" tint="-0.249977111117893"/>
        <rFont val="Arial"/>
        <family val="2"/>
        <charset val="238"/>
      </rPr>
      <t>080</t>
    </r>
    <r>
      <rPr>
        <sz val="22"/>
        <rFont val="Arial"/>
        <family val="2"/>
        <charset val="238"/>
      </rPr>
      <t>-</t>
    </r>
    <r>
      <rPr>
        <sz val="22"/>
        <color theme="7"/>
        <rFont val="Arial"/>
        <family val="2"/>
        <charset val="238"/>
      </rPr>
      <t>055</t>
    </r>
    <r>
      <rPr>
        <sz val="22"/>
        <rFont val="Arial"/>
        <family val="2"/>
        <charset val="238"/>
      </rPr>
      <t>-01</t>
    </r>
  </si>
  <si>
    <t>Numer z dodatkowym symbolem, dla wersji specjalnych wyrobu, jak gwinty drobnozwojne, klucz SW18 zamiast 19, albo wieksza twartosc podkladki, wlasciwie wszystko. Rozrózniamy nadając kolejny numer porzadkowy 001, 002, 003</t>
  </si>
  <si>
    <t>080 - Średnica gwintu, średnica gwintu nakrętki, rozmiar na śrube dla podkladki (dla podkladek nie piszemy 13, tylko 12, po rozmiarze gwintu a nie otworu.</t>
  </si>
  <si>
    <t>Plastik</t>
  </si>
  <si>
    <t>PU</t>
  </si>
  <si>
    <t>PP</t>
  </si>
  <si>
    <t>PE</t>
  </si>
  <si>
    <t>Klasa wytrz.</t>
  </si>
  <si>
    <t>z dodatkowym polem</t>
  </si>
  <si>
    <t>podstawowy</t>
  </si>
  <si>
    <t>Generatorek kodów - śruby</t>
  </si>
  <si>
    <t>Generatorek kodów - nakrętki</t>
  </si>
  <si>
    <t>Generatorek kodów - podkladki</t>
  </si>
  <si>
    <t>0127B</t>
  </si>
  <si>
    <t>06921</t>
  </si>
  <si>
    <t>0444A</t>
  </si>
  <si>
    <t>DIN 444-A  Śruba oczkowa</t>
  </si>
  <si>
    <t>DIN 582 Nakętka z uchem - kolucho</t>
  </si>
  <si>
    <t>00935</t>
  </si>
  <si>
    <t>DIN 935 Nakrętka koronowa</t>
  </si>
  <si>
    <t>06927</t>
  </si>
  <si>
    <t>10.9</t>
  </si>
  <si>
    <t>00 - klasa wytrzymalosci, tylko dla śrub i nakrętek, dla podkladek - 00. W przypadku wyboru Tworzywa na material w polu 00 wpisujemy symbol dla tworzywa</t>
  </si>
  <si>
    <t>07991</t>
  </si>
  <si>
    <t>A5</t>
  </si>
  <si>
    <t>DIN 7603 Podkladka Uszczleniajaca</t>
  </si>
  <si>
    <t>DIN 127-B Podkladka Spreżysta</t>
  </si>
  <si>
    <t>ocynk</t>
  </si>
  <si>
    <t xml:space="preserve"> x</t>
  </si>
  <si>
    <t>oks.</t>
  </si>
  <si>
    <t>tw.</t>
  </si>
  <si>
    <t>ISO 7380-1 Śruba kul. imbus</t>
  </si>
  <si>
    <t>ISO 7380-2 Śruba kul. imbus</t>
  </si>
  <si>
    <t>DIN 7991 Śruba stoż. imbus</t>
  </si>
  <si>
    <t>DIN 912 Śruba walc. imbus</t>
  </si>
  <si>
    <t>DIN 6921 Śruba walc. imbus</t>
  </si>
  <si>
    <t>DIN 931 Śruba sześć.</t>
  </si>
  <si>
    <t>DIN 933 Śruba sześć.</t>
  </si>
  <si>
    <t>DIN 913 Śruba doc. imbus</t>
  </si>
  <si>
    <t>DIN 934 Nakrętka sześć.</t>
  </si>
  <si>
    <t>DIN 985 Nakrętka sześć. Samohamowna</t>
  </si>
  <si>
    <t>DIN 982 Nakrętka sześć. Samohamowna</t>
  </si>
  <si>
    <t>DIN 439 Nakrętka sześć. niska</t>
  </si>
  <si>
    <t>DIN 1587 Nakrętka kołpakowa</t>
  </si>
  <si>
    <t>055 - dlugość gwintu dla śrub; dla nakrętek 001, z wyjątkiem dla nakrętek 3d i 1,5d. W tym przypadku na tej pozycji wpisywana jest wysokość nakrętki. Np. 036 dla nakrętki M10 3d.</t>
  </si>
  <si>
    <t>Elemetny złączne mają numer skladający się 17 znaków. Dodatkowo do kazdej pozycji można jeszcze dopisac 3 znaki (-00, -01, -02)</t>
  </si>
  <si>
    <t>N - Materiał, 1 znak</t>
  </si>
  <si>
    <t>A</t>
  </si>
  <si>
    <t>Alu.</t>
  </si>
  <si>
    <t>15983</t>
  </si>
  <si>
    <t>fi4</t>
  </si>
  <si>
    <t>fi10</t>
  </si>
  <si>
    <t>fi3</t>
  </si>
  <si>
    <t>fi2,4</t>
  </si>
  <si>
    <t>fi4,8</t>
  </si>
  <si>
    <t>fi 5</t>
  </si>
  <si>
    <t>fi 6</t>
  </si>
  <si>
    <t>F24</t>
  </si>
  <si>
    <t>F30</t>
  </si>
  <si>
    <t>F40</t>
  </si>
  <si>
    <t>F48</t>
  </si>
  <si>
    <t>F50</t>
  </si>
  <si>
    <t>F60</t>
  </si>
  <si>
    <t>F64</t>
  </si>
  <si>
    <t>ISO 15983 Nit Zrywalny plaski</t>
  </si>
  <si>
    <t>006</t>
  </si>
  <si>
    <t>6</t>
  </si>
  <si>
    <t>NN001</t>
  </si>
  <si>
    <t>NN002</t>
  </si>
  <si>
    <t>NN003</t>
  </si>
  <si>
    <t>NN004</t>
  </si>
  <si>
    <t>NN005</t>
  </si>
  <si>
    <t>NN006</t>
  </si>
  <si>
    <t>NN007</t>
  </si>
  <si>
    <t>NN008</t>
  </si>
  <si>
    <t xml:space="preserve">Nitonakr. Szesc. </t>
  </si>
  <si>
    <t>Nitonakr. Okr. K.zredukowany</t>
  </si>
  <si>
    <t>Nitonakr. Szesc. K.Okragly</t>
  </si>
  <si>
    <t xml:space="preserve">Nitonakr. Okr. </t>
  </si>
  <si>
    <t>Nitonakr. Okr. Radelkowana</t>
  </si>
  <si>
    <t>002</t>
  </si>
  <si>
    <t>Wydluzona</t>
  </si>
  <si>
    <t xml:space="preserve">Dla nitonakrętek </t>
  </si>
  <si>
    <t>1. Śrub, podkladek, nitów inakretek nie rozróżniamy inaczej niż po normie</t>
  </si>
  <si>
    <t>2. Rodzaj gwintu rozrózniamy po normie, domyślnie M
Jeśli jakiś gwint drobonozwojny to wybieramy pole dodatkowe, 01, 02 albo wyzej i w nazwie dopisujemy oryginalnosc pozycji</t>
  </si>
  <si>
    <t>3. Nitonakrętki nie posiadają norm DIN, ISO, dlatego ponumerowane są numerem porządkowym Art.-Net NN001, NN002, NN003</t>
  </si>
  <si>
    <t>Przykład dla nitonakrętki</t>
  </si>
  <si>
    <t>Nitonakr. Okr. K.zredukowany ocynk   M10 zwykla</t>
  </si>
  <si>
    <t>NN005-O00-100-001</t>
  </si>
  <si>
    <t>06927-O80-100-001</t>
  </si>
  <si>
    <t>DIN 6927 Nakrętka samohamowna</t>
  </si>
  <si>
    <t xml:space="preserve">DIN 6927 Nakrętka samohamowna ocynk 8.8 M10 </t>
  </si>
  <si>
    <t>Przykład dla śrub</t>
  </si>
  <si>
    <t>Przykład dla nakrętek</t>
  </si>
  <si>
    <t>01m</t>
  </si>
  <si>
    <t>00976-N00-080-01m</t>
  </si>
  <si>
    <t>Gwintsztangi z normy 976 kupowane są na 1m - dlatego na ostatniej kolumnie jest 01m -  rozumiemy to jako 1m.</t>
  </si>
  <si>
    <t>00440</t>
  </si>
  <si>
    <t>DIN 440 Podkladka Poszerzana 2x</t>
  </si>
  <si>
    <t>Konkatenacja</t>
  </si>
  <si>
    <t>Grubosc</t>
  </si>
  <si>
    <t>def.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</si>
</sst>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0"/>
      <name val="Arial"/>
    </font>
    <font>
      <b/>
      <sz val="10"/>
      <name val="Arial"/>
      <family val="2"/>
      <charset val="238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name val="Arial"/>
      <family val="2"/>
      <charset val="238"/>
    </font>
    <font>
      <sz val="8"/>
      <name val="Arial"/>
      <family val="2"/>
      <charset val="238"/>
    </font>
    <font>
      <b/>
      <sz val="12"/>
      <name val="Arial"/>
      <family val="2"/>
      <charset val="238"/>
    </font>
    <font>
      <sz val="22"/>
      <name val="Arial"/>
      <family val="2"/>
      <charset val="238"/>
    </font>
    <font>
      <sz val="22"/>
      <color rgb="FFFF0000"/>
      <name val="Arial"/>
      <family val="2"/>
      <charset val="238"/>
    </font>
    <font>
      <sz val="22"/>
      <color theme="8"/>
      <name val="Arial"/>
      <family val="2"/>
      <charset val="238"/>
    </font>
    <font>
      <sz val="22"/>
      <color theme="6" tint="-0.249977111117893"/>
      <name val="Arial"/>
      <family val="2"/>
      <charset val="238"/>
    </font>
    <font>
      <sz val="22"/>
      <color theme="9" tint="-0.249977111117893"/>
      <name val="Arial"/>
      <family val="2"/>
      <charset val="238"/>
    </font>
    <font>
      <sz val="22"/>
      <color theme="7"/>
      <name val="Arial"/>
      <family val="2"/>
      <charset val="238"/>
    </font>
    <font>
      <sz val="11"/>
      <name val="Arial"/>
      <family val="2"/>
      <charset val="238"/>
    </font>
    <font>
      <b/>
      <sz val="11"/>
      <color theme="1"/>
      <name val="Arial"/>
      <family val="2"/>
      <charset val="238"/>
    </font>
    <font>
      <sz val="14"/>
      <color rgb="FFFF0000"/>
      <name val="Arial"/>
      <family val="2"/>
      <charset val="238"/>
    </font>
    <font>
      <sz val="14"/>
      <color theme="8"/>
      <name val="Arial"/>
      <family val="2"/>
      <charset val="238"/>
    </font>
    <font>
      <sz val="14"/>
      <color theme="6"/>
      <name val="Arial"/>
      <family val="2"/>
      <charset val="238"/>
    </font>
    <font>
      <sz val="14"/>
      <color theme="9" tint="-0.249977111117893"/>
      <name val="Arial"/>
      <family val="2"/>
      <charset val="238"/>
    </font>
    <font>
      <sz val="14"/>
      <color theme="7" tint="-0.249977111117893"/>
      <name val="Arial"/>
      <family val="2"/>
      <charset val="238"/>
    </font>
    <font>
      <b/>
      <sz val="14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0" tint="-4.9989318521683403E-2"/>
        <bgColor theme="4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theme="4" tint="0.59999389629810485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indexed="64"/>
      </top>
      <bottom style="thin">
        <color theme="0"/>
      </bottom>
      <diagonal/>
    </border>
    <border>
      <left/>
      <right style="medium">
        <color indexed="64"/>
      </right>
      <top style="thick">
        <color theme="0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2" borderId="8" xfId="0" applyNumberFormat="1" applyFont="1" applyFill="1" applyBorder="1" applyAlignment="1">
      <alignment horizontal="right"/>
    </xf>
    <xf numFmtId="49" fontId="3" fillId="2" borderId="10" xfId="0" applyNumberFormat="1" applyFont="1" applyFill="1" applyBorder="1" applyAlignment="1">
      <alignment horizontal="right"/>
    </xf>
    <xf numFmtId="49" fontId="3" fillId="8" borderId="2" xfId="0" applyNumberFormat="1" applyFont="1" applyFill="1" applyBorder="1" applyAlignment="1">
      <alignment horizontal="center"/>
    </xf>
    <xf numFmtId="49" fontId="3" fillId="9" borderId="16" xfId="0" applyNumberFormat="1" applyFont="1" applyFill="1" applyBorder="1" applyAlignment="1">
      <alignment horizontal="center"/>
    </xf>
    <xf numFmtId="49" fontId="3" fillId="8" borderId="16" xfId="0" applyNumberFormat="1" applyFont="1" applyFill="1" applyBorder="1" applyAlignment="1">
      <alignment horizontal="center"/>
    </xf>
    <xf numFmtId="49" fontId="3" fillId="7" borderId="2" xfId="0" applyNumberFormat="1" applyFont="1" applyFill="1" applyBorder="1" applyAlignment="1">
      <alignment horizontal="right"/>
    </xf>
    <xf numFmtId="49" fontId="3" fillId="7" borderId="16" xfId="0" applyNumberFormat="1" applyFont="1" applyFill="1" applyBorder="1" applyAlignment="1">
      <alignment horizontal="right"/>
    </xf>
    <xf numFmtId="49" fontId="3" fillId="2" borderId="13" xfId="0" applyNumberFormat="1" applyFont="1" applyFill="1" applyBorder="1" applyAlignment="1">
      <alignment horizontal="right"/>
    </xf>
    <xf numFmtId="49" fontId="3" fillId="2" borderId="18" xfId="0" applyNumberFormat="1" applyFont="1" applyFill="1" applyBorder="1" applyAlignment="1">
      <alignment horizontal="right"/>
    </xf>
    <xf numFmtId="49" fontId="3" fillId="2" borderId="19" xfId="0" applyNumberFormat="1" applyFont="1" applyFill="1" applyBorder="1" applyAlignment="1">
      <alignment horizontal="right"/>
    </xf>
    <xf numFmtId="49" fontId="3" fillId="2" borderId="6" xfId="0" applyNumberFormat="1" applyFont="1" applyFill="1" applyBorder="1" applyAlignment="1">
      <alignment horizontal="right"/>
    </xf>
    <xf numFmtId="49" fontId="3" fillId="2" borderId="9" xfId="0" applyNumberFormat="1" applyFont="1" applyFill="1" applyBorder="1" applyAlignment="1">
      <alignment horizontal="right"/>
    </xf>
    <xf numFmtId="49" fontId="3" fillId="2" borderId="9" xfId="0" applyNumberFormat="1" applyFont="1" applyFill="1" applyBorder="1"/>
    <xf numFmtId="49" fontId="2" fillId="2" borderId="12" xfId="0" applyNumberFormat="1" applyFont="1" applyFill="1" applyBorder="1" applyAlignment="1">
      <alignment horizontal="left"/>
    </xf>
    <xf numFmtId="49" fontId="2" fillId="2" borderId="12" xfId="0" applyNumberFormat="1" applyFont="1" applyFill="1" applyBorder="1"/>
    <xf numFmtId="49" fontId="2" fillId="7" borderId="21" xfId="0" applyNumberFormat="1" applyFont="1" applyFill="1" applyBorder="1" applyAlignment="1">
      <alignment horizontal="right"/>
    </xf>
    <xf numFmtId="49" fontId="2" fillId="7" borderId="22" xfId="0" applyNumberFormat="1" applyFont="1" applyFill="1" applyBorder="1" applyAlignment="1">
      <alignment horizontal="right"/>
    </xf>
    <xf numFmtId="49" fontId="0" fillId="7" borderId="23" xfId="0" applyNumberFormat="1" applyFill="1" applyBorder="1" applyAlignment="1">
      <alignment horizontal="right"/>
    </xf>
    <xf numFmtId="49" fontId="4" fillId="5" borderId="0" xfId="0" applyNumberFormat="1" applyFont="1" applyFill="1" applyAlignment="1">
      <alignment horizontal="right"/>
    </xf>
    <xf numFmtId="49" fontId="4" fillId="10" borderId="0" xfId="0" applyNumberFormat="1" applyFont="1" applyFill="1" applyAlignment="1">
      <alignment horizontal="right"/>
    </xf>
    <xf numFmtId="49" fontId="2" fillId="7" borderId="23" xfId="0" applyNumberFormat="1" applyFont="1" applyFill="1" applyBorder="1" applyAlignment="1">
      <alignment horizontal="right"/>
    </xf>
    <xf numFmtId="49" fontId="3" fillId="9" borderId="4" xfId="0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49" fontId="7" fillId="0" borderId="0" xfId="0" applyNumberFormat="1" applyFont="1"/>
    <xf numFmtId="0" fontId="13" fillId="0" borderId="0" xfId="0" applyFont="1"/>
    <xf numFmtId="0" fontId="2" fillId="0" borderId="0" xfId="0" applyFont="1" applyAlignment="1">
      <alignment wrapText="1"/>
    </xf>
    <xf numFmtId="0" fontId="6" fillId="7" borderId="15" xfId="0" applyFont="1" applyFill="1" applyBorder="1" applyAlignment="1">
      <alignment horizontal="center"/>
    </xf>
    <xf numFmtId="0" fontId="2" fillId="10" borderId="24" xfId="0" applyFont="1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/>
    </xf>
    <xf numFmtId="0" fontId="0" fillId="10" borderId="24" xfId="0" applyFill="1" applyBorder="1" applyAlignment="1">
      <alignment horizontal="center"/>
    </xf>
    <xf numFmtId="2" fontId="0" fillId="10" borderId="24" xfId="0" applyNumberForma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49" fontId="14" fillId="3" borderId="14" xfId="0" applyNumberFormat="1" applyFont="1" applyFill="1" applyBorder="1" applyAlignment="1">
      <alignment horizontal="left"/>
    </xf>
    <xf numFmtId="0" fontId="14" fillId="3" borderId="11" xfId="0" applyFont="1" applyFill="1" applyBorder="1" applyAlignment="1">
      <alignment horizontal="left"/>
    </xf>
    <xf numFmtId="0" fontId="14" fillId="3" borderId="0" xfId="0" applyFont="1" applyFill="1" applyAlignment="1">
      <alignment horizontal="left"/>
    </xf>
    <xf numFmtId="49" fontId="14" fillId="3" borderId="11" xfId="0" applyNumberFormat="1" applyFont="1" applyFill="1" applyBorder="1" applyAlignment="1">
      <alignment horizontal="left"/>
    </xf>
    <xf numFmtId="0" fontId="14" fillId="3" borderId="14" xfId="0" applyFont="1" applyFill="1" applyBorder="1" applyAlignment="1">
      <alignment horizontal="left"/>
    </xf>
    <xf numFmtId="0" fontId="14" fillId="3" borderId="2" xfId="0" applyFont="1" applyFill="1" applyBorder="1" applyAlignment="1">
      <alignment horizontal="left"/>
    </xf>
    <xf numFmtId="0" fontId="14" fillId="3" borderId="6" xfId="0" applyFont="1" applyFill="1" applyBorder="1" applyAlignment="1">
      <alignment horizontal="left"/>
    </xf>
    <xf numFmtId="0" fontId="6" fillId="4" borderId="21" xfId="0" applyFont="1" applyFill="1" applyBorder="1" applyAlignment="1">
      <alignment horizontal="right"/>
    </xf>
    <xf numFmtId="0" fontId="2" fillId="4" borderId="24" xfId="0" applyFont="1" applyFill="1" applyBorder="1" applyAlignment="1">
      <alignment horizontal="right"/>
    </xf>
    <xf numFmtId="49" fontId="3" fillId="7" borderId="1" xfId="0" applyNumberFormat="1" applyFont="1" applyFill="1" applyBorder="1" applyAlignment="1">
      <alignment horizontal="right"/>
    </xf>
    <xf numFmtId="49" fontId="3" fillId="2" borderId="3" xfId="0" applyNumberFormat="1" applyFont="1" applyFill="1" applyBorder="1" applyAlignment="1">
      <alignment horizontal="right"/>
    </xf>
    <xf numFmtId="49" fontId="3" fillId="7" borderId="29" xfId="0" applyNumberFormat="1" applyFont="1" applyFill="1" applyBorder="1" applyAlignment="1">
      <alignment horizontal="right"/>
    </xf>
    <xf numFmtId="49" fontId="3" fillId="7" borderId="20" xfId="0" applyNumberFormat="1" applyFont="1" applyFill="1" applyBorder="1" applyAlignment="1">
      <alignment horizontal="right"/>
    </xf>
    <xf numFmtId="49" fontId="3" fillId="7" borderId="30" xfId="0" applyNumberFormat="1" applyFont="1" applyFill="1" applyBorder="1" applyAlignment="1">
      <alignment horizontal="right"/>
    </xf>
    <xf numFmtId="49" fontId="1" fillId="0" borderId="0" xfId="0" applyNumberFormat="1" applyFont="1" applyAlignment="1">
      <alignment horizontal="left"/>
    </xf>
    <xf numFmtId="49" fontId="2" fillId="7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49" fontId="3" fillId="7" borderId="7" xfId="0" applyNumberFormat="1" applyFont="1" applyFill="1" applyBorder="1" applyAlignment="1">
      <alignment horizontal="right"/>
    </xf>
    <xf numFmtId="49" fontId="3" fillId="2" borderId="28" xfId="0" applyNumberFormat="1" applyFont="1" applyFill="1" applyBorder="1" applyAlignment="1">
      <alignment horizontal="right"/>
    </xf>
    <xf numFmtId="49" fontId="3" fillId="2" borderId="6" xfId="0" applyNumberFormat="1" applyFont="1" applyFill="1" applyBorder="1"/>
    <xf numFmtId="49" fontId="3" fillId="2" borderId="17" xfId="0" applyNumberFormat="1" applyFont="1" applyFill="1" applyBorder="1"/>
    <xf numFmtId="49" fontId="15" fillId="0" borderId="0" xfId="0" applyNumberFormat="1" applyFont="1"/>
    <xf numFmtId="49" fontId="16" fillId="0" borderId="0" xfId="0" applyNumberFormat="1" applyFont="1"/>
    <xf numFmtId="49" fontId="17" fillId="0" borderId="0" xfId="0" applyNumberFormat="1" applyFont="1"/>
    <xf numFmtId="49" fontId="18" fillId="0" borderId="0" xfId="0" applyNumberFormat="1" applyFont="1"/>
    <xf numFmtId="49" fontId="19" fillId="0" borderId="0" xfId="0" applyNumberFormat="1" applyFont="1"/>
    <xf numFmtId="0" fontId="20" fillId="0" borderId="0" xfId="0" applyFont="1"/>
    <xf numFmtId="0" fontId="2" fillId="0" borderId="0" xfId="0" applyFont="1" applyAlignment="1">
      <alignment horizontal="left" wrapText="1"/>
    </xf>
    <xf numFmtId="49" fontId="3" fillId="11" borderId="16" xfId="0" applyNumberFormat="1" applyFont="1" applyFill="1" applyBorder="1" applyAlignment="1">
      <alignment horizontal="center"/>
    </xf>
    <xf numFmtId="49" fontId="3" fillId="6" borderId="9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49" fontId="3" fillId="6" borderId="10" xfId="0" applyNumberFormat="1" applyFont="1" applyFill="1" applyBorder="1" applyAlignment="1">
      <alignment horizontal="right"/>
    </xf>
    <xf numFmtId="49" fontId="0" fillId="10" borderId="24" xfId="0" applyNumberForma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right"/>
    </xf>
    <xf numFmtId="49" fontId="2" fillId="2" borderId="1" xfId="0" applyNumberFormat="1" applyFont="1" applyFill="1" applyBorder="1"/>
    <xf numFmtId="49" fontId="3" fillId="9" borderId="1" xfId="0" applyNumberFormat="1" applyFont="1" applyFill="1" applyBorder="1" applyAlignment="1">
      <alignment horizontal="center"/>
    </xf>
    <xf numFmtId="49" fontId="3" fillId="2" borderId="1" xfId="0" applyNumberFormat="1" applyFont="1" applyFill="1" applyBorder="1"/>
    <xf numFmtId="49" fontId="3" fillId="8" borderId="1" xfId="0" applyNumberFormat="1" applyFont="1" applyFill="1" applyBorder="1" applyAlignment="1">
      <alignment horizontal="center"/>
    </xf>
    <xf numFmtId="49" fontId="14" fillId="3" borderId="1" xfId="0" applyNumberFormat="1" applyFont="1" applyFill="1" applyBorder="1" applyAlignment="1">
      <alignment horizontal="left"/>
    </xf>
    <xf numFmtId="0" fontId="14" fillId="3" borderId="1" xfId="0" applyFont="1" applyFill="1" applyBorder="1" applyAlignment="1">
      <alignment horizontal="left"/>
    </xf>
    <xf numFmtId="0" fontId="14" fillId="3" borderId="31" xfId="0" applyFont="1" applyFill="1" applyBorder="1" applyAlignment="1">
      <alignment horizontal="left"/>
    </xf>
    <xf numFmtId="49" fontId="3" fillId="2" borderId="31" xfId="0" applyNumberFormat="1" applyFont="1" applyFill="1" applyBorder="1" applyAlignment="1">
      <alignment horizontal="right"/>
    </xf>
    <xf numFmtId="49" fontId="3" fillId="7" borderId="32" xfId="0" applyNumberFormat="1" applyFont="1" applyFill="1" applyBorder="1" applyAlignment="1">
      <alignment horizontal="right"/>
    </xf>
    <xf numFmtId="49" fontId="3" fillId="7" borderId="10" xfId="0" applyNumberFormat="1" applyFont="1" applyFill="1" applyBorder="1" applyAlignment="1">
      <alignment horizontal="right"/>
    </xf>
    <xf numFmtId="0" fontId="14" fillId="3" borderId="33" xfId="0" applyFont="1" applyFill="1" applyBorder="1" applyAlignment="1">
      <alignment horizontal="left"/>
    </xf>
    <xf numFmtId="49" fontId="3" fillId="2" borderId="22" xfId="0" applyNumberFormat="1" applyFont="1" applyFill="1" applyBorder="1" applyAlignment="1">
      <alignment horizontal="right"/>
    </xf>
    <xf numFmtId="49" fontId="3" fillId="2" borderId="34" xfId="0" applyNumberFormat="1" applyFont="1" applyFill="1" applyBorder="1" applyAlignment="1">
      <alignment horizontal="right"/>
    </xf>
    <xf numFmtId="0" fontId="1" fillId="10" borderId="24" xfId="0" applyFont="1" applyFill="1" applyBorder="1" applyAlignment="1">
      <alignment horizontal="center"/>
    </xf>
    <xf numFmtId="2" fontId="1" fillId="10" borderId="24" xfId="0" applyNumberFormat="1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right"/>
    </xf>
    <xf numFmtId="49" fontId="2" fillId="2" borderId="35" xfId="0" applyNumberFormat="1" applyFont="1" applyFill="1" applyBorder="1" applyAlignment="1">
      <alignment horizontal="left"/>
    </xf>
    <xf numFmtId="49" fontId="3" fillId="7" borderId="36" xfId="0" applyNumberFormat="1" applyFont="1" applyFill="1" applyBorder="1" applyAlignment="1">
      <alignment horizontal="right"/>
    </xf>
    <xf numFmtId="49" fontId="2" fillId="7" borderId="36" xfId="0" applyNumberFormat="1" applyFont="1" applyFill="1" applyBorder="1" applyAlignment="1">
      <alignment horizontal="right"/>
    </xf>
    <xf numFmtId="49" fontId="3" fillId="2" borderId="37" xfId="0" applyNumberFormat="1" applyFont="1" applyFill="1" applyBorder="1" applyAlignment="1">
      <alignment horizontal="right"/>
    </xf>
    <xf numFmtId="49" fontId="3" fillId="7" borderId="38" xfId="0" applyNumberFormat="1" applyFont="1" applyFill="1" applyBorder="1" applyAlignment="1">
      <alignment horizontal="right"/>
    </xf>
    <xf numFmtId="49" fontId="3" fillId="9" borderId="39" xfId="0" applyNumberFormat="1" applyFont="1" applyFill="1" applyBorder="1" applyAlignment="1">
      <alignment horizontal="center"/>
    </xf>
    <xf numFmtId="49" fontId="3" fillId="2" borderId="40" xfId="0" applyNumberFormat="1" applyFont="1" applyFill="1" applyBorder="1" applyAlignment="1">
      <alignment horizontal="right"/>
    </xf>
    <xf numFmtId="49" fontId="3" fillId="7" borderId="39" xfId="0" applyNumberFormat="1" applyFont="1" applyFill="1" applyBorder="1" applyAlignment="1">
      <alignment horizontal="right"/>
    </xf>
    <xf numFmtId="49" fontId="3" fillId="2" borderId="41" xfId="0" applyNumberFormat="1" applyFont="1" applyFill="1" applyBorder="1" applyAlignment="1">
      <alignment horizontal="right"/>
    </xf>
    <xf numFmtId="49" fontId="3" fillId="7" borderId="42" xfId="0" applyNumberFormat="1" applyFont="1" applyFill="1" applyBorder="1" applyAlignment="1">
      <alignment horizontal="right"/>
    </xf>
    <xf numFmtId="49" fontId="3" fillId="2" borderId="43" xfId="0" applyNumberFormat="1" applyFont="1" applyFill="1" applyBorder="1" applyAlignment="1">
      <alignment horizontal="righ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10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fill>
        <patternFill patternType="solid">
          <fgColor rgb="FF000000"/>
          <bgColor rgb="FFF2F2F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rgb="FF000000"/>
        </top>
        <bottom style="medium">
          <color rgb="FF000000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theme="5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0" tint="-4.9989318521683403E-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indexed="64"/>
        </left>
        <right style="medium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238"/>
        <scheme val="none"/>
      </font>
      <numFmt numFmtId="30" formatCode="@"/>
      <fill>
        <patternFill patternType="solid">
          <fgColor theme="4" tint="0.59999389629810485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alignment horizontal="left" vertical="bottom" textRotation="0" wrapText="0" indent="0" justifyLastLine="0" shrinkToFit="0" readingOrder="0"/>
    </dxf>
  </dxfs>
  <tableStyles count="0" defaultTableStyle="TableStyleMedium9" defaultPivotStyle="PivotStyleLight16"/>
  <colors>
    <mruColors>
      <color rgb="FFF67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teusz Jemiolo" id="{5EAC835F-CDDF-44B5-8840-F6AFEC3C5CF8}" userId="Mateusz Jemiolo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87B94C2-FCA9-4F2E-AA36-8708BC278EC1}" name="Tabela9" displayName="Tabela9" ref="B18:C62" totalsRowShown="0" headerRowDxfId="103" tableBorderDxfId="102">
  <autoFilter ref="B18:C62" xr:uid="{F87B94C2-FCA9-4F2E-AA36-8708BC278EC1}"/>
  <tableColumns count="2">
    <tableColumn id="1" xr3:uid="{BFA62C38-18F6-43EB-BDD9-EC1D50F92E74}" name="Norma Śrub" dataDxfId="101"/>
    <tableColumn id="2" xr3:uid="{DDAEC6B5-F50C-4517-8DD1-495BDFC1500B}" name="DIN, ISO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EF3E8-37CA-4B76-8535-B18B9677EC32}" name="Tabela155" displayName="Tabela155" ref="H18:I62" totalsRowShown="0" headerRowDxfId="65" dataDxfId="64" tableBorderDxfId="63">
  <autoFilter ref="H18:I62" xr:uid="{81B66762-27A3-451B-9D10-170C4497FB19}"/>
  <tableColumns count="2">
    <tableColumn id="1" xr3:uid="{E6F300A1-B748-46B0-8F70-9307073EE8B4}" name="Rozmiary Gwintu" dataDxfId="62"/>
    <tableColumn id="2" xr3:uid="{ADE8550E-B074-47F1-9364-18BB2929E770}" name="Rozmiar gwintu nazw. " dataDxfId="61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3A6DA3-BC7A-4315-8B2E-2E8D3C6DE4B1}" name="Tabela166" displayName="Tabela166" ref="J18:K62" totalsRowShown="0" headerRowDxfId="60" dataDxfId="59" tableBorderDxfId="58">
  <autoFilter ref="J18:K62" xr:uid="{C6AB5C11-06E2-46E0-86C0-4325EB66DBB6}"/>
  <tableColumns count="2">
    <tableColumn id="1" xr3:uid="{63E4A07E-4420-4D51-B9CA-A92F33379DA5}" name="Dlugość gwintu" dataDxfId="57"/>
    <tableColumn id="2" xr3:uid="{A07B9856-0271-43D0-953B-FF7A8FFD429B}" name="Dla nazwy" dataDxfId="56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53DCBAA-D245-4265-B3BC-6E4BC412B36B}" name="Tabela187" displayName="Tabela187" ref="L18:L62" totalsRowShown="0" headerRowDxfId="55" dataDxfId="54" tableBorderDxfId="53">
  <autoFilter ref="L18:L62" xr:uid="{81F173EC-98D6-48BA-A806-260565541BE6}"/>
  <tableColumns count="1">
    <tableColumn id="1" xr3:uid="{8E129836-4611-46A2-AB86-D6944573D64F}" name="Kolumna1" dataDxfId="5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BD56F12-08D1-4036-B099-EECFFB308877}" name="Tabela98" displayName="Tabela98" ref="B18:C62" totalsRowShown="0" headerRowDxfId="51" tableBorderDxfId="50">
  <autoFilter ref="B18:C62" xr:uid="{F87B94C2-FCA9-4F2E-AA36-8708BC278EC1}"/>
  <tableColumns count="2">
    <tableColumn id="1" xr3:uid="{20CB71AA-C168-49BD-A93F-173B9CF76409}" name="Norma Śrub" dataDxfId="49"/>
    <tableColumn id="2" xr3:uid="{342EE289-3112-4673-9654-66FE50B51EE1}" name="DIN, ISO" dataDxfId="48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1B111A5-517B-439A-A734-30DEE5E99CDA}" name="Tabela109" displayName="Tabela109" ref="D18:E62" totalsRowShown="0" headerRowDxfId="47" tableBorderDxfId="46">
  <autoFilter ref="D18:E62" xr:uid="{D45671F5-1A9D-49A1-A458-ABAA1AB34570}"/>
  <tableColumns count="2">
    <tableColumn id="1" xr3:uid="{BF72DE51-BAF5-4229-88B6-9B1745A47F34}" name="Material" dataDxfId="45"/>
    <tableColumn id="2" xr3:uid="{54601F66-E844-447C-BD17-BC64E98519C0}" name="material nazw." dataDxfId="44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6068E9D-AD60-418B-B72C-B24FE73E1680}" name="Tabela1113" displayName="Tabela1113" ref="F18:G62" totalsRowShown="0" headerRowDxfId="43" tableBorderDxfId="42">
  <autoFilter ref="F18:G62" xr:uid="{67C209F8-C4B5-422D-AA7F-BCA89B716C6C}"/>
  <tableColumns count="2">
    <tableColumn id="1" xr3:uid="{2735FDBF-BA88-491E-8D2F-882666E1B29E}" name="Klasa wytrz." dataDxfId="41"/>
    <tableColumn id="2" xr3:uid="{235C42B1-1BE2-4DBF-8467-96BBA51BB8C5}" name="Kolumna1" dataDxfId="40"/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16F6493-3FFB-437A-ADA3-118E90FCF792}" name="Tabela1514" displayName="Tabela1514" ref="H18:I62" totalsRowShown="0" headerRowDxfId="39" dataDxfId="38" tableBorderDxfId="37">
  <autoFilter ref="H18:I62" xr:uid="{81B66762-27A3-451B-9D10-170C4497FB19}"/>
  <tableColumns count="2">
    <tableColumn id="1" xr3:uid="{FC6836AB-322B-4AC2-9B0F-543409F55F49}" name="Rozmiary Gwintu" dataDxfId="36"/>
    <tableColumn id="2" xr3:uid="{4A31AD77-5E2D-4E10-AECF-ECB073DA7011}" name="Rozmiar gwintu nazw. " dataDxfId="35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B544359-0DF7-44B9-AFB6-F399DA9FEB0A}" name="Tabela1615" displayName="Tabela1615" ref="J18:K62" totalsRowShown="0" headerRowDxfId="34" dataDxfId="33" tableBorderDxfId="32">
  <autoFilter ref="J18:K62" xr:uid="{C6AB5C11-06E2-46E0-86C0-4325EB66DBB6}"/>
  <tableColumns count="2">
    <tableColumn id="1" xr3:uid="{D77E5097-C92A-4CFD-BA80-CFCA73C15B38}" name="Grubosc" dataDxfId="31"/>
    <tableColumn id="2" xr3:uid="{415A04C3-9334-4335-9068-8F0C6E02E38A}" name="Dla nazwy" dataDxfId="30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889C6A3-7656-4939-8E21-88630F5C2DA9}" name="Tabela1818" displayName="Tabela1818" ref="L18:L62" totalsRowShown="0" headerRowDxfId="29" dataDxfId="28" tableBorderDxfId="27">
  <autoFilter ref="L18:L62" xr:uid="{81F173EC-98D6-48BA-A806-260565541BE6}"/>
  <tableColumns count="1">
    <tableColumn id="1" xr3:uid="{B40950C2-923F-472A-88CA-8587D9A5FAA4}" name="Kolumna1" dataDxfId="26"/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3A6ED5F9-F913-421A-8FEE-561B163CD29A}" name="Tabela9220" displayName="Tabela9220" ref="B18:C62" totalsRowShown="0" headerRowDxfId="25" tableBorderDxfId="24">
  <autoFilter ref="B18:C62" xr:uid="{F87B94C2-FCA9-4F2E-AA36-8708BC278EC1}"/>
  <tableColumns count="2">
    <tableColumn id="1" xr3:uid="{25638AF6-36B6-4AE3-9EB5-36E730100DD6}" name="Norma Śrub" dataDxfId="23"/>
    <tableColumn id="2" xr3:uid="{7EB11D70-4A27-435E-96E3-18390F010B82}" name="DIN, ISO" dataDxfId="2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45671F5-1A9D-49A1-A458-ABAA1AB34570}" name="Tabela10" displayName="Tabela10" ref="D18:E62" totalsRowShown="0" headerRowDxfId="99" tableBorderDxfId="98">
  <autoFilter ref="D18:E62" xr:uid="{D45671F5-1A9D-49A1-A458-ABAA1AB34570}"/>
  <tableColumns count="2">
    <tableColumn id="1" xr3:uid="{49D3066E-7C39-4FAE-833A-A27976E622F2}" name="Material" dataDxfId="97"/>
    <tableColumn id="2" xr3:uid="{2AF6BF80-3885-4D9C-8829-97C6AA3119D7}" name="material nazw." dataDxfId="96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BE63CB27-72CB-49A8-BE5F-B10C0A1DAE15}" name="Tabela10321" displayName="Tabela10321" ref="D18:E62" totalsRowShown="0" headerRowDxfId="21" tableBorderDxfId="20">
  <autoFilter ref="D18:E62" xr:uid="{D45671F5-1A9D-49A1-A458-ABAA1AB34570}"/>
  <tableColumns count="2">
    <tableColumn id="1" xr3:uid="{BB95B611-FC44-4CCD-864E-5B9A3C51D34B}" name="Material" dataDxfId="19"/>
    <tableColumn id="2" xr3:uid="{5D6C0A73-6C68-47FF-8472-C21E2C32CE48}" name="material nazw." dataDxfId="18"/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62C3CB9-1BF0-42BE-81E1-93B0E90ACCDE}" name="Tabela11422" displayName="Tabela11422" ref="F18:G62" totalsRowShown="0" headerRowDxfId="17" tableBorderDxfId="16">
  <autoFilter ref="F18:G62" xr:uid="{67C209F8-C4B5-422D-AA7F-BCA89B716C6C}"/>
  <tableColumns count="2">
    <tableColumn id="1" xr3:uid="{0195BF1B-9887-4D86-9D31-A791AA6826A6}" name="Klasa wytrz." dataDxfId="15"/>
    <tableColumn id="2" xr3:uid="{E2F72A83-7EF9-4966-A308-08AE8F836BF4}" name="Kolumna1" dataDxfId="14"/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7DCE4FA9-B496-4177-B038-A38484CB661A}" name="Tabela15523" displayName="Tabela15523" ref="H18:I62" totalsRowShown="0" headerRowDxfId="13" dataDxfId="12" tableBorderDxfId="11">
  <autoFilter ref="H18:I62" xr:uid="{81B66762-27A3-451B-9D10-170C4497FB19}"/>
  <tableColumns count="2">
    <tableColumn id="1" xr3:uid="{2A6E1379-C514-48E9-9777-277C89E841F1}" name="Rozmiary Gwintu" dataDxfId="10"/>
    <tableColumn id="2" xr3:uid="{163C577B-ED5B-4C8B-B02F-43A4F365C783}" name="Rozmiar gwintu nazw. " dataDxfId="9"/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5D733148-ACD8-4491-B8D8-246361B5D2A8}" name="Tabela16624" displayName="Tabela16624" ref="J18:K62" totalsRowShown="0" headerRowDxfId="8" dataDxfId="7" tableBorderDxfId="6">
  <autoFilter ref="J18:K62" xr:uid="{C6AB5C11-06E2-46E0-86C0-4325EB66DBB6}"/>
  <tableColumns count="2">
    <tableColumn id="1" xr3:uid="{C5B28BDD-66C2-4433-A7AB-3E595E6A56E3}" name="Dlugość gwintu" dataDxfId="5"/>
    <tableColumn id="2" xr3:uid="{CAA8F015-19FF-4C30-9EA8-B11A15822E80}" name="Dla nazwy" dataDxfId="4"/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B43B78F-15CE-49B4-A7CA-C8C92AD5241C}" name="Tabela18725" displayName="Tabela18725" ref="L18:L62" totalsRowShown="0" headerRowDxfId="3" dataDxfId="2" tableBorderDxfId="1">
  <autoFilter ref="L18:L62" xr:uid="{81F173EC-98D6-48BA-A806-260565541BE6}"/>
  <tableColumns count="1">
    <tableColumn id="1" xr3:uid="{65058BB7-B1E0-46BC-8C82-A920B09CB7E1}" name="Kolumna1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7C209F8-C4B5-422D-AA7F-BCA89B716C6C}" name="Tabela11" displayName="Tabela11" ref="F18:G62" totalsRowShown="0" headerRowDxfId="95" tableBorderDxfId="94">
  <autoFilter ref="F18:G62" xr:uid="{67C209F8-C4B5-422D-AA7F-BCA89B716C6C}"/>
  <tableColumns count="2">
    <tableColumn id="1" xr3:uid="{0C31437D-8C24-4180-814D-F64402F44231}" name="Klasa wytrz." dataDxfId="93"/>
    <tableColumn id="2" xr3:uid="{F5621116-DD8A-4FC3-B49F-21083FECDE62}" name="Kolumna1" dataDxfId="9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B66762-27A3-451B-9D10-170C4497FB19}" name="Tabela15" displayName="Tabela15" ref="H18:I62" totalsRowShown="0" headerRowDxfId="91" dataDxfId="90" tableBorderDxfId="89">
  <autoFilter ref="H18:I62" xr:uid="{81B66762-27A3-451B-9D10-170C4497FB19}"/>
  <tableColumns count="2">
    <tableColumn id="1" xr3:uid="{87BD2B6B-1D3E-4E3B-9319-6ABBC5E93AB1}" name="Rozmiary Gwintu" dataDxfId="88"/>
    <tableColumn id="2" xr3:uid="{E74F7DA2-E89C-4211-8F23-CC455ED7916D}" name="Rozmiar gwintu nazw. " dataDxfId="8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6AB5C11-06E2-46E0-86C0-4325EB66DBB6}" name="Tabela16" displayName="Tabela16" ref="J18:K62" totalsRowShown="0" headerRowDxfId="86" dataDxfId="85" tableBorderDxfId="84">
  <autoFilter ref="J18:K62" xr:uid="{C6AB5C11-06E2-46E0-86C0-4325EB66DBB6}"/>
  <tableColumns count="2">
    <tableColumn id="1" xr3:uid="{55DFDFCD-8EFA-4294-ACA6-EE6F360901E3}" name="Dlugość gwintu" dataDxfId="83"/>
    <tableColumn id="2" xr3:uid="{7E51230A-39BB-4C6F-A631-8738CC3230E8}" name="Dla nazwy" dataDxfId="8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81F173EC-98D6-48BA-A806-260565541BE6}" name="Tabela18" displayName="Tabela18" ref="L18:L62" totalsRowShown="0" headerRowDxfId="81" dataDxfId="80" tableBorderDxfId="79">
  <autoFilter ref="L18:L62" xr:uid="{81F173EC-98D6-48BA-A806-260565541BE6}"/>
  <tableColumns count="1">
    <tableColumn id="1" xr3:uid="{489D8312-45B1-4B8F-8644-799EE16CEA2E}" name="Kolumna1" dataDxfId="78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865DC-A09D-4F51-A9C9-14A73FF71E5C}" name="Tabela92" displayName="Tabela92" ref="B18:C62" totalsRowShown="0" headerRowDxfId="77" tableBorderDxfId="76">
  <autoFilter ref="B18:C62" xr:uid="{F87B94C2-FCA9-4F2E-AA36-8708BC278EC1}"/>
  <tableColumns count="2">
    <tableColumn id="1" xr3:uid="{C893B547-5B39-4A89-A329-3C4FF2E6F571}" name="Norma Śrub" dataDxfId="75"/>
    <tableColumn id="2" xr3:uid="{3444D0ED-7FBD-4344-82C2-0EC67FDDCB4D}" name="DIN, ISO" dataDxfId="74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C2F9B0-0FB9-46BF-9C47-684B9333B034}" name="Tabela103" displayName="Tabela103" ref="D18:E62" totalsRowShown="0" headerRowDxfId="73" tableBorderDxfId="72">
  <autoFilter ref="D18:E62" xr:uid="{D45671F5-1A9D-49A1-A458-ABAA1AB34570}"/>
  <tableColumns count="2">
    <tableColumn id="1" xr3:uid="{610FFA75-AC9F-451C-B082-A734A2030FD2}" name="Material" dataDxfId="71"/>
    <tableColumn id="2" xr3:uid="{0FE9965B-E3E9-4F6D-A9BC-140D8814507C}" name="material nazw." dataDxfId="7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46552F-4B37-4B52-879D-839938BE0DD2}" name="Tabela114" displayName="Tabela114" ref="F18:G62" totalsRowShown="0" headerRowDxfId="69" tableBorderDxfId="68">
  <autoFilter ref="F18:G62" xr:uid="{67C209F8-C4B5-422D-AA7F-BCA89B716C6C}"/>
  <tableColumns count="2">
    <tableColumn id="1" xr3:uid="{0742B3C3-1491-4AF6-8F55-71F1703C4709}" name="Klasa wytrz." dataDxfId="67"/>
    <tableColumn id="2" xr3:uid="{743D2D5F-29C0-430C-B3DB-A47F9506D7DB}" name="Kolumna1" dataDxfId="6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39" dT="2023-01-12T07:12:07.66" personId="{5EAC835F-CDDF-44B5-8840-F6AFEC3C5CF8}" id="{76772211-F082-41BA-A5DC-103D3A1E5E85}">
    <text xml:space="preserve">Średnice dla nitów z innym podpisem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0" dT="2023-01-02T06:53:53.36" personId="{5EAC835F-CDDF-44B5-8840-F6AFEC3C5CF8}" id="{4C9246F6-5D35-473C-943C-8822453461C5}">
    <text>M10 3d</text>
  </threadedComment>
  <threadedComment ref="J21" dT="2023-01-02T06:53:59.91" personId="{5EAC835F-CDDF-44B5-8840-F6AFEC3C5CF8}" id="{5A7DF758-2251-4CDD-B22B-66078F59EC90}">
    <text>M12 3d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10" Type="http://schemas.microsoft.com/office/2017/10/relationships/threadedComment" Target="../threadedComments/threadedComment1.xml"/><Relationship Id="rId4" Type="http://schemas.openxmlformats.org/officeDocument/2006/relationships/table" Target="../tables/table2.xml"/><Relationship Id="rId9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0.xml"/><Relationship Id="rId5" Type="http://schemas.openxmlformats.org/officeDocument/2006/relationships/table" Target="../tables/table9.xml"/><Relationship Id="rId10" Type="http://schemas.microsoft.com/office/2017/10/relationships/threadedComment" Target="../threadedComments/threadedComment2.xml"/><Relationship Id="rId4" Type="http://schemas.openxmlformats.org/officeDocument/2006/relationships/table" Target="../tables/table8.xml"/><Relationship Id="rId9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7" Type="http://schemas.openxmlformats.org/officeDocument/2006/relationships/table" Target="../tables/table24.xml"/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23.xml"/><Relationship Id="rId5" Type="http://schemas.openxmlformats.org/officeDocument/2006/relationships/table" Target="../tables/table22.xml"/><Relationship Id="rId4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6B67F-E30E-4C2F-B743-DF9EFB2422B4}">
  <sheetPr codeName="Arkusz1"/>
  <dimension ref="A1:T44"/>
  <sheetViews>
    <sheetView topLeftCell="A19" workbookViewId="0">
      <selection activeCell="D14" sqref="D14"/>
    </sheetView>
  </sheetViews>
  <sheetFormatPr defaultRowHeight="12.75" x14ac:dyDescent="0.35"/>
  <cols>
    <col min="1" max="1" width="56.19921875" customWidth="1"/>
    <col min="2" max="2" width="56.265625" customWidth="1"/>
  </cols>
  <sheetData>
    <row r="1" spans="1:8" ht="17.649999999999999" x14ac:dyDescent="0.5">
      <c r="A1" s="71" t="s">
        <v>222</v>
      </c>
    </row>
    <row r="4" spans="1:8" ht="27.4" x14ac:dyDescent="0.7">
      <c r="A4" s="34" t="s">
        <v>175</v>
      </c>
    </row>
    <row r="5" spans="1:8" ht="27.4" x14ac:dyDescent="0.7">
      <c r="A5" s="34" t="s">
        <v>177</v>
      </c>
      <c r="B5" s="35" t="s">
        <v>178</v>
      </c>
    </row>
    <row r="6" spans="1:8" x14ac:dyDescent="0.35">
      <c r="C6" s="2"/>
      <c r="D6" s="2"/>
      <c r="E6" s="2"/>
      <c r="F6" s="2"/>
      <c r="G6" s="2"/>
      <c r="H6" s="2"/>
    </row>
    <row r="7" spans="1:8" x14ac:dyDescent="0.35">
      <c r="C7" s="2"/>
      <c r="D7" s="2"/>
      <c r="E7" s="2"/>
      <c r="F7" s="2"/>
      <c r="G7" s="2"/>
      <c r="H7" s="2"/>
    </row>
    <row r="8" spans="1:8" ht="28.05" customHeight="1" x14ac:dyDescent="0.35">
      <c r="A8" s="2"/>
      <c r="C8" s="2"/>
      <c r="D8" s="2"/>
      <c r="E8" s="2"/>
      <c r="F8" s="2"/>
      <c r="G8" s="2"/>
      <c r="H8" s="2"/>
    </row>
    <row r="9" spans="1:8" ht="17.25" x14ac:dyDescent="0.45">
      <c r="A9" s="66" t="s">
        <v>176</v>
      </c>
      <c r="B9" s="2"/>
      <c r="C9" s="2"/>
      <c r="D9" s="2"/>
      <c r="E9" s="2"/>
      <c r="F9" s="2"/>
      <c r="G9" s="2"/>
      <c r="H9" s="2"/>
    </row>
    <row r="10" spans="1:8" ht="20.55" customHeight="1" x14ac:dyDescent="0.45">
      <c r="A10" s="67" t="s">
        <v>223</v>
      </c>
      <c r="B10" s="2"/>
      <c r="C10" s="2"/>
      <c r="D10" s="2"/>
      <c r="E10" s="2"/>
      <c r="F10" s="2"/>
      <c r="G10" s="2"/>
      <c r="H10" s="2"/>
    </row>
    <row r="11" spans="1:8" ht="17.25" x14ac:dyDescent="0.45">
      <c r="A11" s="68" t="s">
        <v>199</v>
      </c>
      <c r="B11" s="2"/>
      <c r="C11" s="2"/>
      <c r="D11" s="2"/>
      <c r="E11" s="2"/>
      <c r="F11" s="2"/>
      <c r="G11" s="2"/>
      <c r="H11" s="2"/>
    </row>
    <row r="12" spans="1:8" ht="17.25" x14ac:dyDescent="0.45">
      <c r="A12" s="69" t="s">
        <v>179</v>
      </c>
      <c r="B12" s="2"/>
      <c r="C12" s="2"/>
      <c r="D12" s="2"/>
      <c r="E12" s="2"/>
      <c r="F12" s="2"/>
      <c r="G12" s="2"/>
      <c r="H12" s="2"/>
    </row>
    <row r="13" spans="1:8" ht="24" customHeight="1" x14ac:dyDescent="0.45">
      <c r="A13" s="70" t="s">
        <v>221</v>
      </c>
      <c r="B13" s="2"/>
      <c r="C13" s="2"/>
      <c r="D13" s="2"/>
      <c r="E13" s="2"/>
      <c r="F13" s="2"/>
      <c r="G13" s="2"/>
      <c r="H13" s="2"/>
    </row>
    <row r="14" spans="1:8" ht="31.5" customHeight="1" x14ac:dyDescent="0.35"/>
    <row r="15" spans="1:8" ht="22.05" customHeight="1" x14ac:dyDescent="0.35">
      <c r="A15" t="s">
        <v>260</v>
      </c>
    </row>
    <row r="16" spans="1:8" ht="27.5" customHeight="1" x14ac:dyDescent="0.35">
      <c r="A16" s="109" t="s">
        <v>261</v>
      </c>
      <c r="B16" s="109"/>
      <c r="C16" s="109"/>
      <c r="D16" s="109"/>
      <c r="E16" s="109"/>
      <c r="F16" s="109"/>
    </row>
    <row r="17" spans="1:20" ht="18" customHeight="1" x14ac:dyDescent="0.35">
      <c r="A17" t="s">
        <v>262</v>
      </c>
    </row>
    <row r="18" spans="1:20" ht="22.05" customHeight="1" x14ac:dyDescent="0.35"/>
    <row r="19" spans="1:20" x14ac:dyDescent="0.35">
      <c r="A19" t="s">
        <v>263</v>
      </c>
    </row>
    <row r="20" spans="1:20" x14ac:dyDescent="0.35">
      <c r="A20" t="s">
        <v>265</v>
      </c>
      <c r="B20" t="s">
        <v>264</v>
      </c>
    </row>
    <row r="23" spans="1:20" x14ac:dyDescent="0.35">
      <c r="A23" t="s">
        <v>269</v>
      </c>
    </row>
    <row r="24" spans="1:20" ht="12.5" customHeight="1" x14ac:dyDescent="0.35">
      <c r="A24" t="s">
        <v>155</v>
      </c>
      <c r="B24" t="s">
        <v>156</v>
      </c>
      <c r="D24" t="s">
        <v>172</v>
      </c>
    </row>
    <row r="25" spans="1:20" ht="12.5" customHeight="1" x14ac:dyDescent="0.35">
      <c r="A25" t="s">
        <v>166</v>
      </c>
      <c r="B25" t="s">
        <v>167</v>
      </c>
      <c r="D25" t="s">
        <v>173</v>
      </c>
    </row>
    <row r="26" spans="1:20" ht="12.5" customHeight="1" x14ac:dyDescent="0.35">
      <c r="A26" s="1" t="s">
        <v>272</v>
      </c>
      <c r="B26" t="s">
        <v>170</v>
      </c>
      <c r="D26" s="1" t="s">
        <v>273</v>
      </c>
      <c r="R26" s="72"/>
    </row>
    <row r="28" spans="1:20" x14ac:dyDescent="0.35">
      <c r="R28" s="32"/>
    </row>
    <row r="29" spans="1:20" x14ac:dyDescent="0.35">
      <c r="A29" t="s">
        <v>270</v>
      </c>
    </row>
    <row r="30" spans="1:20" x14ac:dyDescent="0.35">
      <c r="A30" t="s">
        <v>266</v>
      </c>
      <c r="B30" t="s">
        <v>268</v>
      </c>
      <c r="D30" s="109"/>
      <c r="E30" s="109"/>
      <c r="F30" s="109"/>
      <c r="G30" s="109"/>
      <c r="H30" s="109"/>
      <c r="I30" s="109"/>
      <c r="J30" s="109"/>
      <c r="K30" s="109"/>
      <c r="L30" s="109"/>
      <c r="M30" s="109"/>
      <c r="N30" s="109"/>
      <c r="O30" s="109"/>
      <c r="P30" s="109"/>
      <c r="Q30" s="109"/>
      <c r="R30" s="109"/>
      <c r="S30" s="109"/>
      <c r="T30" s="109"/>
    </row>
    <row r="31" spans="1:20" x14ac:dyDescent="0.35">
      <c r="A31" t="s">
        <v>162</v>
      </c>
      <c r="B31" t="s">
        <v>163</v>
      </c>
      <c r="D31" s="6" t="s">
        <v>174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</row>
    <row r="32" spans="1:20" x14ac:dyDescent="0.35">
      <c r="R32" s="33"/>
    </row>
    <row r="34" spans="1:17" x14ac:dyDescent="0.35">
      <c r="A34" t="s">
        <v>164</v>
      </c>
      <c r="B34" t="s">
        <v>165</v>
      </c>
    </row>
    <row r="38" spans="1:17" x14ac:dyDescent="0.35"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</row>
    <row r="43" spans="1:17" x14ac:dyDescent="0.35">
      <c r="A43" s="1"/>
    </row>
    <row r="44" spans="1:17" x14ac:dyDescent="0.35">
      <c r="A44" s="1"/>
    </row>
  </sheetData>
  <mergeCells count="2">
    <mergeCell ref="A16:F16"/>
    <mergeCell ref="D30:T30"/>
  </mergeCells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243E-55F4-4E3B-B5B7-A3A9A4193F71}">
  <sheetPr codeName="Arkusz3">
    <tabColor theme="3" tint="0.39997558519241921"/>
  </sheetPr>
  <dimension ref="A1:AD73"/>
  <sheetViews>
    <sheetView tabSelected="1" topLeftCell="A25" zoomScaleNormal="100" workbookViewId="0">
      <selection activeCell="C65" sqref="C65"/>
    </sheetView>
  </sheetViews>
  <sheetFormatPr defaultRowHeight="12.75" x14ac:dyDescent="0.35"/>
  <cols>
    <col min="1" max="1" width="7.265625" customWidth="1"/>
    <col min="2" max="2" width="16.9296875" style="8" customWidth="1"/>
    <col min="3" max="3" width="39.33203125" style="3" customWidth="1"/>
    <col min="4" max="4" width="10.33203125" style="4" customWidth="1"/>
    <col min="5" max="5" width="16.59765625" customWidth="1"/>
    <col min="6" max="6" width="13.53125" bestFit="1" customWidth="1"/>
    <col min="7" max="7" width="12" style="4" customWidth="1"/>
    <col min="8" max="8" width="19.06640625" style="4" customWidth="1"/>
    <col min="9" max="9" width="23" style="4" customWidth="1"/>
    <col min="10" max="10" width="17.06640625" style="4" customWidth="1"/>
    <col min="11" max="11" width="12.53125" style="4" customWidth="1"/>
    <col min="12" max="12" width="13.19921875" style="4" customWidth="1"/>
    <col min="13" max="13" width="12.3984375" style="4" customWidth="1"/>
    <col min="14" max="14" width="7.53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0" t="s">
        <v>187</v>
      </c>
      <c r="B1" s="110"/>
      <c r="C1" s="110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7</v>
      </c>
      <c r="D6" s="37" t="s">
        <v>81</v>
      </c>
      <c r="E6" s="39" t="s">
        <v>224</v>
      </c>
      <c r="F6" s="37"/>
      <c r="G6" s="39" t="s">
        <v>19</v>
      </c>
      <c r="H6" s="37" t="s">
        <v>81</v>
      </c>
      <c r="I6" s="39" t="s">
        <v>237</v>
      </c>
      <c r="J6" s="37" t="s">
        <v>81</v>
      </c>
      <c r="K6" s="39" t="s">
        <v>25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VLOOKUP($C$6,Tabela9[],2,0)</f>
        <v>DIN 912 Śruba walc. imbus</v>
      </c>
      <c r="D7" s="38" t="s">
        <v>113</v>
      </c>
      <c r="E7" s="41" t="str">
        <f>VLOOKUP($E$6,Tabela10[],2,0)</f>
        <v>Alu.</v>
      </c>
      <c r="F7" s="38" t="s">
        <v>113</v>
      </c>
      <c r="G7" s="41" t="str">
        <f>VLOOKUP($G$6,Tabela11[],2,0)</f>
        <v>-</v>
      </c>
      <c r="H7" s="38" t="s">
        <v>113</v>
      </c>
      <c r="I7" s="41" t="str">
        <f>VLOOKUP($I$6,Tabela15[],2,0)</f>
        <v>fi4,8</v>
      </c>
      <c r="J7" s="38" t="s">
        <v>205</v>
      </c>
      <c r="K7" s="42" t="str">
        <f>VLOOKUP(K6,Tabela16[],2,0)</f>
        <v>8</v>
      </c>
      <c r="L7" s="43" t="s">
        <v>113</v>
      </c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00912-A00-F48-008</v>
      </c>
      <c r="D9" s="111" t="str">
        <f>_xlfn.CONCAT(C7:L7)</f>
        <v xml:space="preserve">DIN 912 Śruba walc. imbus Alu. - fi4,8 x8 </v>
      </c>
      <c r="E9" s="112"/>
      <c r="F9" s="112"/>
      <c r="G9" s="112"/>
      <c r="H9" s="112"/>
      <c r="I9" s="112"/>
      <c r="J9" s="113"/>
      <c r="K9" s="116" t="s">
        <v>186</v>
      </c>
      <c r="L9" s="117"/>
      <c r="M9" s="4">
        <f>LEN(C9)</f>
        <v>17</v>
      </c>
      <c r="N9" s="4">
        <f>LEN(D9)</f>
        <v>42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00912-A00-F48-008-00</v>
      </c>
      <c r="D10" s="111" t="str">
        <f>_xlfn.CONCAT(C7:M7)</f>
        <v xml:space="preserve">DIN 912 Śruba walc. imbus Alu. - fi4,8 x8 </v>
      </c>
      <c r="E10" s="112"/>
      <c r="F10" s="112"/>
      <c r="G10" s="112"/>
      <c r="H10" s="112"/>
      <c r="I10" s="112"/>
      <c r="J10" s="113"/>
      <c r="K10" s="114" t="s">
        <v>185</v>
      </c>
      <c r="L10" s="115"/>
      <c r="M10" s="4">
        <f>LEN(C10)</f>
        <v>20</v>
      </c>
      <c r="N10" s="4">
        <f>LEN(D10)</f>
        <v>42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12" t="s">
        <v>5</v>
      </c>
      <c r="C19" s="64" t="s">
        <v>214</v>
      </c>
      <c r="D19" s="15" t="s">
        <v>11</v>
      </c>
      <c r="E19" s="20" t="s">
        <v>1</v>
      </c>
      <c r="F19" s="15" t="s">
        <v>19</v>
      </c>
      <c r="G19" s="19" t="s">
        <v>81</v>
      </c>
      <c r="H19" s="54" t="s">
        <v>36</v>
      </c>
      <c r="I19" s="11" t="s">
        <v>118</v>
      </c>
      <c r="J19" s="54" t="s">
        <v>271</v>
      </c>
      <c r="K19" s="55" t="s">
        <v>168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13" t="s">
        <v>6</v>
      </c>
      <c r="C20" s="65" t="s">
        <v>213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54" t="s">
        <v>242</v>
      </c>
      <c r="K20" s="11" t="s">
        <v>243</v>
      </c>
      <c r="L20" s="54" t="s">
        <v>137</v>
      </c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14" t="s">
        <v>191</v>
      </c>
      <c r="C21" s="22" t="s">
        <v>212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54" t="s">
        <v>25</v>
      </c>
      <c r="K21" s="11" t="s">
        <v>131</v>
      </c>
      <c r="L21" s="54" t="s">
        <v>138</v>
      </c>
      <c r="M21" s="57" t="s">
        <v>75</v>
      </c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14" t="s">
        <v>7</v>
      </c>
      <c r="C22" s="65" t="s">
        <v>211</v>
      </c>
      <c r="D22" s="16" t="s">
        <v>14</v>
      </c>
      <c r="E22" s="21" t="s">
        <v>204</v>
      </c>
      <c r="F22" s="16" t="s">
        <v>17</v>
      </c>
      <c r="G22" s="10" t="s">
        <v>198</v>
      </c>
      <c r="H22" s="54" t="s">
        <v>44</v>
      </c>
      <c r="I22" s="11" t="s">
        <v>62</v>
      </c>
      <c r="J22" s="54" t="s">
        <v>26</v>
      </c>
      <c r="K22" s="11" t="s">
        <v>17</v>
      </c>
      <c r="L22" s="54" t="s">
        <v>153</v>
      </c>
      <c r="M22" s="57" t="s">
        <v>77</v>
      </c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14" t="s">
        <v>200</v>
      </c>
      <c r="C23" s="22" t="s">
        <v>210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 t="s">
        <v>27</v>
      </c>
      <c r="K23" s="11" t="s">
        <v>18</v>
      </c>
      <c r="L23" s="54" t="s">
        <v>154</v>
      </c>
      <c r="M23" s="57" t="s">
        <v>76</v>
      </c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13" t="s">
        <v>90</v>
      </c>
      <c r="C24" s="22" t="s">
        <v>208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 t="s">
        <v>28</v>
      </c>
      <c r="K24" s="11" t="s">
        <v>89</v>
      </c>
      <c r="L24" s="54"/>
      <c r="M24" s="57" t="s">
        <v>77</v>
      </c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14" t="s">
        <v>91</v>
      </c>
      <c r="C25" s="22" t="s">
        <v>209</v>
      </c>
      <c r="D25" s="16" t="s">
        <v>224</v>
      </c>
      <c r="E25" s="21" t="s">
        <v>225</v>
      </c>
      <c r="F25" s="16" t="s">
        <v>182</v>
      </c>
      <c r="G25" s="10" t="s">
        <v>182</v>
      </c>
      <c r="H25" s="54" t="s">
        <v>47</v>
      </c>
      <c r="I25" s="11" t="s">
        <v>120</v>
      </c>
      <c r="J25" s="54" t="s">
        <v>29</v>
      </c>
      <c r="K25" s="11" t="s">
        <v>132</v>
      </c>
      <c r="L25" s="54"/>
      <c r="M25" s="57" t="s">
        <v>78</v>
      </c>
      <c r="T25"/>
      <c r="U25"/>
      <c r="V25" s="3"/>
      <c r="W25" s="3"/>
      <c r="X25" s="2"/>
      <c r="Y25"/>
    </row>
    <row r="26" spans="2:27" x14ac:dyDescent="0.35">
      <c r="B26" s="13" t="s">
        <v>8</v>
      </c>
      <c r="C26" s="22" t="s">
        <v>171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 t="s">
        <v>30</v>
      </c>
      <c r="K26" s="11" t="s">
        <v>133</v>
      </c>
      <c r="L26" s="54"/>
      <c r="M26" s="57" t="s">
        <v>79</v>
      </c>
      <c r="R26" s="3"/>
      <c r="S26" s="2"/>
      <c r="T26"/>
      <c r="U26"/>
      <c r="V26" s="3"/>
      <c r="W26" s="3"/>
      <c r="X26" s="2"/>
      <c r="Y26"/>
    </row>
    <row r="27" spans="2:27" x14ac:dyDescent="0.35">
      <c r="B27" s="13" t="s">
        <v>192</v>
      </c>
      <c r="C27" s="22" t="s">
        <v>193</v>
      </c>
      <c r="D27" s="16"/>
      <c r="E27" s="21"/>
      <c r="F27" s="16"/>
      <c r="G27" s="10"/>
      <c r="H27" s="54" t="s">
        <v>49</v>
      </c>
      <c r="I27" s="11" t="s">
        <v>121</v>
      </c>
      <c r="J27" s="54" t="s">
        <v>31</v>
      </c>
      <c r="K27" s="11" t="s">
        <v>94</v>
      </c>
      <c r="L27" s="54"/>
      <c r="M27" s="57"/>
      <c r="R27" s="3"/>
      <c r="S27" s="2"/>
      <c r="T27"/>
      <c r="U27"/>
      <c r="Z27" s="4"/>
      <c r="AA27" s="4"/>
    </row>
    <row r="28" spans="2:27" x14ac:dyDescent="0.35">
      <c r="B28" s="13" t="s">
        <v>9</v>
      </c>
      <c r="C28" s="22" t="s">
        <v>215</v>
      </c>
      <c r="D28" s="16"/>
      <c r="E28" s="21"/>
      <c r="F28" s="16"/>
      <c r="G28" s="10"/>
      <c r="H28" s="54" t="s">
        <v>50</v>
      </c>
      <c r="I28" s="11" t="s">
        <v>66</v>
      </c>
      <c r="J28" s="54" t="s">
        <v>32</v>
      </c>
      <c r="K28" s="11" t="s">
        <v>95</v>
      </c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13" t="s">
        <v>10</v>
      </c>
      <c r="C29" s="22" t="s">
        <v>169</v>
      </c>
      <c r="D29" s="16"/>
      <c r="E29" s="21"/>
      <c r="F29" s="16"/>
      <c r="G29" s="10"/>
      <c r="H29" s="54" t="s">
        <v>51</v>
      </c>
      <c r="I29" s="11" t="s">
        <v>122</v>
      </c>
      <c r="J29" s="54" t="s">
        <v>33</v>
      </c>
      <c r="K29" s="11" t="s">
        <v>96</v>
      </c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73" t="s">
        <v>226</v>
      </c>
      <c r="C30" s="74" t="s">
        <v>241</v>
      </c>
      <c r="D30" s="16"/>
      <c r="E30" s="21"/>
      <c r="F30" s="16"/>
      <c r="G30" s="10"/>
      <c r="H30" s="54" t="s">
        <v>52</v>
      </c>
      <c r="I30" s="11" t="s">
        <v>67</v>
      </c>
      <c r="J30" s="54" t="s">
        <v>34</v>
      </c>
      <c r="K30" s="11" t="s">
        <v>97</v>
      </c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31"/>
      <c r="C31" s="21"/>
      <c r="D31" s="16"/>
      <c r="E31" s="21"/>
      <c r="F31" s="16"/>
      <c r="G31" s="10"/>
      <c r="H31" s="54" t="s">
        <v>53</v>
      </c>
      <c r="I31" s="11" t="s">
        <v>123</v>
      </c>
      <c r="J31" s="54" t="s">
        <v>35</v>
      </c>
      <c r="K31" s="11" t="s">
        <v>98</v>
      </c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31"/>
      <c r="C32" s="22"/>
      <c r="D32" s="16"/>
      <c r="E32" s="21"/>
      <c r="F32" s="16"/>
      <c r="G32" s="10"/>
      <c r="H32" s="54" t="s">
        <v>54</v>
      </c>
      <c r="I32" s="11" t="s">
        <v>124</v>
      </c>
      <c r="J32" s="54" t="s">
        <v>36</v>
      </c>
      <c r="K32" s="11" t="s">
        <v>99</v>
      </c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13"/>
      <c r="C33" s="22"/>
      <c r="D33" s="16"/>
      <c r="E33" s="21"/>
      <c r="F33" s="16"/>
      <c r="G33" s="10"/>
      <c r="H33" s="54" t="s">
        <v>55</v>
      </c>
      <c r="I33" s="11" t="s">
        <v>125</v>
      </c>
      <c r="J33" s="54" t="s">
        <v>37</v>
      </c>
      <c r="K33" s="11" t="s">
        <v>100</v>
      </c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31"/>
      <c r="C34" s="22"/>
      <c r="D34" s="16"/>
      <c r="E34" s="21"/>
      <c r="F34" s="16"/>
      <c r="G34" s="10"/>
      <c r="H34" s="54" t="s">
        <v>56</v>
      </c>
      <c r="I34" s="11" t="s">
        <v>126</v>
      </c>
      <c r="J34" s="54" t="s">
        <v>38</v>
      </c>
      <c r="K34" s="11" t="s">
        <v>101</v>
      </c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31"/>
      <c r="C35" s="22"/>
      <c r="D35" s="16"/>
      <c r="E35" s="21"/>
      <c r="F35" s="16"/>
      <c r="G35" s="10"/>
      <c r="H35" s="54" t="s">
        <v>60</v>
      </c>
      <c r="I35" s="11" t="s">
        <v>127</v>
      </c>
      <c r="J35" s="54" t="s">
        <v>39</v>
      </c>
      <c r="K35" s="11" t="s">
        <v>20</v>
      </c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31"/>
      <c r="C36" s="22"/>
      <c r="D36" s="16"/>
      <c r="E36" s="21"/>
      <c r="F36" s="16"/>
      <c r="G36" s="10"/>
      <c r="H36" s="54" t="s">
        <v>57</v>
      </c>
      <c r="I36" s="11" t="s">
        <v>128</v>
      </c>
      <c r="J36" s="54" t="s">
        <v>40</v>
      </c>
      <c r="K36" s="11" t="s">
        <v>102</v>
      </c>
      <c r="L36" s="54"/>
      <c r="M36" s="57"/>
      <c r="S36"/>
      <c r="T36"/>
      <c r="U36"/>
      <c r="Y36"/>
    </row>
    <row r="37" spans="2:25" x14ac:dyDescent="0.35">
      <c r="B37" s="13"/>
      <c r="C37" s="22"/>
      <c r="D37" s="16"/>
      <c r="E37" s="21"/>
      <c r="F37" s="16"/>
      <c r="G37" s="10"/>
      <c r="H37" s="54" t="s">
        <v>58</v>
      </c>
      <c r="I37" s="11" t="s">
        <v>129</v>
      </c>
      <c r="J37" s="54" t="s">
        <v>41</v>
      </c>
      <c r="K37" s="11" t="s">
        <v>103</v>
      </c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14"/>
      <c r="C38" s="22"/>
      <c r="D38" s="16"/>
      <c r="E38" s="21"/>
      <c r="F38" s="16"/>
      <c r="G38" s="10"/>
      <c r="H38" s="54" t="s">
        <v>59</v>
      </c>
      <c r="I38" s="11" t="s">
        <v>130</v>
      </c>
      <c r="J38" s="54" t="s">
        <v>42</v>
      </c>
      <c r="K38" s="11" t="s">
        <v>104</v>
      </c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75" t="s">
        <v>234</v>
      </c>
      <c r="I39" s="76" t="s">
        <v>230</v>
      </c>
      <c r="J39" s="54" t="s">
        <v>43</v>
      </c>
      <c r="K39" s="11" t="s">
        <v>105</v>
      </c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75" t="s">
        <v>235</v>
      </c>
      <c r="I40" s="76" t="s">
        <v>229</v>
      </c>
      <c r="J40" s="54" t="s">
        <v>44</v>
      </c>
      <c r="K40" s="11" t="s">
        <v>106</v>
      </c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75" t="s">
        <v>236</v>
      </c>
      <c r="I41" s="76" t="s">
        <v>227</v>
      </c>
      <c r="J41" s="54" t="s">
        <v>45</v>
      </c>
      <c r="K41" s="11" t="s">
        <v>107</v>
      </c>
      <c r="L41" s="54"/>
      <c r="M41" s="57"/>
      <c r="X41"/>
      <c r="Y41"/>
    </row>
    <row r="42" spans="2:25" x14ac:dyDescent="0.35">
      <c r="B42" s="14"/>
      <c r="C42" s="22"/>
      <c r="D42" s="16"/>
      <c r="E42" s="21"/>
      <c r="F42" s="16"/>
      <c r="G42" s="10"/>
      <c r="H42" s="75" t="s">
        <v>237</v>
      </c>
      <c r="I42" s="76" t="s">
        <v>231</v>
      </c>
      <c r="J42" s="54" t="s">
        <v>46</v>
      </c>
      <c r="K42" s="11" t="s">
        <v>108</v>
      </c>
      <c r="L42" s="54"/>
      <c r="M42" s="57"/>
      <c r="X42"/>
      <c r="Y42"/>
    </row>
    <row r="43" spans="2:25" x14ac:dyDescent="0.35">
      <c r="B43" s="13"/>
      <c r="C43" s="22"/>
      <c r="D43" s="16"/>
      <c r="E43" s="21"/>
      <c r="F43" s="16"/>
      <c r="G43" s="10"/>
      <c r="H43" s="75" t="s">
        <v>238</v>
      </c>
      <c r="I43" s="76" t="s">
        <v>232</v>
      </c>
      <c r="J43" s="54" t="s">
        <v>22</v>
      </c>
      <c r="K43" s="11" t="s">
        <v>22</v>
      </c>
      <c r="L43" s="54"/>
      <c r="M43" s="57"/>
      <c r="X43"/>
      <c r="Y43"/>
    </row>
    <row r="44" spans="2:25" x14ac:dyDescent="0.35">
      <c r="B44" s="14"/>
      <c r="C44" s="22"/>
      <c r="D44" s="16"/>
      <c r="E44" s="21"/>
      <c r="F44" s="16"/>
      <c r="G44" s="10"/>
      <c r="H44" s="75" t="s">
        <v>239</v>
      </c>
      <c r="I44" s="76" t="s">
        <v>233</v>
      </c>
      <c r="J44" s="54" t="s">
        <v>23</v>
      </c>
      <c r="K44" s="11" t="s">
        <v>23</v>
      </c>
      <c r="L44" s="54"/>
      <c r="M44" s="57"/>
      <c r="X44"/>
      <c r="Y44"/>
    </row>
    <row r="45" spans="2:25" x14ac:dyDescent="0.35">
      <c r="B45" s="13"/>
      <c r="C45" s="22"/>
      <c r="D45" s="16"/>
      <c r="E45" s="21"/>
      <c r="F45" s="16"/>
      <c r="G45" s="10"/>
      <c r="H45" s="75" t="s">
        <v>240</v>
      </c>
      <c r="I45" s="76" t="s">
        <v>228</v>
      </c>
      <c r="J45" s="54" t="s">
        <v>24</v>
      </c>
      <c r="K45" s="11" t="s">
        <v>24</v>
      </c>
      <c r="L45" s="54"/>
      <c r="M45" s="57"/>
      <c r="X45"/>
      <c r="Y45"/>
    </row>
    <row r="46" spans="2:25" x14ac:dyDescent="0.35">
      <c r="B46" s="14"/>
      <c r="C46" s="22"/>
      <c r="D46" s="16"/>
      <c r="E46" s="21"/>
      <c r="F46" s="16"/>
      <c r="G46" s="10"/>
      <c r="H46" s="54"/>
      <c r="I46" s="11"/>
      <c r="J46" s="54">
        <v>130</v>
      </c>
      <c r="K46" s="11">
        <v>130</v>
      </c>
      <c r="L46" s="54"/>
      <c r="M46" s="57"/>
      <c r="X46"/>
      <c r="Y46"/>
    </row>
    <row r="47" spans="2:25" x14ac:dyDescent="0.35">
      <c r="B47" s="13"/>
      <c r="C47" s="22"/>
      <c r="D47" s="16"/>
      <c r="E47" s="21"/>
      <c r="F47" s="16"/>
      <c r="G47" s="10"/>
      <c r="H47" s="54"/>
      <c r="I47" s="11"/>
      <c r="J47" s="54">
        <v>140</v>
      </c>
      <c r="K47" s="11">
        <v>140</v>
      </c>
      <c r="L47" s="54"/>
      <c r="M47" s="57"/>
      <c r="X47"/>
      <c r="Y47"/>
    </row>
    <row r="48" spans="2:25" x14ac:dyDescent="0.35">
      <c r="B48" s="14"/>
      <c r="C48" s="22"/>
      <c r="D48" s="16"/>
      <c r="E48" s="21"/>
      <c r="F48" s="16"/>
      <c r="G48" s="10"/>
      <c r="H48" s="54"/>
      <c r="I48" s="11"/>
      <c r="J48" s="54">
        <v>150</v>
      </c>
      <c r="K48" s="11">
        <v>150</v>
      </c>
      <c r="L48" s="54"/>
      <c r="M48" s="57"/>
      <c r="X48"/>
      <c r="Y48"/>
    </row>
    <row r="49" spans="2:25" x14ac:dyDescent="0.35">
      <c r="B49" s="13"/>
      <c r="C49" s="22"/>
      <c r="D49" s="16"/>
      <c r="E49" s="21"/>
      <c r="F49" s="16"/>
      <c r="G49" s="10"/>
      <c r="H49" s="54"/>
      <c r="I49" s="11"/>
      <c r="J49" s="54">
        <v>160</v>
      </c>
      <c r="K49" s="11">
        <v>160</v>
      </c>
      <c r="L49" s="54"/>
      <c r="M49" s="57"/>
      <c r="X49"/>
      <c r="Y49"/>
    </row>
    <row r="50" spans="2:25" x14ac:dyDescent="0.35">
      <c r="B50" s="14"/>
      <c r="C50" s="22"/>
      <c r="D50" s="16"/>
      <c r="E50" s="21"/>
      <c r="F50" s="16"/>
      <c r="G50" s="10"/>
      <c r="H50" s="54"/>
      <c r="I50" s="11"/>
      <c r="J50" s="54">
        <v>170</v>
      </c>
      <c r="K50" s="11">
        <v>170</v>
      </c>
      <c r="L50" s="54"/>
      <c r="M50" s="57"/>
      <c r="X50"/>
      <c r="Y50"/>
    </row>
    <row r="51" spans="2:25" x14ac:dyDescent="0.35">
      <c r="B51" s="13"/>
      <c r="C51" s="22"/>
      <c r="D51" s="16"/>
      <c r="E51" s="21"/>
      <c r="F51" s="16"/>
      <c r="G51" s="10"/>
      <c r="H51" s="54"/>
      <c r="I51" s="11"/>
      <c r="J51" s="54">
        <v>180</v>
      </c>
      <c r="K51" s="11">
        <v>180</v>
      </c>
      <c r="L51" s="54"/>
      <c r="M51" s="57"/>
      <c r="X51"/>
      <c r="Y51"/>
    </row>
    <row r="52" spans="2:25" x14ac:dyDescent="0.35">
      <c r="B52" s="13"/>
      <c r="C52" s="22"/>
      <c r="D52" s="16"/>
      <c r="E52" s="21"/>
      <c r="F52" s="16"/>
      <c r="G52" s="10"/>
      <c r="H52" s="54"/>
      <c r="I52" s="11"/>
      <c r="J52" s="54">
        <v>190</v>
      </c>
      <c r="K52" s="11">
        <v>190</v>
      </c>
      <c r="L52" s="54"/>
      <c r="M52" s="57"/>
      <c r="X52"/>
      <c r="Y52"/>
    </row>
    <row r="53" spans="2:25" ht="1.9" customHeight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  <row r="69" spans="2:11" ht="13.15" thickBot="1" x14ac:dyDescent="0.4">
      <c r="B69" s="8" t="s">
        <v>276</v>
      </c>
    </row>
    <row r="70" spans="2:11" x14ac:dyDescent="0.35">
      <c r="B70" s="12" t="s">
        <v>5</v>
      </c>
      <c r="C70" s="64" t="s">
        <v>214</v>
      </c>
      <c r="D70" s="15" t="s">
        <v>11</v>
      </c>
      <c r="E70" s="20" t="s">
        <v>1</v>
      </c>
      <c r="F70" s="15" t="s">
        <v>19</v>
      </c>
      <c r="G70" s="19" t="s">
        <v>81</v>
      </c>
      <c r="H70" s="62" t="s">
        <v>40</v>
      </c>
      <c r="I70" s="63" t="s">
        <v>61</v>
      </c>
      <c r="J70" s="62" t="s">
        <v>28</v>
      </c>
      <c r="K70" s="63" t="s">
        <v>89</v>
      </c>
    </row>
    <row r="71" spans="2:11" x14ac:dyDescent="0.35">
      <c r="B71" s="13" t="s">
        <v>6</v>
      </c>
      <c r="C71" s="65" t="s">
        <v>213</v>
      </c>
      <c r="D71" s="16" t="s">
        <v>12</v>
      </c>
      <c r="E71" s="21" t="s">
        <v>0</v>
      </c>
      <c r="F71" s="16" t="s">
        <v>20</v>
      </c>
      <c r="G71" s="10" t="s">
        <v>114</v>
      </c>
      <c r="H71" s="62" t="s">
        <v>44</v>
      </c>
      <c r="I71" s="63" t="s">
        <v>62</v>
      </c>
      <c r="J71" s="62" t="s">
        <v>29</v>
      </c>
      <c r="K71" s="63" t="s">
        <v>132</v>
      </c>
    </row>
    <row r="72" spans="2:11" x14ac:dyDescent="0.35">
      <c r="B72" s="14" t="s">
        <v>191</v>
      </c>
      <c r="C72" s="22" t="s">
        <v>212</v>
      </c>
      <c r="D72" s="16" t="s">
        <v>14</v>
      </c>
      <c r="E72" s="21" t="s">
        <v>204</v>
      </c>
      <c r="F72" s="16">
        <v>80</v>
      </c>
      <c r="G72" s="10" t="s">
        <v>73</v>
      </c>
      <c r="H72" s="62" t="s">
        <v>22</v>
      </c>
      <c r="I72" s="63" t="s">
        <v>63</v>
      </c>
      <c r="J72" s="62" t="s">
        <v>30</v>
      </c>
      <c r="K72" s="63" t="s">
        <v>133</v>
      </c>
    </row>
    <row r="73" spans="2:11" x14ac:dyDescent="0.35">
      <c r="B73" s="14" t="s">
        <v>7</v>
      </c>
      <c r="C73" s="65" t="s">
        <v>211</v>
      </c>
      <c r="D73" s="16"/>
      <c r="E73" s="21"/>
      <c r="F73" s="16" t="s">
        <v>17</v>
      </c>
      <c r="G73" s="10" t="s">
        <v>198</v>
      </c>
      <c r="H73" s="54"/>
      <c r="I73" s="11"/>
      <c r="J73" s="54"/>
      <c r="K73" s="11"/>
    </row>
  </sheetData>
  <mergeCells count="5">
    <mergeCell ref="A1:C1"/>
    <mergeCell ref="D9:J9"/>
    <mergeCell ref="D10:J10"/>
    <mergeCell ref="K10:L10"/>
    <mergeCell ref="K9:L9"/>
  </mergeCells>
  <phoneticPr fontId="5" type="noConversion"/>
  <dataValidations disablePrompts="1" count="7">
    <dataValidation type="list" allowBlank="1" showInputMessage="1" showErrorMessage="1" sqref="G6" xr:uid="{036C9510-C6DE-4112-B5A8-32DBE1969DF2}">
      <formula1>$F$19:$F$33</formula1>
    </dataValidation>
    <dataValidation type="list" allowBlank="1" showInputMessage="1" showErrorMessage="1" sqref="E6" xr:uid="{D322F8A4-5B5C-428D-8720-D1E84FF7B68D}">
      <formula1>$D$19:$D$39</formula1>
    </dataValidation>
    <dataValidation type="list" allowBlank="1" showInputMessage="1" showErrorMessage="1" sqref="I6" xr:uid="{657FC3E6-32A0-4C17-AAD6-8FBF5D8F44C7}">
      <formula1>$H$19:$H$43</formula1>
    </dataValidation>
    <dataValidation type="list" allowBlank="1" showInputMessage="1" showErrorMessage="1" sqref="M6" xr:uid="{FF30BE98-7B59-4C7C-8C71-36ACB53B565C}">
      <formula1>$M$19:$M$52</formula1>
    </dataValidation>
    <dataValidation type="list" allowBlank="1" showInputMessage="1" showErrorMessage="1" sqref="K6" xr:uid="{60B383AD-0907-4260-9DF5-80E526F1ACE6}">
      <formula1>$J$19:$J$60</formula1>
    </dataValidation>
    <dataValidation type="list" allowBlank="1" showInputMessage="1" showErrorMessage="1" sqref="M7" xr:uid="{6DCC6716-B213-4E76-96C8-D98CEDB4178B}">
      <formula1>$L$19:$L$62</formula1>
    </dataValidation>
    <dataValidation type="list" allowBlank="1" showInputMessage="1" showErrorMessage="1" sqref="C6" xr:uid="{5ACB6C9B-C3C4-4CDB-A252-25FA4CEB603C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6 D26:F26 D19:D23 B19:B22 H22:I22 F20:I21 H24:I26 B33:B50 F24:F25 F23:I23 F22 D27:I38 D39:G45 I39:I45 B51:C62 L20:M58 K19:M19 D46:I58 D59:M62 F19 H19:I19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CF8FF-3B15-42CF-83F5-7431ADC2B7C7}">
  <sheetPr codeName="Arkusz4">
    <tabColor theme="5" tint="0.39997558519241921"/>
  </sheetPr>
  <dimension ref="A1:AD72"/>
  <sheetViews>
    <sheetView topLeftCell="A31" zoomScale="85" zoomScaleNormal="85" workbookViewId="0">
      <selection activeCell="G73" sqref="G73"/>
    </sheetView>
  </sheetViews>
  <sheetFormatPr defaultRowHeight="12.75" x14ac:dyDescent="0.35"/>
  <cols>
    <col min="1" max="1" width="7.265625" customWidth="1"/>
    <col min="2" max="2" width="16.9296875" style="8" customWidth="1"/>
    <col min="3" max="3" width="35.7304687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7.265625" style="4" customWidth="1"/>
    <col min="13" max="13" width="15.066406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0" t="s">
        <v>188</v>
      </c>
      <c r="B1" s="110"/>
      <c r="C1" s="110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85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22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VLOOKUP($C$6,Tabela92[],2,0)</f>
        <v>DIN 315 Nakrętka motylkowa</v>
      </c>
      <c r="D7" s="38" t="s">
        <v>113</v>
      </c>
      <c r="E7" s="41" t="str">
        <f>VLOOKUP($E$6,Tabela103[],2,0)</f>
        <v>A2</v>
      </c>
      <c r="F7" s="38" t="s">
        <v>113</v>
      </c>
      <c r="G7" s="41" t="str">
        <f>VLOOKUP($G$6,Tabela114[],2,0)</f>
        <v>-</v>
      </c>
      <c r="H7" s="38" t="s">
        <v>113</v>
      </c>
      <c r="I7" s="41" t="str">
        <f>VLOOKUP($I$6,Tabela155[],2,0)</f>
        <v>M10</v>
      </c>
      <c r="J7" s="38" t="s">
        <v>113</v>
      </c>
      <c r="K7" s="42"/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00315-N00-100-001</v>
      </c>
      <c r="D9" s="111" t="str">
        <f>_xlfn.CONCAT(C7:L7)</f>
        <v xml:space="preserve">DIN 315 Nakrętka motylkowa A2 - M10 </v>
      </c>
      <c r="E9" s="112"/>
      <c r="F9" s="112"/>
      <c r="G9" s="112"/>
      <c r="H9" s="112"/>
      <c r="I9" s="112"/>
      <c r="J9" s="113"/>
      <c r="K9" s="116" t="s">
        <v>186</v>
      </c>
      <c r="L9" s="117"/>
      <c r="N9" s="4">
        <f>LEN(D9)</f>
        <v>36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00315-N00-100-001-00</v>
      </c>
      <c r="D10" s="111" t="str">
        <f>_xlfn.CONCAT(C7:M7)</f>
        <v xml:space="preserve">DIN 315 Nakrętka motylkowa A2 - M10 </v>
      </c>
      <c r="E10" s="112"/>
      <c r="F10" s="112"/>
      <c r="G10" s="112"/>
      <c r="H10" s="112"/>
      <c r="I10" s="112"/>
      <c r="J10" s="113"/>
      <c r="K10" s="114" t="s">
        <v>185</v>
      </c>
      <c r="L10" s="115"/>
      <c r="N10" s="4">
        <f>LEN(D10)</f>
        <v>36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t="s">
        <v>268</v>
      </c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x14ac:dyDescent="0.35">
      <c r="B19" s="25" t="s">
        <v>72</v>
      </c>
      <c r="C19" s="98" t="s">
        <v>216</v>
      </c>
      <c r="D19" s="15" t="s">
        <v>11</v>
      </c>
      <c r="E19" s="20" t="s">
        <v>1</v>
      </c>
      <c r="F19" s="15" t="s">
        <v>19</v>
      </c>
      <c r="G19" s="19" t="s">
        <v>81</v>
      </c>
      <c r="H19" s="99" t="s">
        <v>36</v>
      </c>
      <c r="I19" s="55" t="s">
        <v>118</v>
      </c>
      <c r="J19" s="100" t="s">
        <v>80</v>
      </c>
      <c r="K19" s="101" t="s">
        <v>81</v>
      </c>
      <c r="L19" s="99"/>
      <c r="M19" s="102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68</v>
      </c>
      <c r="C20" s="23" t="s">
        <v>217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34</v>
      </c>
      <c r="K20" s="18" t="s">
        <v>140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70</v>
      </c>
      <c r="C21" s="23" t="s">
        <v>218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 t="s">
        <v>82</v>
      </c>
      <c r="K21" s="18" t="s">
        <v>141</v>
      </c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71</v>
      </c>
      <c r="C22" s="24" t="s">
        <v>157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83</v>
      </c>
      <c r="C23" s="24" t="s">
        <v>158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69</v>
      </c>
      <c r="C24" s="24" t="s">
        <v>220</v>
      </c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84</v>
      </c>
      <c r="C25" s="23" t="s">
        <v>219</v>
      </c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85</v>
      </c>
      <c r="C26" s="24" t="s">
        <v>159</v>
      </c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 t="s">
        <v>86</v>
      </c>
      <c r="C27" s="24" t="s">
        <v>160</v>
      </c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 t="s">
        <v>87</v>
      </c>
      <c r="C28" s="24" t="s">
        <v>161</v>
      </c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 t="s">
        <v>88</v>
      </c>
      <c r="C29" s="24" t="s">
        <v>194</v>
      </c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 t="s">
        <v>195</v>
      </c>
      <c r="C30" s="22" t="s">
        <v>196</v>
      </c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 t="s">
        <v>197</v>
      </c>
      <c r="C31" s="22" t="s">
        <v>267</v>
      </c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ht="0.75" customHeight="1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hidden="1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hidden="1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idden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t="38.25" customHeight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t="23.65" customHeight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49.15" customHeight="1" thickBot="1" x14ac:dyDescent="0.4">
      <c r="B62" s="103"/>
      <c r="C62" s="104"/>
      <c r="D62" s="105"/>
      <c r="E62" s="104"/>
      <c r="F62" s="105"/>
      <c r="G62" s="106"/>
      <c r="H62" s="107"/>
      <c r="I62" s="108"/>
      <c r="J62" s="107"/>
      <c r="K62" s="108"/>
      <c r="L62" s="107"/>
      <c r="M62" s="58"/>
    </row>
    <row r="69" spans="2:11" ht="13.15" thickBot="1" x14ac:dyDescent="0.4">
      <c r="B69" s="8" t="s">
        <v>276</v>
      </c>
    </row>
    <row r="70" spans="2:11" ht="13.15" thickTop="1" x14ac:dyDescent="0.35">
      <c r="B70" s="25" t="s">
        <v>72</v>
      </c>
      <c r="C70" s="23" t="s">
        <v>216</v>
      </c>
      <c r="D70" s="15" t="s">
        <v>11</v>
      </c>
      <c r="E70" s="20" t="s">
        <v>1</v>
      </c>
      <c r="F70" s="15" t="s">
        <v>19</v>
      </c>
      <c r="G70" s="19" t="s">
        <v>81</v>
      </c>
      <c r="H70" s="54" t="s">
        <v>36</v>
      </c>
      <c r="I70" s="11" t="s">
        <v>118</v>
      </c>
      <c r="J70" s="60" t="s">
        <v>80</v>
      </c>
      <c r="K70" s="17" t="s">
        <v>278</v>
      </c>
    </row>
    <row r="71" spans="2:11" x14ac:dyDescent="0.35">
      <c r="B71" s="26" t="s">
        <v>68</v>
      </c>
      <c r="C71" s="23" t="s">
        <v>217</v>
      </c>
      <c r="D71" s="16" t="s">
        <v>12</v>
      </c>
      <c r="E71" s="21" t="s">
        <v>0</v>
      </c>
      <c r="F71" s="16" t="s">
        <v>20</v>
      </c>
      <c r="G71" s="10" t="s">
        <v>114</v>
      </c>
      <c r="H71" s="54" t="s">
        <v>38</v>
      </c>
      <c r="I71" s="11" t="s">
        <v>119</v>
      </c>
      <c r="J71" s="60" t="s">
        <v>34</v>
      </c>
      <c r="K71" s="18" t="s">
        <v>140</v>
      </c>
    </row>
    <row r="72" spans="2:11" x14ac:dyDescent="0.35">
      <c r="B72" s="27" t="s">
        <v>70</v>
      </c>
      <c r="C72" s="23" t="s">
        <v>218</v>
      </c>
      <c r="D72" s="16" t="s">
        <v>13</v>
      </c>
      <c r="E72" s="21" t="s">
        <v>201</v>
      </c>
      <c r="F72" s="16">
        <v>80</v>
      </c>
      <c r="G72" s="10" t="s">
        <v>73</v>
      </c>
      <c r="H72" s="54" t="s">
        <v>40</v>
      </c>
      <c r="I72" s="11" t="s">
        <v>61</v>
      </c>
      <c r="J72" s="60" t="s">
        <v>82</v>
      </c>
      <c r="K72" s="18" t="s">
        <v>141</v>
      </c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C6" xr:uid="{4FEF0FAC-0422-486C-875A-BA1774E72A47}">
      <formula1>$B$19:$B$61</formula1>
    </dataValidation>
    <dataValidation type="list" allowBlank="1" showInputMessage="1" showErrorMessage="1" sqref="M7" xr:uid="{65FC6A68-4A91-4958-9667-61A149433BBD}">
      <formula1>$L$19:$L$62</formula1>
    </dataValidation>
    <dataValidation type="list" allowBlank="1" showInputMessage="1" showErrorMessage="1" sqref="K6" xr:uid="{246407BF-2285-40B5-A94A-A50673076010}">
      <formula1>$J$19:$J$60</formula1>
    </dataValidation>
    <dataValidation type="list" allowBlank="1" showInputMessage="1" showErrorMessage="1" sqref="M6" xr:uid="{86EACE2E-796D-45E5-9CE7-3DAE6F27FC82}">
      <formula1>$M$19:$M$52</formula1>
    </dataValidation>
    <dataValidation type="list" allowBlank="1" showInputMessage="1" showErrorMessage="1" sqref="I6" xr:uid="{8C723C7E-FC05-4AE0-9D55-EBC8E380F38F}">
      <formula1>$H$19:$H$43</formula1>
    </dataValidation>
    <dataValidation type="list" allowBlank="1" showInputMessage="1" showErrorMessage="1" sqref="E6" xr:uid="{22101121-6C6B-4A4C-85EA-F21ABEC701D3}">
      <formula1>$D$19:$D$39</formula1>
    </dataValidation>
    <dataValidation type="list" allowBlank="1" showInputMessage="1" showErrorMessage="1" sqref="G6" xr:uid="{A8084873-B504-402E-B941-BC843E870E2E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1 B19:B31" numberStoredAsText="1"/>
  </ignoredErrors>
  <legacyDrawing r:id="rId2"/>
  <tableParts count="6"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9EB9-6A85-4707-91F2-6A971A0440C4}">
  <sheetPr codeName="Arkusz5">
    <tabColor theme="7" tint="0.39997558519241921"/>
  </sheetPr>
  <dimension ref="A1:AD72"/>
  <sheetViews>
    <sheetView topLeftCell="A25" zoomScale="85" zoomScaleNormal="85" workbookViewId="0">
      <selection activeCell="D66" sqref="D66"/>
    </sheetView>
  </sheetViews>
  <sheetFormatPr defaultRowHeight="12.75" x14ac:dyDescent="0.35"/>
  <cols>
    <col min="1" max="1" width="7.265625" customWidth="1"/>
    <col min="2" max="2" width="16.9296875" style="8" customWidth="1"/>
    <col min="3" max="3" width="31.9296875" style="3" customWidth="1"/>
    <col min="4" max="4" width="10.3984375" style="4" customWidth="1"/>
    <col min="5" max="5" width="17.33203125" customWidth="1"/>
    <col min="6" max="6" width="14" customWidth="1"/>
    <col min="7" max="7" width="13.59765625" style="4" customWidth="1"/>
    <col min="8" max="8" width="21.1328125" style="4" customWidth="1"/>
    <col min="9" max="9" width="24.73046875" style="4" customWidth="1"/>
    <col min="10" max="11" width="19.59765625" style="4" customWidth="1"/>
    <col min="12" max="12" width="15.59765625" style="4" customWidth="1"/>
    <col min="13" max="13" width="16.73046875" style="4" customWidth="1"/>
    <col min="14" max="14" width="8.863281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0" t="s">
        <v>189</v>
      </c>
      <c r="B1" s="110"/>
      <c r="C1" s="110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274</v>
      </c>
      <c r="D6" s="37" t="s">
        <v>81</v>
      </c>
      <c r="E6" s="39" t="s">
        <v>14</v>
      </c>
      <c r="F6" s="37"/>
      <c r="G6" s="39" t="s">
        <v>19</v>
      </c>
      <c r="H6" s="37" t="s">
        <v>81</v>
      </c>
      <c r="I6" s="39" t="s">
        <v>47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94" t="str">
        <f>VLOOKUP($C$6,Tabela98[],2,0)</f>
        <v>DIN 440 Podkladka Poszerzana 2x</v>
      </c>
      <c r="D7" s="94" t="s">
        <v>113</v>
      </c>
      <c r="E7" s="94" t="str">
        <f>VLOOKUP($E$6,Tabela109[],2,0)</f>
        <v>Ocynk</v>
      </c>
      <c r="F7" s="94" t="s">
        <v>113</v>
      </c>
      <c r="G7" s="94" t="str">
        <f>VLOOKUP($G$6,Tabela1113[],2,0)</f>
        <v>-</v>
      </c>
      <c r="H7" s="94" t="s">
        <v>113</v>
      </c>
      <c r="I7" s="94" t="str">
        <f>VLOOKUP($I$6,Tabela1514[],2,0)</f>
        <v>M14</v>
      </c>
      <c r="J7" s="94"/>
      <c r="K7" s="95"/>
      <c r="L7" s="96" t="s">
        <v>113</v>
      </c>
      <c r="M7" s="97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00440-O00-140-001</v>
      </c>
      <c r="D9" s="111" t="str">
        <f>_xlfn.CONCAT(C7:L7)</f>
        <v xml:space="preserve">DIN 440 Podkladka Poszerzana 2x Ocynk - M14 </v>
      </c>
      <c r="E9" s="112"/>
      <c r="F9" s="112"/>
      <c r="G9" s="112"/>
      <c r="H9" s="112"/>
      <c r="I9" s="112"/>
      <c r="J9" s="113"/>
      <c r="K9" s="118" t="s">
        <v>186</v>
      </c>
      <c r="L9" s="119"/>
      <c r="N9" s="4">
        <f>LEN(D9)</f>
        <v>44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00440-O00-140-001-00</v>
      </c>
      <c r="D10" s="111" t="str">
        <f>_xlfn.CONCAT(C7:M7)</f>
        <v xml:space="preserve">DIN 440 Podkladka Poszerzana 2x Ocynk - M14 </v>
      </c>
      <c r="E10" s="112"/>
      <c r="F10" s="112"/>
      <c r="G10" s="112"/>
      <c r="H10" s="112"/>
      <c r="I10" s="112"/>
      <c r="J10" s="113"/>
      <c r="K10" s="120" t="s">
        <v>185</v>
      </c>
      <c r="L10" s="121"/>
      <c r="N10" s="4">
        <f>LEN(D10)</f>
        <v>44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x14ac:dyDescent="0.4">
      <c r="B18" s="85" t="s">
        <v>3</v>
      </c>
      <c r="C18" s="86" t="s">
        <v>4</v>
      </c>
      <c r="D18" s="86" t="s">
        <v>93</v>
      </c>
      <c r="E18" s="85" t="s">
        <v>135</v>
      </c>
      <c r="F18" s="86" t="s">
        <v>184</v>
      </c>
      <c r="G18" s="86" t="s">
        <v>111</v>
      </c>
      <c r="H18" s="86" t="s">
        <v>16</v>
      </c>
      <c r="I18" s="86" t="s">
        <v>136</v>
      </c>
      <c r="J18" s="86" t="s">
        <v>277</v>
      </c>
      <c r="K18" s="87" t="s">
        <v>134</v>
      </c>
      <c r="L18" s="47" t="s">
        <v>111</v>
      </c>
      <c r="M18" s="9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x14ac:dyDescent="0.35">
      <c r="B19" s="78" t="s">
        <v>146</v>
      </c>
      <c r="C19" s="79" t="s">
        <v>145</v>
      </c>
      <c r="D19" s="54" t="s">
        <v>11</v>
      </c>
      <c r="E19" s="80" t="s">
        <v>1</v>
      </c>
      <c r="F19" s="54" t="s">
        <v>19</v>
      </c>
      <c r="G19" s="80" t="s">
        <v>81</v>
      </c>
      <c r="H19" s="54" t="s">
        <v>36</v>
      </c>
      <c r="I19" s="80" t="s">
        <v>118</v>
      </c>
      <c r="J19" s="54" t="s">
        <v>80</v>
      </c>
      <c r="K19" s="88" t="s">
        <v>81</v>
      </c>
      <c r="L19" s="89"/>
      <c r="M19" s="92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78" t="s">
        <v>147</v>
      </c>
      <c r="C20" s="79" t="s">
        <v>148</v>
      </c>
      <c r="D20" s="54" t="s">
        <v>12</v>
      </c>
      <c r="E20" s="80" t="s">
        <v>0</v>
      </c>
      <c r="F20" s="54" t="s">
        <v>20</v>
      </c>
      <c r="G20" s="80" t="s">
        <v>114</v>
      </c>
      <c r="H20" s="54" t="s">
        <v>38</v>
      </c>
      <c r="I20" s="80" t="s">
        <v>119</v>
      </c>
      <c r="J20" s="54"/>
      <c r="K20" s="88"/>
      <c r="L20" s="89" t="s">
        <v>137</v>
      </c>
      <c r="M20" s="92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78" t="s">
        <v>144</v>
      </c>
      <c r="C21" s="79" t="s">
        <v>149</v>
      </c>
      <c r="D21" s="54" t="s">
        <v>13</v>
      </c>
      <c r="E21" s="80" t="s">
        <v>201</v>
      </c>
      <c r="F21" s="54">
        <v>80</v>
      </c>
      <c r="G21" s="80" t="s">
        <v>73</v>
      </c>
      <c r="H21" s="54" t="s">
        <v>40</v>
      </c>
      <c r="I21" s="80" t="s">
        <v>61</v>
      </c>
      <c r="J21" s="54"/>
      <c r="K21" s="88"/>
      <c r="L21" s="89"/>
      <c r="M21" s="92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78" t="s">
        <v>274</v>
      </c>
      <c r="C22" s="81" t="s">
        <v>275</v>
      </c>
      <c r="D22" s="54" t="s">
        <v>14</v>
      </c>
      <c r="E22" s="80" t="s">
        <v>2</v>
      </c>
      <c r="F22" s="54" t="s">
        <v>17</v>
      </c>
      <c r="G22" s="80" t="s">
        <v>115</v>
      </c>
      <c r="H22" s="54" t="s">
        <v>44</v>
      </c>
      <c r="I22" s="80" t="s">
        <v>62</v>
      </c>
      <c r="J22" s="54"/>
      <c r="K22" s="88"/>
      <c r="L22" s="89"/>
      <c r="M22" s="92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82" t="s">
        <v>190</v>
      </c>
      <c r="C23" s="83" t="s">
        <v>203</v>
      </c>
      <c r="D23" s="54" t="s">
        <v>15</v>
      </c>
      <c r="E23" s="80" t="s">
        <v>117</v>
      </c>
      <c r="F23" s="54" t="s">
        <v>18</v>
      </c>
      <c r="G23" s="80" t="s">
        <v>116</v>
      </c>
      <c r="H23" s="54" t="s">
        <v>22</v>
      </c>
      <c r="I23" s="80" t="s">
        <v>63</v>
      </c>
      <c r="J23" s="54"/>
      <c r="K23" s="88"/>
      <c r="L23" s="89"/>
      <c r="M23" s="92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78" t="s">
        <v>150</v>
      </c>
      <c r="C24" s="81" t="s">
        <v>202</v>
      </c>
      <c r="D24" s="54" t="s">
        <v>152</v>
      </c>
      <c r="E24" s="80" t="s">
        <v>180</v>
      </c>
      <c r="F24" s="54" t="s">
        <v>181</v>
      </c>
      <c r="G24" s="80" t="s">
        <v>181</v>
      </c>
      <c r="H24" s="54" t="s">
        <v>24</v>
      </c>
      <c r="I24" s="80" t="s">
        <v>64</v>
      </c>
      <c r="J24" s="54"/>
      <c r="K24" s="88"/>
      <c r="L24" s="89"/>
      <c r="M24" s="92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82" t="s">
        <v>190</v>
      </c>
      <c r="C25" s="83" t="s">
        <v>203</v>
      </c>
      <c r="D25" s="54" t="s">
        <v>112</v>
      </c>
      <c r="E25" s="80" t="s">
        <v>151</v>
      </c>
      <c r="F25" s="54" t="s">
        <v>182</v>
      </c>
      <c r="G25" s="80" t="s">
        <v>182</v>
      </c>
      <c r="H25" s="54" t="s">
        <v>47</v>
      </c>
      <c r="I25" s="80" t="s">
        <v>120</v>
      </c>
      <c r="J25" s="54"/>
      <c r="K25" s="88"/>
      <c r="L25" s="89"/>
      <c r="M25" s="92"/>
      <c r="T25"/>
      <c r="U25"/>
      <c r="V25" s="3"/>
      <c r="W25" s="3"/>
      <c r="X25" s="2"/>
      <c r="Y25"/>
    </row>
    <row r="26" spans="2:27" x14ac:dyDescent="0.35">
      <c r="B26" s="84"/>
      <c r="C26" s="83"/>
      <c r="D26" s="54" t="s">
        <v>224</v>
      </c>
      <c r="E26" s="80" t="s">
        <v>225</v>
      </c>
      <c r="F26" s="54" t="s">
        <v>183</v>
      </c>
      <c r="G26" s="80" t="s">
        <v>183</v>
      </c>
      <c r="H26" s="54" t="s">
        <v>48</v>
      </c>
      <c r="I26" s="80" t="s">
        <v>65</v>
      </c>
      <c r="J26" s="54"/>
      <c r="K26" s="88"/>
      <c r="L26" s="89"/>
      <c r="M26" s="92"/>
      <c r="R26" s="3"/>
      <c r="S26" s="2"/>
      <c r="T26"/>
      <c r="U26"/>
      <c r="V26" s="3"/>
      <c r="W26" s="3"/>
      <c r="X26" s="2"/>
      <c r="Y26"/>
    </row>
    <row r="27" spans="2:27" x14ac:dyDescent="0.35">
      <c r="B27" s="82"/>
      <c r="C27" s="83"/>
      <c r="D27" s="54"/>
      <c r="E27" s="80"/>
      <c r="F27" s="54"/>
      <c r="G27" s="80"/>
      <c r="H27" s="54" t="s">
        <v>49</v>
      </c>
      <c r="I27" s="80" t="s">
        <v>121</v>
      </c>
      <c r="J27" s="54"/>
      <c r="K27" s="88"/>
      <c r="L27" s="89"/>
      <c r="M27" s="92"/>
      <c r="R27" s="3"/>
      <c r="S27" s="2"/>
      <c r="T27"/>
      <c r="U27"/>
      <c r="Z27" s="4"/>
      <c r="AA27" s="4"/>
    </row>
    <row r="28" spans="2:27" x14ac:dyDescent="0.35">
      <c r="B28" s="84"/>
      <c r="C28" s="83"/>
      <c r="D28" s="54"/>
      <c r="E28" s="80"/>
      <c r="F28" s="54"/>
      <c r="G28" s="80"/>
      <c r="H28" s="54" t="s">
        <v>50</v>
      </c>
      <c r="I28" s="80" t="s">
        <v>66</v>
      </c>
      <c r="J28" s="54"/>
      <c r="K28" s="88"/>
      <c r="L28" s="89"/>
      <c r="M28" s="92"/>
      <c r="S28"/>
      <c r="T28"/>
      <c r="U28"/>
      <c r="V28" s="3"/>
      <c r="W28" s="3"/>
      <c r="X28" s="3"/>
      <c r="Y28" s="2"/>
    </row>
    <row r="29" spans="2:27" x14ac:dyDescent="0.35">
      <c r="B29" s="82"/>
      <c r="C29" s="83"/>
      <c r="D29" s="54"/>
      <c r="E29" s="80"/>
      <c r="F29" s="54"/>
      <c r="G29" s="80"/>
      <c r="H29" s="54" t="s">
        <v>51</v>
      </c>
      <c r="I29" s="80" t="s">
        <v>122</v>
      </c>
      <c r="J29" s="54"/>
      <c r="K29" s="88"/>
      <c r="L29" s="89"/>
      <c r="M29" s="92"/>
      <c r="S29"/>
      <c r="T29"/>
      <c r="U29"/>
      <c r="V29" s="3"/>
      <c r="W29" s="3"/>
      <c r="X29" s="3"/>
      <c r="Y29" s="2"/>
    </row>
    <row r="30" spans="2:27" x14ac:dyDescent="0.35">
      <c r="B30" s="84"/>
      <c r="C30" s="83"/>
      <c r="D30" s="54"/>
      <c r="E30" s="80"/>
      <c r="F30" s="54"/>
      <c r="G30" s="80"/>
      <c r="H30" s="54" t="s">
        <v>52</v>
      </c>
      <c r="I30" s="80" t="s">
        <v>67</v>
      </c>
      <c r="J30" s="54"/>
      <c r="K30" s="88"/>
      <c r="L30" s="89"/>
      <c r="M30" s="92"/>
      <c r="S30"/>
      <c r="T30"/>
      <c r="U30"/>
      <c r="V30" s="3"/>
      <c r="W30" s="3"/>
      <c r="X30" s="3"/>
      <c r="Y30" s="2"/>
    </row>
    <row r="31" spans="2:27" x14ac:dyDescent="0.35">
      <c r="B31" s="82"/>
      <c r="C31" s="83"/>
      <c r="D31" s="54"/>
      <c r="E31" s="80"/>
      <c r="F31" s="54"/>
      <c r="G31" s="80"/>
      <c r="H31" s="54" t="s">
        <v>53</v>
      </c>
      <c r="I31" s="80" t="s">
        <v>123</v>
      </c>
      <c r="J31" s="54"/>
      <c r="K31" s="88"/>
      <c r="L31" s="89"/>
      <c r="M31" s="92"/>
      <c r="S31"/>
      <c r="T31"/>
      <c r="U31"/>
      <c r="V31" s="3"/>
      <c r="W31" s="3"/>
      <c r="X31" s="3"/>
      <c r="Y31" s="2"/>
    </row>
    <row r="32" spans="2:27" x14ac:dyDescent="0.35">
      <c r="B32" s="84"/>
      <c r="C32" s="83"/>
      <c r="D32" s="54"/>
      <c r="E32" s="80"/>
      <c r="F32" s="54"/>
      <c r="G32" s="80"/>
      <c r="H32" s="54" t="s">
        <v>54</v>
      </c>
      <c r="I32" s="80" t="s">
        <v>124</v>
      </c>
      <c r="J32" s="54"/>
      <c r="K32" s="88"/>
      <c r="L32" s="89"/>
      <c r="M32" s="92"/>
      <c r="S32"/>
      <c r="T32"/>
      <c r="U32"/>
      <c r="V32" s="3"/>
      <c r="W32" s="3"/>
      <c r="X32" s="3"/>
      <c r="Y32" s="2"/>
    </row>
    <row r="33" spans="2:25" x14ac:dyDescent="0.35">
      <c r="B33" s="82"/>
      <c r="C33" s="80"/>
      <c r="D33" s="54"/>
      <c r="E33" s="80"/>
      <c r="F33" s="54"/>
      <c r="G33" s="80"/>
      <c r="H33" s="54" t="s">
        <v>55</v>
      </c>
      <c r="I33" s="80" t="s">
        <v>125</v>
      </c>
      <c r="J33" s="54"/>
      <c r="K33" s="88"/>
      <c r="L33" s="89"/>
      <c r="M33" s="92"/>
      <c r="S33"/>
      <c r="T33"/>
      <c r="U33"/>
      <c r="V33" s="3"/>
      <c r="W33" s="3"/>
      <c r="X33" s="3"/>
      <c r="Y33" s="2"/>
    </row>
    <row r="34" spans="2:25" x14ac:dyDescent="0.35">
      <c r="B34" s="82"/>
      <c r="C34" s="80"/>
      <c r="D34" s="54"/>
      <c r="E34" s="80"/>
      <c r="F34" s="54"/>
      <c r="G34" s="80"/>
      <c r="H34" s="54" t="s">
        <v>56</v>
      </c>
      <c r="I34" s="80" t="s">
        <v>126</v>
      </c>
      <c r="J34" s="54"/>
      <c r="K34" s="88"/>
      <c r="L34" s="89"/>
      <c r="M34" s="92"/>
      <c r="S34"/>
      <c r="T34"/>
      <c r="U34"/>
      <c r="V34" s="3"/>
      <c r="W34" s="3"/>
      <c r="X34" s="3"/>
      <c r="Y34" s="2"/>
    </row>
    <row r="35" spans="2:25" x14ac:dyDescent="0.35">
      <c r="B35" s="82"/>
      <c r="C35" s="80"/>
      <c r="D35" s="54"/>
      <c r="E35" s="80"/>
      <c r="F35" s="54"/>
      <c r="G35" s="80"/>
      <c r="H35" s="54" t="s">
        <v>60</v>
      </c>
      <c r="I35" s="80" t="s">
        <v>127</v>
      </c>
      <c r="J35" s="54"/>
      <c r="K35" s="88"/>
      <c r="L35" s="89"/>
      <c r="M35" s="92"/>
      <c r="S35"/>
      <c r="T35"/>
      <c r="U35"/>
      <c r="V35" s="3"/>
      <c r="W35" s="3"/>
      <c r="X35" s="3"/>
      <c r="Y35" s="2"/>
    </row>
    <row r="36" spans="2:25" x14ac:dyDescent="0.35">
      <c r="B36" s="82"/>
      <c r="C36" s="80"/>
      <c r="D36" s="54"/>
      <c r="E36" s="80"/>
      <c r="F36" s="54"/>
      <c r="G36" s="80"/>
      <c r="H36" s="54" t="s">
        <v>57</v>
      </c>
      <c r="I36" s="80" t="s">
        <v>128</v>
      </c>
      <c r="J36" s="54"/>
      <c r="K36" s="88"/>
      <c r="L36" s="89"/>
      <c r="M36" s="92"/>
      <c r="S36"/>
      <c r="T36"/>
      <c r="U36"/>
      <c r="Y36"/>
    </row>
    <row r="37" spans="2:25" x14ac:dyDescent="0.35">
      <c r="B37" s="82"/>
      <c r="C37" s="83"/>
      <c r="D37" s="54"/>
      <c r="E37" s="80"/>
      <c r="F37" s="54"/>
      <c r="G37" s="80"/>
      <c r="H37" s="54" t="s">
        <v>58</v>
      </c>
      <c r="I37" s="80" t="s">
        <v>129</v>
      </c>
      <c r="J37" s="54"/>
      <c r="K37" s="88"/>
      <c r="L37" s="89"/>
      <c r="M37" s="92"/>
      <c r="S37"/>
      <c r="T37"/>
      <c r="U37"/>
      <c r="V37" s="3"/>
      <c r="W37" s="3"/>
      <c r="X37" s="2"/>
      <c r="Y37"/>
    </row>
    <row r="38" spans="2:25" x14ac:dyDescent="0.35">
      <c r="B38" s="84"/>
      <c r="C38" s="83"/>
      <c r="D38" s="54"/>
      <c r="E38" s="80"/>
      <c r="F38" s="54"/>
      <c r="G38" s="80"/>
      <c r="H38" s="54" t="s">
        <v>59</v>
      </c>
      <c r="I38" s="80" t="s">
        <v>130</v>
      </c>
      <c r="J38" s="54"/>
      <c r="K38" s="88"/>
      <c r="L38" s="89"/>
      <c r="M38" s="92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82"/>
      <c r="C39" s="83"/>
      <c r="D39" s="54"/>
      <c r="E39" s="80"/>
      <c r="F39" s="54"/>
      <c r="G39" s="80"/>
      <c r="H39" s="54"/>
      <c r="I39" s="80"/>
      <c r="J39" s="54"/>
      <c r="K39" s="88"/>
      <c r="L39" s="89"/>
      <c r="M39" s="92"/>
      <c r="X39"/>
      <c r="Y39"/>
    </row>
    <row r="40" spans="2:25" x14ac:dyDescent="0.35">
      <c r="B40" s="84"/>
      <c r="C40" s="83"/>
      <c r="D40" s="54"/>
      <c r="E40" s="80"/>
      <c r="F40" s="54"/>
      <c r="G40" s="80"/>
      <c r="H40" s="54"/>
      <c r="I40" s="80"/>
      <c r="J40" s="54"/>
      <c r="K40" s="88"/>
      <c r="L40" s="89"/>
      <c r="M40" s="92"/>
      <c r="X40"/>
      <c r="Y40"/>
    </row>
    <row r="41" spans="2:25" x14ac:dyDescent="0.35">
      <c r="B41" s="82"/>
      <c r="C41" s="83"/>
      <c r="D41" s="54"/>
      <c r="E41" s="80"/>
      <c r="F41" s="54"/>
      <c r="G41" s="80"/>
      <c r="H41" s="54"/>
      <c r="I41" s="80"/>
      <c r="J41" s="54"/>
      <c r="K41" s="88"/>
      <c r="L41" s="89"/>
      <c r="M41" s="92"/>
      <c r="X41"/>
      <c r="Y41"/>
    </row>
    <row r="42" spans="2:25" hidden="1" x14ac:dyDescent="0.35">
      <c r="B42" s="84"/>
      <c r="C42" s="83"/>
      <c r="D42" s="54"/>
      <c r="E42" s="80"/>
      <c r="F42" s="54"/>
      <c r="G42" s="80"/>
      <c r="H42" s="54"/>
      <c r="I42" s="80"/>
      <c r="J42" s="54"/>
      <c r="K42" s="88"/>
      <c r="L42" s="89"/>
      <c r="M42" s="92"/>
      <c r="X42"/>
      <c r="Y42"/>
    </row>
    <row r="43" spans="2:25" hidden="1" x14ac:dyDescent="0.35">
      <c r="B43" s="82"/>
      <c r="C43" s="83"/>
      <c r="D43" s="54"/>
      <c r="E43" s="80"/>
      <c r="F43" s="54"/>
      <c r="G43" s="80"/>
      <c r="H43" s="54"/>
      <c r="I43" s="80"/>
      <c r="J43" s="54"/>
      <c r="K43" s="88"/>
      <c r="L43" s="89"/>
      <c r="M43" s="92"/>
      <c r="X43"/>
      <c r="Y43"/>
    </row>
    <row r="44" spans="2:25" hidden="1" x14ac:dyDescent="0.35">
      <c r="B44" s="84"/>
      <c r="C44" s="83"/>
      <c r="D44" s="54"/>
      <c r="E44" s="80"/>
      <c r="F44" s="54"/>
      <c r="G44" s="80"/>
      <c r="H44" s="54"/>
      <c r="I44" s="80"/>
      <c r="J44" s="54"/>
      <c r="K44" s="88"/>
      <c r="L44" s="89"/>
      <c r="M44" s="92"/>
      <c r="X44"/>
      <c r="Y44"/>
    </row>
    <row r="45" spans="2:25" hidden="1" x14ac:dyDescent="0.35">
      <c r="B45" s="82"/>
      <c r="C45" s="83"/>
      <c r="D45" s="54"/>
      <c r="E45" s="80"/>
      <c r="F45" s="54"/>
      <c r="G45" s="80"/>
      <c r="H45" s="54"/>
      <c r="I45" s="80"/>
      <c r="J45" s="54"/>
      <c r="K45" s="88"/>
      <c r="L45" s="89"/>
      <c r="M45" s="92"/>
      <c r="X45"/>
      <c r="Y45"/>
    </row>
    <row r="46" spans="2:25" hidden="1" x14ac:dyDescent="0.35">
      <c r="B46" s="84"/>
      <c r="C46" s="83"/>
      <c r="D46" s="54"/>
      <c r="E46" s="80"/>
      <c r="F46" s="54"/>
      <c r="G46" s="80"/>
      <c r="H46" s="54"/>
      <c r="I46" s="80"/>
      <c r="J46" s="54"/>
      <c r="K46" s="88"/>
      <c r="L46" s="89"/>
      <c r="M46" s="92"/>
      <c r="X46"/>
      <c r="Y46"/>
    </row>
    <row r="47" spans="2:25" hidden="1" x14ac:dyDescent="0.35">
      <c r="B47" s="82"/>
      <c r="C47" s="83"/>
      <c r="D47" s="54"/>
      <c r="E47" s="80"/>
      <c r="F47" s="54"/>
      <c r="G47" s="80"/>
      <c r="H47" s="54"/>
      <c r="I47" s="80"/>
      <c r="J47" s="54"/>
      <c r="K47" s="88"/>
      <c r="L47" s="89"/>
      <c r="M47" s="92"/>
      <c r="X47"/>
      <c r="Y47"/>
    </row>
    <row r="48" spans="2:25" hidden="1" x14ac:dyDescent="0.35">
      <c r="B48" s="84"/>
      <c r="C48" s="83"/>
      <c r="D48" s="54"/>
      <c r="E48" s="80"/>
      <c r="F48" s="54"/>
      <c r="G48" s="80"/>
      <c r="H48" s="54"/>
      <c r="I48" s="80"/>
      <c r="J48" s="54"/>
      <c r="K48" s="88"/>
      <c r="L48" s="89"/>
      <c r="M48" s="92"/>
      <c r="X48"/>
      <c r="Y48"/>
    </row>
    <row r="49" spans="2:25" hidden="1" x14ac:dyDescent="0.35">
      <c r="B49" s="82"/>
      <c r="C49" s="83"/>
      <c r="D49" s="54"/>
      <c r="E49" s="80"/>
      <c r="F49" s="54"/>
      <c r="G49" s="80"/>
      <c r="H49" s="54"/>
      <c r="I49" s="80"/>
      <c r="J49" s="54"/>
      <c r="K49" s="88"/>
      <c r="L49" s="89"/>
      <c r="M49" s="92"/>
      <c r="X49"/>
      <c r="Y49"/>
    </row>
    <row r="50" spans="2:25" hidden="1" x14ac:dyDescent="0.35">
      <c r="B50" s="84"/>
      <c r="C50" s="83"/>
      <c r="D50" s="54"/>
      <c r="E50" s="80"/>
      <c r="F50" s="54"/>
      <c r="G50" s="80"/>
      <c r="H50" s="54"/>
      <c r="I50" s="80"/>
      <c r="J50" s="54"/>
      <c r="K50" s="88"/>
      <c r="L50" s="89"/>
      <c r="M50" s="92"/>
      <c r="X50"/>
      <c r="Y50"/>
    </row>
    <row r="51" spans="2:25" hidden="1" x14ac:dyDescent="0.35">
      <c r="B51" s="82"/>
      <c r="C51" s="83"/>
      <c r="D51" s="54"/>
      <c r="E51" s="80"/>
      <c r="F51" s="54"/>
      <c r="G51" s="80"/>
      <c r="H51" s="54"/>
      <c r="I51" s="80"/>
      <c r="J51" s="54"/>
      <c r="K51" s="88"/>
      <c r="L51" s="89"/>
      <c r="M51" s="92"/>
      <c r="X51"/>
      <c r="Y51"/>
    </row>
    <row r="52" spans="2:25" hidden="1" x14ac:dyDescent="0.35">
      <c r="B52" s="82"/>
      <c r="C52" s="83"/>
      <c r="D52" s="54"/>
      <c r="E52" s="80"/>
      <c r="F52" s="54"/>
      <c r="G52" s="80"/>
      <c r="H52" s="54"/>
      <c r="I52" s="80"/>
      <c r="J52" s="54"/>
      <c r="K52" s="88"/>
      <c r="L52" s="89"/>
      <c r="M52" s="92"/>
      <c r="X52"/>
      <c r="Y52"/>
    </row>
    <row r="53" spans="2:25" hidden="1" x14ac:dyDescent="0.35">
      <c r="B53" s="84"/>
      <c r="C53" s="83"/>
      <c r="D53" s="54"/>
      <c r="E53" s="80"/>
      <c r="F53" s="54"/>
      <c r="G53" s="80"/>
      <c r="H53" s="54"/>
      <c r="I53" s="80"/>
      <c r="J53" s="54"/>
      <c r="K53" s="88"/>
      <c r="L53" s="89"/>
      <c r="M53" s="92"/>
      <c r="X53"/>
      <c r="Y53"/>
    </row>
    <row r="54" spans="2:25" hidden="1" x14ac:dyDescent="0.35">
      <c r="B54" s="82"/>
      <c r="C54" s="83"/>
      <c r="D54" s="54"/>
      <c r="E54" s="80"/>
      <c r="F54" s="54"/>
      <c r="G54" s="80"/>
      <c r="H54" s="54"/>
      <c r="I54" s="80"/>
      <c r="J54" s="54"/>
      <c r="K54" s="88"/>
      <c r="L54" s="89"/>
      <c r="M54" s="92"/>
      <c r="X54"/>
      <c r="Y54"/>
    </row>
    <row r="55" spans="2:25" hidden="1" x14ac:dyDescent="0.35">
      <c r="B55" s="84"/>
      <c r="C55" s="83"/>
      <c r="D55" s="54"/>
      <c r="E55" s="80"/>
      <c r="F55" s="54"/>
      <c r="G55" s="80"/>
      <c r="H55" s="54"/>
      <c r="I55" s="80"/>
      <c r="J55" s="54"/>
      <c r="K55" s="88"/>
      <c r="L55" s="89"/>
      <c r="M55" s="92"/>
      <c r="X55"/>
      <c r="Y55"/>
    </row>
    <row r="56" spans="2:25" hidden="1" x14ac:dyDescent="0.35">
      <c r="B56" s="84"/>
      <c r="C56" s="83"/>
      <c r="D56" s="54"/>
      <c r="E56" s="80"/>
      <c r="F56" s="54"/>
      <c r="G56" s="80"/>
      <c r="H56" s="54"/>
      <c r="I56" s="80"/>
      <c r="J56" s="54"/>
      <c r="K56" s="88"/>
      <c r="L56" s="89"/>
      <c r="M56" s="92"/>
      <c r="X56"/>
      <c r="Y56"/>
    </row>
    <row r="57" spans="2:25" hidden="1" x14ac:dyDescent="0.35">
      <c r="B57" s="82"/>
      <c r="C57" s="83"/>
      <c r="D57" s="54"/>
      <c r="E57" s="80"/>
      <c r="F57" s="54"/>
      <c r="G57" s="80"/>
      <c r="H57" s="54"/>
      <c r="I57" s="80"/>
      <c r="J57" s="54"/>
      <c r="K57" s="88"/>
      <c r="L57" s="89"/>
      <c r="M57" s="92"/>
      <c r="X57"/>
      <c r="Y57"/>
    </row>
    <row r="58" spans="2:25" hidden="1" x14ac:dyDescent="0.35">
      <c r="B58" s="84"/>
      <c r="C58" s="83"/>
      <c r="D58" s="54"/>
      <c r="E58" s="80"/>
      <c r="F58" s="54"/>
      <c r="G58" s="80"/>
      <c r="H58" s="54"/>
      <c r="I58" s="80"/>
      <c r="J58" s="54"/>
      <c r="K58" s="88"/>
      <c r="L58" s="89"/>
      <c r="M58" s="92"/>
      <c r="X58"/>
      <c r="Y58"/>
    </row>
    <row r="59" spans="2:25" hidden="1" x14ac:dyDescent="0.35">
      <c r="B59" s="82"/>
      <c r="C59" s="83"/>
      <c r="D59" s="54"/>
      <c r="E59" s="80"/>
      <c r="F59" s="54"/>
      <c r="G59" s="80"/>
      <c r="H59" s="54"/>
      <c r="I59" s="80"/>
      <c r="J59" s="54"/>
      <c r="K59" s="88"/>
      <c r="L59" s="89"/>
      <c r="M59" s="92"/>
      <c r="X59"/>
      <c r="Y59"/>
    </row>
    <row r="60" spans="2:25" hidden="1" x14ac:dyDescent="0.35">
      <c r="B60" s="84"/>
      <c r="C60" s="83"/>
      <c r="D60" s="54"/>
      <c r="E60" s="80"/>
      <c r="F60" s="54"/>
      <c r="G60" s="80"/>
      <c r="H60" s="54"/>
      <c r="I60" s="80"/>
      <c r="J60" s="54"/>
      <c r="K60" s="88"/>
      <c r="L60" s="89"/>
      <c r="M60" s="92"/>
      <c r="X60"/>
      <c r="Y60"/>
    </row>
    <row r="61" spans="2:25" hidden="1" x14ac:dyDescent="0.35">
      <c r="B61" s="82"/>
      <c r="C61" s="83"/>
      <c r="D61" s="54"/>
      <c r="E61" s="80"/>
      <c r="F61" s="54"/>
      <c r="G61" s="80"/>
      <c r="H61" s="54"/>
      <c r="I61" s="80"/>
      <c r="J61" s="54"/>
      <c r="K61" s="88"/>
      <c r="L61" s="89"/>
      <c r="M61" s="92"/>
    </row>
    <row r="62" spans="2:25" ht="13.15" thickBot="1" x14ac:dyDescent="0.4">
      <c r="B62" s="82"/>
      <c r="C62" s="80"/>
      <c r="D62" s="54"/>
      <c r="E62" s="80"/>
      <c r="F62" s="54"/>
      <c r="G62" s="80"/>
      <c r="H62" s="54"/>
      <c r="I62" s="80"/>
      <c r="J62" s="54"/>
      <c r="K62" s="88"/>
      <c r="L62" s="90"/>
      <c r="M62" s="93"/>
    </row>
    <row r="69" spans="2:11" x14ac:dyDescent="0.35">
      <c r="B69" s="8" t="s">
        <v>276</v>
      </c>
    </row>
    <row r="70" spans="2:11" x14ac:dyDescent="0.35">
      <c r="B70" s="78" t="s">
        <v>146</v>
      </c>
      <c r="C70" s="79" t="s">
        <v>145</v>
      </c>
      <c r="D70" s="54" t="s">
        <v>11</v>
      </c>
      <c r="E70" s="80" t="s">
        <v>1</v>
      </c>
      <c r="F70" s="54" t="s">
        <v>20</v>
      </c>
      <c r="G70" s="80" t="s">
        <v>114</v>
      </c>
      <c r="H70" s="54" t="s">
        <v>36</v>
      </c>
      <c r="I70" s="80" t="s">
        <v>118</v>
      </c>
      <c r="J70" s="54" t="s">
        <v>80</v>
      </c>
      <c r="K70" s="88" t="s">
        <v>81</v>
      </c>
    </row>
    <row r="71" spans="2:11" x14ac:dyDescent="0.35">
      <c r="B71" s="78" t="s">
        <v>147</v>
      </c>
      <c r="C71" s="79" t="s">
        <v>148</v>
      </c>
      <c r="D71" s="54" t="s">
        <v>12</v>
      </c>
      <c r="E71" s="80" t="s">
        <v>0</v>
      </c>
      <c r="F71" s="54">
        <v>80</v>
      </c>
      <c r="G71" s="80" t="s">
        <v>73</v>
      </c>
      <c r="H71" s="54" t="s">
        <v>38</v>
      </c>
      <c r="I71" s="80" t="s">
        <v>119</v>
      </c>
      <c r="J71" s="54"/>
      <c r="K71" s="88"/>
    </row>
    <row r="72" spans="2:11" x14ac:dyDescent="0.35">
      <c r="B72" s="78" t="s">
        <v>144</v>
      </c>
      <c r="C72" s="79" t="s">
        <v>149</v>
      </c>
      <c r="D72" s="54" t="s">
        <v>13</v>
      </c>
      <c r="E72" s="80" t="s">
        <v>201</v>
      </c>
      <c r="F72" s="54"/>
      <c r="G72" s="80"/>
      <c r="H72" s="54" t="s">
        <v>40</v>
      </c>
      <c r="I72" s="80" t="s">
        <v>61</v>
      </c>
      <c r="J72" s="54"/>
      <c r="K72" s="88"/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C6" xr:uid="{AD0A9F7F-E76F-44A0-A111-1BBD2BB9AB2C}">
      <formula1>$B$19:$B$61</formula1>
    </dataValidation>
    <dataValidation type="list" allowBlank="1" showInputMessage="1" showErrorMessage="1" sqref="M7" xr:uid="{DC8B4D50-3306-472B-8CCC-23EA7E70A840}">
      <formula1>$L$19:$L$62</formula1>
    </dataValidation>
    <dataValidation type="list" allowBlank="1" showInputMessage="1" showErrorMessage="1" sqref="K6" xr:uid="{B714DFB4-2589-4AD9-922D-8BA3BC56BF6D}">
      <formula1>$J$19:$J$60</formula1>
    </dataValidation>
    <dataValidation type="list" allowBlank="1" showInputMessage="1" showErrorMessage="1" sqref="M6" xr:uid="{C1F36706-A47E-4E4E-A963-4D955756F1F7}">
      <formula1>$M$19:$M$52</formula1>
    </dataValidation>
    <dataValidation type="list" allowBlank="1" showInputMessage="1" showErrorMessage="1" sqref="I6" xr:uid="{DE7D5821-1042-44B9-8D3F-A79E2E733A21}">
      <formula1>$H$19:$H$43</formula1>
    </dataValidation>
    <dataValidation type="list" allowBlank="1" showInputMessage="1" showErrorMessage="1" sqref="E6" xr:uid="{E7A3DD88-CE3F-4013-A6B1-8CA0AC46AE8F}">
      <formula1>$D$19:$D$39</formula1>
    </dataValidation>
    <dataValidation type="list" allowBlank="1" showInputMessage="1" showErrorMessage="1" sqref="G6" xr:uid="{6ADA8D60-D295-46BD-82EA-3F5FA3734F8D}">
      <formula1>$F$19:$F$33</formula1>
    </dataValidation>
  </dataValidations>
  <pageMargins left="0.7" right="0.7" top="0.75" bottom="0.75" header="0.3" footer="0.3"/>
  <pageSetup paperSize="9" orientation="portrait" horizontalDpi="4294967293" verticalDpi="4294967293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6455-1031-45BE-AE52-BF7692B4E052}">
  <sheetPr codeName="Arkusz10">
    <tabColor rgb="FFF678E7"/>
  </sheetPr>
  <dimension ref="A1:AD62"/>
  <sheetViews>
    <sheetView topLeftCell="A15" zoomScale="115" zoomScaleNormal="115" workbookViewId="0">
      <selection activeCell="C38" sqref="C38"/>
    </sheetView>
  </sheetViews>
  <sheetFormatPr defaultRowHeight="12.75" x14ac:dyDescent="0.35"/>
  <cols>
    <col min="1" max="1" width="7.265625" customWidth="1"/>
    <col min="2" max="2" width="16.9296875" style="8" customWidth="1"/>
    <col min="3" max="3" width="44.33203125" style="3" customWidth="1"/>
    <col min="4" max="4" width="10.33203125" style="4" customWidth="1"/>
    <col min="5" max="5" width="14.59765625" customWidth="1"/>
    <col min="6" max="6" width="17" customWidth="1"/>
    <col min="7" max="7" width="12" style="4" customWidth="1"/>
    <col min="8" max="8" width="19.19921875" style="4" customWidth="1"/>
    <col min="9" max="9" width="23" style="4" customWidth="1"/>
    <col min="10" max="10" width="17.33203125" style="4" customWidth="1"/>
    <col min="11" max="11" width="13.53125" style="4" customWidth="1"/>
    <col min="12" max="12" width="15.46484375" style="4" customWidth="1"/>
    <col min="13" max="13" width="15.53125" style="4" customWidth="1"/>
    <col min="14" max="14" width="32.265625" style="4" customWidth="1"/>
    <col min="15" max="15" width="49.53125" style="4" customWidth="1"/>
    <col min="16" max="16" width="5.59765625" style="4" customWidth="1"/>
    <col min="17" max="17" width="8.73046875" style="4" customWidth="1"/>
    <col min="18" max="18" width="8.73046875" style="4"/>
    <col min="19" max="19" width="12.796875" style="4" customWidth="1"/>
    <col min="20" max="25" width="8.73046875" style="4"/>
  </cols>
  <sheetData>
    <row r="1" spans="1:30" ht="13.15" x14ac:dyDescent="0.4">
      <c r="A1" s="110" t="s">
        <v>188</v>
      </c>
      <c r="B1" s="110"/>
      <c r="C1" s="110"/>
      <c r="D1" s="5"/>
      <c r="N1" s="5"/>
      <c r="O1" s="5"/>
    </row>
    <row r="3" spans="1:30" ht="13.15" x14ac:dyDescent="0.4">
      <c r="B3" s="28" t="s">
        <v>142</v>
      </c>
    </row>
    <row r="4" spans="1:30" ht="15.5" customHeight="1" x14ac:dyDescent="0.4">
      <c r="B4" s="29" t="s">
        <v>143</v>
      </c>
    </row>
    <row r="5" spans="1:30" ht="13.15" thickBot="1" x14ac:dyDescent="0.4">
      <c r="M5" s="5" t="s">
        <v>109</v>
      </c>
      <c r="Y5" s="6"/>
      <c r="Z5" s="6"/>
      <c r="AA5" s="6"/>
      <c r="AB5" s="6"/>
      <c r="AC5" s="6"/>
      <c r="AD5" s="6"/>
    </row>
    <row r="6" spans="1:30" ht="15.4" thickBot="1" x14ac:dyDescent="0.45">
      <c r="B6" s="44" t="s">
        <v>92</v>
      </c>
      <c r="C6" s="39" t="s">
        <v>244</v>
      </c>
      <c r="D6" s="37" t="s">
        <v>81</v>
      </c>
      <c r="E6" s="39" t="s">
        <v>11</v>
      </c>
      <c r="F6" s="37"/>
      <c r="G6" s="39" t="s">
        <v>19</v>
      </c>
      <c r="H6" s="37" t="s">
        <v>81</v>
      </c>
      <c r="I6" s="39" t="s">
        <v>44</v>
      </c>
      <c r="J6" s="37" t="s">
        <v>81</v>
      </c>
      <c r="K6" s="39" t="s">
        <v>80</v>
      </c>
      <c r="L6" s="40" t="s">
        <v>81</v>
      </c>
      <c r="M6" s="52" t="s">
        <v>19</v>
      </c>
      <c r="Y6" s="3"/>
      <c r="Z6" s="2"/>
      <c r="AA6" s="2"/>
      <c r="AB6" s="2"/>
      <c r="AC6" s="2"/>
    </row>
    <row r="7" spans="1:30" ht="16.5" customHeight="1" thickBot="1" x14ac:dyDescent="0.45">
      <c r="B7" s="59" t="s">
        <v>110</v>
      </c>
      <c r="C7" s="38" t="str">
        <f>VLOOKUP($C$6,Tabela9220[],2,0)</f>
        <v xml:space="preserve">Nitonakr. Okr. </v>
      </c>
      <c r="D7" s="38" t="s">
        <v>113</v>
      </c>
      <c r="E7" s="41" t="str">
        <f>VLOOKUP($E$6,Tabela10321[],2,0)</f>
        <v>A2</v>
      </c>
      <c r="F7" s="38" t="s">
        <v>113</v>
      </c>
      <c r="G7" s="41" t="str">
        <f>VLOOKUP($G$6,Tabela11422[],2,0)</f>
        <v xml:space="preserve"> </v>
      </c>
      <c r="H7" s="38" t="s">
        <v>113</v>
      </c>
      <c r="I7" s="41" t="str">
        <f>VLOOKUP($I$6,Tabela15523[],2,0)</f>
        <v>M8</v>
      </c>
      <c r="J7" s="38" t="s">
        <v>113</v>
      </c>
      <c r="K7" s="77" t="str">
        <f>VLOOKUP($K$6,Tabela16624[],2,0)</f>
        <v xml:space="preserve"> </v>
      </c>
      <c r="L7" s="43"/>
      <c r="M7" s="53"/>
      <c r="Y7" s="3"/>
      <c r="Z7" s="2"/>
      <c r="AA7" s="2"/>
      <c r="AB7" s="2"/>
      <c r="AC7" s="2"/>
    </row>
    <row r="8" spans="1:30" ht="30" customHeight="1" thickBot="1" x14ac:dyDescent="0.4">
      <c r="Y8" s="3"/>
      <c r="Z8" s="2"/>
      <c r="AA8" s="2"/>
      <c r="AB8" s="2"/>
      <c r="AC8" s="2"/>
    </row>
    <row r="9" spans="1:30" ht="18.5" customHeight="1" thickBot="1" x14ac:dyDescent="0.45">
      <c r="C9" s="61" t="str">
        <f>_xlfn.CONCAT(C6:K6)</f>
        <v>NN001-N00-080-001</v>
      </c>
      <c r="D9" s="111" t="str">
        <f>_xlfn.CONCAT(C7:L7)</f>
        <v xml:space="preserve">Nitonakr. Okr.  A2   M8  </v>
      </c>
      <c r="E9" s="112"/>
      <c r="F9" s="112"/>
      <c r="G9" s="112"/>
      <c r="H9" s="112"/>
      <c r="I9" s="112"/>
      <c r="J9" s="113"/>
      <c r="K9" s="116" t="s">
        <v>186</v>
      </c>
      <c r="L9" s="117"/>
      <c r="N9" s="4">
        <f>LEN(D9)</f>
        <v>25</v>
      </c>
      <c r="Y9" s="3"/>
      <c r="Z9" s="2"/>
      <c r="AA9" s="2"/>
      <c r="AB9" s="2"/>
      <c r="AC9" s="2"/>
    </row>
    <row r="10" spans="1:30" ht="21.5" customHeight="1" thickBot="1" x14ac:dyDescent="0.45">
      <c r="B10" s="9"/>
      <c r="C10" s="61" t="str">
        <f>_xlfn.CONCAT(C6:M6)</f>
        <v>NN001-N00-080-001-00</v>
      </c>
      <c r="D10" s="111" t="str">
        <f>_xlfn.CONCAT(C7:M7)</f>
        <v xml:space="preserve">Nitonakr. Okr.  A2   M8  </v>
      </c>
      <c r="E10" s="112"/>
      <c r="F10" s="112"/>
      <c r="G10" s="112"/>
      <c r="H10" s="112"/>
      <c r="I10" s="112"/>
      <c r="J10" s="113"/>
      <c r="K10" s="114" t="s">
        <v>185</v>
      </c>
      <c r="L10" s="115"/>
      <c r="N10" s="4">
        <f>LEN(D10)</f>
        <v>25</v>
      </c>
      <c r="Y10" s="3"/>
      <c r="Z10" s="2"/>
      <c r="AA10" s="2"/>
      <c r="AB10" s="2"/>
      <c r="AC10" s="2"/>
    </row>
    <row r="11" spans="1:30" x14ac:dyDescent="0.35">
      <c r="D11" s="7"/>
      <c r="E11" s="2"/>
      <c r="F11" s="2"/>
      <c r="G11" s="3"/>
      <c r="H11" s="3"/>
      <c r="J11" s="3"/>
      <c r="Y11" s="3"/>
      <c r="Z11" s="2"/>
      <c r="AA11" s="2"/>
      <c r="AB11" s="2"/>
      <c r="AC11" s="2"/>
    </row>
    <row r="12" spans="1:30" x14ac:dyDescent="0.35">
      <c r="D12" s="7"/>
      <c r="E12" s="2"/>
      <c r="F12" s="2"/>
      <c r="G12" s="3"/>
      <c r="H12" s="3"/>
      <c r="I12" s="3"/>
      <c r="J12" s="3"/>
      <c r="Y12" s="3"/>
      <c r="Z12" s="2"/>
      <c r="AA12" s="2"/>
      <c r="AB12" s="2"/>
      <c r="AC12" s="2"/>
    </row>
    <row r="13" spans="1:30" x14ac:dyDescent="0.35">
      <c r="B13" s="8" t="s">
        <v>259</v>
      </c>
      <c r="D13" s="7"/>
      <c r="E13" s="2"/>
      <c r="F13" s="2"/>
      <c r="G13" s="3"/>
      <c r="H13" s="3"/>
      <c r="I13" s="3"/>
      <c r="J13" s="3"/>
      <c r="Y13" s="3"/>
      <c r="Z13" s="2"/>
      <c r="AA13" s="2"/>
      <c r="AB13" s="2"/>
      <c r="AC13" s="2"/>
    </row>
    <row r="14" spans="1:30" x14ac:dyDescent="0.35">
      <c r="D14" s="3"/>
      <c r="E14" s="2"/>
      <c r="F14" s="2"/>
      <c r="G14" s="3"/>
      <c r="I14" s="3"/>
      <c r="J14" s="3"/>
      <c r="Y14" s="3"/>
      <c r="Z14" s="2"/>
      <c r="AA14" s="2"/>
      <c r="AB14" s="2"/>
      <c r="AC14" s="2"/>
    </row>
    <row r="15" spans="1:30" x14ac:dyDescent="0.35">
      <c r="D15" s="3"/>
      <c r="E15" s="2"/>
      <c r="F15" s="2"/>
      <c r="G15" s="3"/>
      <c r="H15" s="3"/>
      <c r="I15" s="3"/>
      <c r="J15" s="3"/>
      <c r="P15" s="6"/>
      <c r="Q15" s="6"/>
      <c r="R15" s="6"/>
      <c r="S15" s="6"/>
      <c r="T15" s="6"/>
      <c r="U15" s="6"/>
      <c r="V15" s="6"/>
      <c r="W15" s="6"/>
      <c r="X15" s="6"/>
      <c r="Y15" s="3"/>
      <c r="Z15" s="2"/>
      <c r="AA15" s="2"/>
      <c r="AB15" s="2"/>
      <c r="AC15" s="2"/>
    </row>
    <row r="16" spans="1:30" x14ac:dyDescent="0.35">
      <c r="D16" s="3"/>
      <c r="E16" s="2"/>
      <c r="F16" s="2"/>
      <c r="G16" s="3"/>
      <c r="H16" s="3"/>
      <c r="I16" s="3"/>
      <c r="J16" s="3"/>
      <c r="P16" s="3"/>
      <c r="Q16" s="3"/>
      <c r="R16" s="3"/>
      <c r="S16" s="3"/>
      <c r="T16" s="3"/>
      <c r="U16" s="3"/>
      <c r="V16" s="3"/>
      <c r="W16" s="3"/>
      <c r="X16" s="2"/>
      <c r="Y16" s="2"/>
      <c r="Z16" s="2"/>
      <c r="AA16" s="2"/>
    </row>
    <row r="17" spans="2:27" ht="13.15" thickBot="1" x14ac:dyDescent="0.4">
      <c r="B17"/>
      <c r="C17"/>
      <c r="D17"/>
      <c r="G17"/>
      <c r="H17"/>
      <c r="I17"/>
      <c r="J17"/>
      <c r="K17"/>
      <c r="L17" s="36"/>
      <c r="M17" s="36"/>
      <c r="O17" s="6"/>
      <c r="P17" s="3"/>
      <c r="Q17" s="3"/>
      <c r="R17" s="3"/>
      <c r="S17" s="3"/>
      <c r="T17" s="3"/>
      <c r="U17" s="3"/>
      <c r="V17" s="3"/>
      <c r="W17" s="3"/>
      <c r="X17" s="2"/>
      <c r="Y17" s="2"/>
      <c r="Z17" s="2"/>
      <c r="AA17" s="2"/>
    </row>
    <row r="18" spans="2:27" ht="17.55" customHeight="1" thickBot="1" x14ac:dyDescent="0.45">
      <c r="B18" s="45" t="s">
        <v>3</v>
      </c>
      <c r="C18" s="46" t="s">
        <v>4</v>
      </c>
      <c r="D18" s="47" t="s">
        <v>93</v>
      </c>
      <c r="E18" s="48" t="s">
        <v>135</v>
      </c>
      <c r="F18" s="47" t="s">
        <v>184</v>
      </c>
      <c r="G18" s="49" t="s">
        <v>111</v>
      </c>
      <c r="H18" s="47" t="s">
        <v>16</v>
      </c>
      <c r="I18" s="49" t="s">
        <v>136</v>
      </c>
      <c r="J18" s="47" t="s">
        <v>21</v>
      </c>
      <c r="K18" s="49" t="s">
        <v>134</v>
      </c>
      <c r="L18" s="50" t="s">
        <v>111</v>
      </c>
      <c r="M18" s="51" t="s">
        <v>139</v>
      </c>
      <c r="O18" s="3"/>
      <c r="P18" s="3"/>
      <c r="Q18" s="3"/>
      <c r="R18" s="3"/>
      <c r="S18" s="3"/>
      <c r="T18" s="3"/>
      <c r="U18" s="3"/>
      <c r="V18" s="3"/>
      <c r="W18" s="3"/>
      <c r="X18" s="2"/>
      <c r="Y18" s="2"/>
      <c r="Z18" s="2"/>
      <c r="AA18" s="2"/>
    </row>
    <row r="19" spans="2:27" ht="13.15" thickTop="1" x14ac:dyDescent="0.35">
      <c r="B19" s="25" t="s">
        <v>244</v>
      </c>
      <c r="C19" s="23" t="s">
        <v>255</v>
      </c>
      <c r="D19" s="15" t="s">
        <v>11</v>
      </c>
      <c r="E19" s="20" t="s">
        <v>1</v>
      </c>
      <c r="F19" s="15" t="s">
        <v>19</v>
      </c>
      <c r="G19" s="19" t="s">
        <v>113</v>
      </c>
      <c r="H19" s="54" t="s">
        <v>36</v>
      </c>
      <c r="I19" s="11" t="s">
        <v>118</v>
      </c>
      <c r="J19" s="60" t="s">
        <v>80</v>
      </c>
      <c r="K19" s="17" t="s">
        <v>113</v>
      </c>
      <c r="L19" s="54"/>
      <c r="M19" s="56" t="s">
        <v>19</v>
      </c>
      <c r="O19" s="3"/>
      <c r="P19" s="3"/>
      <c r="Q19" s="3"/>
      <c r="R19" s="3"/>
      <c r="S19" s="3"/>
      <c r="T19" s="3"/>
      <c r="U19" s="3"/>
      <c r="V19" s="3"/>
      <c r="W19" s="3"/>
      <c r="X19" s="2"/>
      <c r="Y19" s="2"/>
      <c r="Z19" s="2"/>
      <c r="AA19" s="2"/>
    </row>
    <row r="20" spans="2:27" x14ac:dyDescent="0.35">
      <c r="B20" s="26" t="s">
        <v>245</v>
      </c>
      <c r="C20" s="23" t="s">
        <v>256</v>
      </c>
      <c r="D20" s="16" t="s">
        <v>12</v>
      </c>
      <c r="E20" s="21" t="s">
        <v>0</v>
      </c>
      <c r="F20" s="16" t="s">
        <v>20</v>
      </c>
      <c r="G20" s="10" t="s">
        <v>114</v>
      </c>
      <c r="H20" s="54" t="s">
        <v>38</v>
      </c>
      <c r="I20" s="11" t="s">
        <v>119</v>
      </c>
      <c r="J20" s="60" t="s">
        <v>257</v>
      </c>
      <c r="K20" s="18" t="s">
        <v>258</v>
      </c>
      <c r="L20" s="54"/>
      <c r="M20" s="57" t="s">
        <v>74</v>
      </c>
      <c r="O20" s="3"/>
      <c r="R20" s="3"/>
      <c r="S20" s="3"/>
      <c r="T20" s="3"/>
      <c r="U20" s="3"/>
      <c r="V20" s="3"/>
      <c r="W20" s="3"/>
      <c r="X20" s="2"/>
      <c r="Y20" s="2"/>
      <c r="Z20" s="2"/>
      <c r="AA20" s="2"/>
    </row>
    <row r="21" spans="2:27" x14ac:dyDescent="0.35">
      <c r="B21" s="27" t="s">
        <v>246</v>
      </c>
      <c r="C21" s="23" t="s">
        <v>252</v>
      </c>
      <c r="D21" s="16" t="s">
        <v>13</v>
      </c>
      <c r="E21" s="21" t="s">
        <v>201</v>
      </c>
      <c r="F21" s="16">
        <v>80</v>
      </c>
      <c r="G21" s="10" t="s">
        <v>73</v>
      </c>
      <c r="H21" s="54" t="s">
        <v>40</v>
      </c>
      <c r="I21" s="11" t="s">
        <v>61</v>
      </c>
      <c r="J21" s="60"/>
      <c r="K21" s="18"/>
      <c r="L21" s="54"/>
      <c r="M21" s="57"/>
      <c r="O21" s="3"/>
      <c r="R21" s="3"/>
      <c r="S21" s="3"/>
      <c r="T21" s="3"/>
      <c r="U21" s="3"/>
      <c r="V21" s="3"/>
      <c r="W21" s="3"/>
      <c r="X21" s="2"/>
      <c r="Y21" s="2"/>
      <c r="Z21" s="2"/>
      <c r="AA21" s="2"/>
    </row>
    <row r="22" spans="2:27" x14ac:dyDescent="0.35">
      <c r="B22" s="26" t="s">
        <v>247</v>
      </c>
      <c r="C22" s="24" t="s">
        <v>254</v>
      </c>
      <c r="D22" s="16" t="s">
        <v>14</v>
      </c>
      <c r="E22" s="21" t="s">
        <v>204</v>
      </c>
      <c r="F22" s="16" t="s">
        <v>17</v>
      </c>
      <c r="G22" s="10" t="s">
        <v>115</v>
      </c>
      <c r="H22" s="54" t="s">
        <v>44</v>
      </c>
      <c r="I22" s="11" t="s">
        <v>62</v>
      </c>
      <c r="J22" s="54"/>
      <c r="K22" s="11"/>
      <c r="L22" s="54"/>
      <c r="M22" s="57"/>
      <c r="R22" s="3"/>
      <c r="S22" s="3"/>
      <c r="T22" s="3"/>
      <c r="U22" s="3"/>
      <c r="V22" s="3"/>
      <c r="W22" s="3"/>
      <c r="X22" s="2"/>
      <c r="Y22" s="2"/>
      <c r="Z22" s="2"/>
      <c r="AA22" s="2"/>
    </row>
    <row r="23" spans="2:27" x14ac:dyDescent="0.35">
      <c r="B23" s="26" t="s">
        <v>248</v>
      </c>
      <c r="C23" s="24" t="s">
        <v>253</v>
      </c>
      <c r="D23" s="16" t="s">
        <v>15</v>
      </c>
      <c r="E23" s="21" t="s">
        <v>206</v>
      </c>
      <c r="F23" s="16" t="s">
        <v>18</v>
      </c>
      <c r="G23" s="10" t="s">
        <v>116</v>
      </c>
      <c r="H23" s="54" t="s">
        <v>22</v>
      </c>
      <c r="I23" s="11" t="s">
        <v>63</v>
      </c>
      <c r="J23" s="54"/>
      <c r="K23" s="11"/>
      <c r="L23" s="54"/>
      <c r="M23" s="57"/>
      <c r="R23" s="3"/>
      <c r="S23" s="3"/>
      <c r="T23" s="3"/>
      <c r="U23" s="3"/>
      <c r="V23" s="3"/>
      <c r="W23" s="3"/>
      <c r="X23" s="2"/>
      <c r="Y23" s="2"/>
      <c r="Z23" s="2"/>
      <c r="AA23" s="2"/>
    </row>
    <row r="24" spans="2:27" x14ac:dyDescent="0.35">
      <c r="B24" s="26" t="s">
        <v>249</v>
      </c>
      <c r="C24" s="24"/>
      <c r="D24" s="16" t="s">
        <v>152</v>
      </c>
      <c r="E24" s="21" t="s">
        <v>207</v>
      </c>
      <c r="F24" s="16" t="s">
        <v>181</v>
      </c>
      <c r="G24" s="10" t="s">
        <v>181</v>
      </c>
      <c r="H24" s="54" t="s">
        <v>24</v>
      </c>
      <c r="I24" s="11" t="s">
        <v>64</v>
      </c>
      <c r="J24" s="54"/>
      <c r="K24" s="11"/>
      <c r="L24" s="54"/>
      <c r="M24" s="57"/>
      <c r="R24" s="3"/>
      <c r="S24" s="3"/>
      <c r="T24" s="3"/>
      <c r="U24" s="3"/>
      <c r="V24" s="3"/>
      <c r="W24" s="3"/>
      <c r="X24" s="2"/>
      <c r="Y24" s="2"/>
      <c r="Z24" s="2"/>
      <c r="AA24" s="2"/>
    </row>
    <row r="25" spans="2:27" x14ac:dyDescent="0.35">
      <c r="B25" s="26" t="s">
        <v>250</v>
      </c>
      <c r="C25" s="23"/>
      <c r="D25" s="16"/>
      <c r="E25" s="21"/>
      <c r="F25" s="16" t="s">
        <v>182</v>
      </c>
      <c r="G25" s="10" t="s">
        <v>182</v>
      </c>
      <c r="H25" s="54" t="s">
        <v>47</v>
      </c>
      <c r="I25" s="11" t="s">
        <v>120</v>
      </c>
      <c r="J25" s="54"/>
      <c r="K25" s="11"/>
      <c r="L25" s="54"/>
      <c r="M25" s="57"/>
      <c r="T25"/>
      <c r="U25"/>
      <c r="V25" s="3"/>
      <c r="W25" s="3"/>
      <c r="X25" s="2"/>
      <c r="Y25"/>
    </row>
    <row r="26" spans="2:27" x14ac:dyDescent="0.35">
      <c r="B26" s="26" t="s">
        <v>251</v>
      </c>
      <c r="C26" s="24"/>
      <c r="D26" s="16"/>
      <c r="E26" s="21"/>
      <c r="F26" s="16" t="s">
        <v>183</v>
      </c>
      <c r="G26" s="10" t="s">
        <v>183</v>
      </c>
      <c r="H26" s="54" t="s">
        <v>48</v>
      </c>
      <c r="I26" s="11" t="s">
        <v>65</v>
      </c>
      <c r="J26" s="54"/>
      <c r="K26" s="11"/>
      <c r="L26" s="54"/>
      <c r="M26" s="57"/>
      <c r="R26" s="3"/>
      <c r="S26" s="2"/>
      <c r="T26"/>
      <c r="U26"/>
      <c r="V26" s="3"/>
      <c r="W26" s="3"/>
      <c r="X26" s="2"/>
      <c r="Y26"/>
    </row>
    <row r="27" spans="2:27" x14ac:dyDescent="0.35">
      <c r="B27" s="26"/>
      <c r="C27" s="24"/>
      <c r="D27" s="16"/>
      <c r="E27" s="21"/>
      <c r="F27" s="16"/>
      <c r="G27" s="10"/>
      <c r="H27" s="54" t="s">
        <v>49</v>
      </c>
      <c r="I27" s="11" t="s">
        <v>121</v>
      </c>
      <c r="J27" s="54"/>
      <c r="K27" s="11"/>
      <c r="L27" s="54"/>
      <c r="M27" s="57"/>
      <c r="R27" s="3"/>
      <c r="S27" s="2"/>
      <c r="T27"/>
      <c r="U27"/>
      <c r="Z27" s="4"/>
      <c r="AA27" s="4"/>
    </row>
    <row r="28" spans="2:27" x14ac:dyDescent="0.35">
      <c r="B28" s="26"/>
      <c r="C28" s="24"/>
      <c r="D28" s="16"/>
      <c r="E28" s="21"/>
      <c r="F28" s="16"/>
      <c r="G28" s="10"/>
      <c r="H28" s="54" t="s">
        <v>50</v>
      </c>
      <c r="I28" s="11" t="s">
        <v>66</v>
      </c>
      <c r="J28" s="54"/>
      <c r="K28" s="11"/>
      <c r="L28" s="54"/>
      <c r="M28" s="57"/>
      <c r="S28"/>
      <c r="T28"/>
      <c r="U28"/>
      <c r="V28" s="3"/>
      <c r="W28" s="3"/>
      <c r="X28" s="3"/>
      <c r="Y28" s="2"/>
    </row>
    <row r="29" spans="2:27" x14ac:dyDescent="0.35">
      <c r="B29" s="26"/>
      <c r="C29" s="24"/>
      <c r="D29" s="16"/>
      <c r="E29" s="21"/>
      <c r="F29" s="16"/>
      <c r="G29" s="10"/>
      <c r="H29" s="54" t="s">
        <v>51</v>
      </c>
      <c r="I29" s="11" t="s">
        <v>122</v>
      </c>
      <c r="J29" s="54"/>
      <c r="K29" s="11"/>
      <c r="L29" s="54"/>
      <c r="M29" s="57"/>
      <c r="S29"/>
      <c r="T29"/>
      <c r="U29"/>
      <c r="V29" s="3"/>
      <c r="W29" s="3"/>
      <c r="X29" s="3"/>
      <c r="Y29" s="2"/>
    </row>
    <row r="30" spans="2:27" x14ac:dyDescent="0.35">
      <c r="B30" s="30"/>
      <c r="C30" s="22"/>
      <c r="D30" s="16"/>
      <c r="E30" s="21"/>
      <c r="F30" s="16"/>
      <c r="G30" s="10"/>
      <c r="H30" s="54" t="s">
        <v>52</v>
      </c>
      <c r="I30" s="11" t="s">
        <v>67</v>
      </c>
      <c r="J30" s="54"/>
      <c r="K30" s="11"/>
      <c r="L30" s="54"/>
      <c r="M30" s="57"/>
      <c r="S30"/>
      <c r="T30"/>
      <c r="U30"/>
      <c r="V30" s="3"/>
      <c r="W30" s="3"/>
      <c r="X30" s="3"/>
      <c r="Y30" s="2"/>
    </row>
    <row r="31" spans="2:27" x14ac:dyDescent="0.35">
      <c r="B31" s="26"/>
      <c r="C31" s="22"/>
      <c r="D31" s="16"/>
      <c r="E31" s="21"/>
      <c r="F31" s="16"/>
      <c r="G31" s="10"/>
      <c r="H31" s="54" t="s">
        <v>53</v>
      </c>
      <c r="I31" s="11" t="s">
        <v>123</v>
      </c>
      <c r="J31" s="54"/>
      <c r="K31" s="11"/>
      <c r="L31" s="54"/>
      <c r="M31" s="57"/>
      <c r="S31"/>
      <c r="T31"/>
      <c r="U31"/>
      <c r="V31" s="3"/>
      <c r="W31" s="3"/>
      <c r="X31" s="3"/>
      <c r="Y31" s="2"/>
    </row>
    <row r="32" spans="2:27" x14ac:dyDescent="0.35">
      <c r="B32" s="26"/>
      <c r="C32" s="22"/>
      <c r="D32" s="16"/>
      <c r="E32" s="21"/>
      <c r="F32" s="16"/>
      <c r="G32" s="10"/>
      <c r="H32" s="54" t="s">
        <v>54</v>
      </c>
      <c r="I32" s="11" t="s">
        <v>124</v>
      </c>
      <c r="J32" s="54"/>
      <c r="K32" s="11"/>
      <c r="L32" s="54"/>
      <c r="M32" s="57"/>
      <c r="S32"/>
      <c r="T32"/>
      <c r="U32"/>
      <c r="V32" s="3"/>
      <c r="W32" s="3"/>
      <c r="X32" s="3"/>
      <c r="Y32" s="2"/>
    </row>
    <row r="33" spans="2:25" x14ac:dyDescent="0.35">
      <c r="B33" s="26"/>
      <c r="C33" s="21"/>
      <c r="D33" s="16"/>
      <c r="E33" s="21"/>
      <c r="F33" s="16"/>
      <c r="G33" s="10"/>
      <c r="H33" s="54" t="s">
        <v>55</v>
      </c>
      <c r="I33" s="11" t="s">
        <v>125</v>
      </c>
      <c r="J33" s="54"/>
      <c r="K33" s="11"/>
      <c r="L33" s="54"/>
      <c r="M33" s="57"/>
      <c r="S33"/>
      <c r="T33"/>
      <c r="U33"/>
      <c r="V33" s="3"/>
      <c r="W33" s="3"/>
      <c r="X33" s="3"/>
      <c r="Y33" s="2"/>
    </row>
    <row r="34" spans="2:25" x14ac:dyDescent="0.35">
      <c r="B34" s="26"/>
      <c r="C34" s="21"/>
      <c r="D34" s="16"/>
      <c r="E34" s="21"/>
      <c r="F34" s="16"/>
      <c r="G34" s="10"/>
      <c r="H34" s="54" t="s">
        <v>56</v>
      </c>
      <c r="I34" s="11" t="s">
        <v>126</v>
      </c>
      <c r="J34" s="54"/>
      <c r="K34" s="11"/>
      <c r="L34" s="54"/>
      <c r="M34" s="57"/>
      <c r="S34"/>
      <c r="T34"/>
      <c r="U34"/>
      <c r="V34" s="3"/>
      <c r="W34" s="3"/>
      <c r="X34" s="3"/>
      <c r="Y34" s="2"/>
    </row>
    <row r="35" spans="2:25" x14ac:dyDescent="0.35">
      <c r="B35" s="26"/>
      <c r="C35" s="21"/>
      <c r="D35" s="16"/>
      <c r="E35" s="21"/>
      <c r="F35" s="16"/>
      <c r="G35" s="10"/>
      <c r="H35" s="54" t="s">
        <v>60</v>
      </c>
      <c r="I35" s="11" t="s">
        <v>127</v>
      </c>
      <c r="J35" s="54"/>
      <c r="K35" s="11"/>
      <c r="L35" s="54"/>
      <c r="M35" s="57"/>
      <c r="S35"/>
      <c r="T35"/>
      <c r="U35"/>
      <c r="V35" s="3"/>
      <c r="W35" s="3"/>
      <c r="X35" s="3"/>
      <c r="Y35" s="2"/>
    </row>
    <row r="36" spans="2:25" x14ac:dyDescent="0.35">
      <c r="B36" s="26"/>
      <c r="C36" s="21"/>
      <c r="D36" s="16"/>
      <c r="E36" s="21"/>
      <c r="F36" s="16"/>
      <c r="G36" s="10"/>
      <c r="H36" s="54" t="s">
        <v>57</v>
      </c>
      <c r="I36" s="11" t="s">
        <v>128</v>
      </c>
      <c r="J36" s="54"/>
      <c r="K36" s="11"/>
      <c r="L36" s="54"/>
      <c r="M36" s="57"/>
      <c r="S36"/>
      <c r="T36"/>
      <c r="U36"/>
      <c r="Y36"/>
    </row>
    <row r="37" spans="2:25" x14ac:dyDescent="0.35">
      <c r="B37" s="26"/>
      <c r="C37" s="22"/>
      <c r="D37" s="16"/>
      <c r="E37" s="21"/>
      <c r="F37" s="16"/>
      <c r="G37" s="10"/>
      <c r="H37" s="54" t="s">
        <v>58</v>
      </c>
      <c r="I37" s="11" t="s">
        <v>129</v>
      </c>
      <c r="J37" s="54"/>
      <c r="K37" s="11"/>
      <c r="L37" s="54"/>
      <c r="M37" s="57"/>
      <c r="S37"/>
      <c r="T37"/>
      <c r="U37"/>
      <c r="V37" s="3"/>
      <c r="W37" s="3"/>
      <c r="X37" s="2"/>
      <c r="Y37"/>
    </row>
    <row r="38" spans="2:25" x14ac:dyDescent="0.35">
      <c r="B38" s="26"/>
      <c r="C38" s="22"/>
      <c r="D38" s="16"/>
      <c r="E38" s="21"/>
      <c r="F38" s="16"/>
      <c r="G38" s="10"/>
      <c r="H38" s="54" t="s">
        <v>59</v>
      </c>
      <c r="I38" s="11" t="s">
        <v>130</v>
      </c>
      <c r="J38" s="54"/>
      <c r="K38" s="11"/>
      <c r="L38" s="54"/>
      <c r="M38" s="57"/>
      <c r="R38" s="3"/>
      <c r="S38" s="3"/>
      <c r="T38" s="3"/>
      <c r="U38" s="3"/>
      <c r="V38" s="3"/>
      <c r="W38" s="3"/>
      <c r="X38" s="2"/>
      <c r="Y38"/>
    </row>
    <row r="39" spans="2:25" x14ac:dyDescent="0.35">
      <c r="B39" s="13"/>
      <c r="C39" s="22"/>
      <c r="D39" s="16"/>
      <c r="E39" s="21"/>
      <c r="F39" s="16"/>
      <c r="G39" s="10"/>
      <c r="H39" s="54"/>
      <c r="I39" s="11"/>
      <c r="J39" s="54"/>
      <c r="K39" s="11"/>
      <c r="L39" s="54"/>
      <c r="M39" s="57"/>
      <c r="X39"/>
      <c r="Y39"/>
    </row>
    <row r="40" spans="2:25" x14ac:dyDescent="0.35">
      <c r="B40" s="14"/>
      <c r="C40" s="22"/>
      <c r="D40" s="16"/>
      <c r="E40" s="21"/>
      <c r="F40" s="16"/>
      <c r="G40" s="10"/>
      <c r="H40" s="54"/>
      <c r="I40" s="11"/>
      <c r="J40" s="54"/>
      <c r="K40" s="11"/>
      <c r="L40" s="54"/>
      <c r="M40" s="57"/>
      <c r="X40"/>
      <c r="Y40"/>
    </row>
    <row r="41" spans="2:25" x14ac:dyDescent="0.35">
      <c r="B41" s="13"/>
      <c r="C41" s="22"/>
      <c r="D41" s="16"/>
      <c r="E41" s="21"/>
      <c r="F41" s="16"/>
      <c r="G41" s="10"/>
      <c r="H41" s="54"/>
      <c r="I41" s="11"/>
      <c r="J41" s="54"/>
      <c r="K41" s="11"/>
      <c r="L41" s="54"/>
      <c r="M41" s="57"/>
      <c r="X41"/>
      <c r="Y41"/>
    </row>
    <row r="42" spans="2:25" ht="1.9" customHeight="1" x14ac:dyDescent="0.35">
      <c r="B42" s="14"/>
      <c r="C42" s="22"/>
      <c r="D42" s="16"/>
      <c r="E42" s="21"/>
      <c r="F42" s="16"/>
      <c r="G42" s="10"/>
      <c r="H42" s="54"/>
      <c r="I42" s="11"/>
      <c r="J42" s="54"/>
      <c r="K42" s="11"/>
      <c r="L42" s="54"/>
      <c r="M42" s="57"/>
      <c r="X42"/>
      <c r="Y42"/>
    </row>
    <row r="43" spans="2:25" hidden="1" x14ac:dyDescent="0.35">
      <c r="B43" s="13"/>
      <c r="C43" s="22"/>
      <c r="D43" s="16"/>
      <c r="E43" s="21"/>
      <c r="F43" s="16"/>
      <c r="G43" s="10"/>
      <c r="H43" s="54"/>
      <c r="I43" s="11"/>
      <c r="J43" s="54"/>
      <c r="K43" s="11"/>
      <c r="L43" s="54"/>
      <c r="M43" s="57"/>
      <c r="X43"/>
      <c r="Y43"/>
    </row>
    <row r="44" spans="2:25" hidden="1" x14ac:dyDescent="0.35">
      <c r="B44" s="14"/>
      <c r="C44" s="22"/>
      <c r="D44" s="16"/>
      <c r="E44" s="21"/>
      <c r="F44" s="16"/>
      <c r="G44" s="10"/>
      <c r="H44" s="54"/>
      <c r="I44" s="11"/>
      <c r="J44" s="54"/>
      <c r="K44" s="11"/>
      <c r="L44" s="54"/>
      <c r="M44" s="57"/>
      <c r="X44"/>
      <c r="Y44"/>
    </row>
    <row r="45" spans="2:25" hidden="1" x14ac:dyDescent="0.35">
      <c r="B45" s="13"/>
      <c r="C45" s="22"/>
      <c r="D45" s="16"/>
      <c r="E45" s="21"/>
      <c r="F45" s="16"/>
      <c r="G45" s="10"/>
      <c r="H45" s="54"/>
      <c r="I45" s="11"/>
      <c r="J45" s="54"/>
      <c r="K45" s="11"/>
      <c r="L45" s="54"/>
      <c r="M45" s="57"/>
      <c r="X45"/>
      <c r="Y45"/>
    </row>
    <row r="46" spans="2:25" hidden="1" x14ac:dyDescent="0.35">
      <c r="B46" s="14"/>
      <c r="C46" s="22"/>
      <c r="D46" s="16"/>
      <c r="E46" s="21"/>
      <c r="F46" s="16"/>
      <c r="G46" s="10"/>
      <c r="H46" s="54"/>
      <c r="I46" s="11"/>
      <c r="J46" s="54"/>
      <c r="K46" s="11"/>
      <c r="L46" s="54"/>
      <c r="M46" s="57"/>
      <c r="X46"/>
      <c r="Y46"/>
    </row>
    <row r="47" spans="2:25" hidden="1" x14ac:dyDescent="0.35">
      <c r="B47" s="13"/>
      <c r="C47" s="22"/>
      <c r="D47" s="16"/>
      <c r="E47" s="21"/>
      <c r="F47" s="16"/>
      <c r="G47" s="10"/>
      <c r="H47" s="54"/>
      <c r="I47" s="11"/>
      <c r="J47" s="54"/>
      <c r="K47" s="11"/>
      <c r="L47" s="54"/>
      <c r="M47" s="57"/>
      <c r="X47"/>
      <c r="Y47"/>
    </row>
    <row r="48" spans="2:25" hidden="1" x14ac:dyDescent="0.35">
      <c r="B48" s="14"/>
      <c r="C48" s="22"/>
      <c r="D48" s="16"/>
      <c r="E48" s="21"/>
      <c r="F48" s="16"/>
      <c r="G48" s="10"/>
      <c r="H48" s="54"/>
      <c r="I48" s="11"/>
      <c r="J48" s="54"/>
      <c r="K48" s="11"/>
      <c r="L48" s="54"/>
      <c r="M48" s="57"/>
      <c r="X48"/>
      <c r="Y48"/>
    </row>
    <row r="49" spans="2:25" hidden="1" x14ac:dyDescent="0.35">
      <c r="B49" s="13"/>
      <c r="C49" s="22"/>
      <c r="D49" s="16"/>
      <c r="E49" s="21"/>
      <c r="F49" s="16"/>
      <c r="G49" s="10"/>
      <c r="H49" s="54"/>
      <c r="I49" s="11"/>
      <c r="J49" s="54"/>
      <c r="K49" s="11"/>
      <c r="L49" s="54"/>
      <c r="M49" s="57"/>
      <c r="X49"/>
      <c r="Y49"/>
    </row>
    <row r="50" spans="2:25" hidden="1" x14ac:dyDescent="0.35">
      <c r="B50" s="14"/>
      <c r="C50" s="22"/>
      <c r="D50" s="16"/>
      <c r="E50" s="21"/>
      <c r="F50" s="16"/>
      <c r="G50" s="10"/>
      <c r="H50" s="54"/>
      <c r="I50" s="11"/>
      <c r="J50" s="54"/>
      <c r="K50" s="11"/>
      <c r="L50" s="54"/>
      <c r="M50" s="57"/>
      <c r="X50"/>
      <c r="Y50"/>
    </row>
    <row r="51" spans="2:25" hidden="1" x14ac:dyDescent="0.35">
      <c r="B51" s="13"/>
      <c r="C51" s="22"/>
      <c r="D51" s="16"/>
      <c r="E51" s="21"/>
      <c r="F51" s="16"/>
      <c r="G51" s="10"/>
      <c r="H51" s="54"/>
      <c r="I51" s="11"/>
      <c r="J51" s="54"/>
      <c r="K51" s="11"/>
      <c r="L51" s="54"/>
      <c r="M51" s="57"/>
      <c r="X51"/>
      <c r="Y51"/>
    </row>
    <row r="52" spans="2:25" hidden="1" x14ac:dyDescent="0.35">
      <c r="B52" s="13"/>
      <c r="C52" s="22"/>
      <c r="D52" s="16"/>
      <c r="E52" s="21"/>
      <c r="F52" s="16"/>
      <c r="G52" s="10"/>
      <c r="H52" s="54"/>
      <c r="I52" s="11"/>
      <c r="J52" s="54"/>
      <c r="K52" s="11"/>
      <c r="L52" s="54"/>
      <c r="M52" s="57"/>
      <c r="X52"/>
      <c r="Y52"/>
    </row>
    <row r="53" spans="2:25" hidden="1" x14ac:dyDescent="0.35">
      <c r="B53" s="14"/>
      <c r="C53" s="22"/>
      <c r="D53" s="16"/>
      <c r="E53" s="21"/>
      <c r="F53" s="16"/>
      <c r="G53" s="10"/>
      <c r="H53" s="54"/>
      <c r="I53" s="11"/>
      <c r="J53" s="54"/>
      <c r="K53" s="11"/>
      <c r="L53" s="54"/>
      <c r="M53" s="57"/>
      <c r="X53"/>
      <c r="Y53"/>
    </row>
    <row r="54" spans="2:25" hidden="1" x14ac:dyDescent="0.35">
      <c r="B54" s="13"/>
      <c r="C54" s="22"/>
      <c r="D54" s="16"/>
      <c r="E54" s="21"/>
      <c r="F54" s="16"/>
      <c r="G54" s="10"/>
      <c r="H54" s="54"/>
      <c r="I54" s="11"/>
      <c r="J54" s="54"/>
      <c r="K54" s="11"/>
      <c r="L54" s="54"/>
      <c r="M54" s="57"/>
      <c r="X54"/>
      <c r="Y54"/>
    </row>
    <row r="55" spans="2:25" hidden="1" x14ac:dyDescent="0.35">
      <c r="B55" s="14"/>
      <c r="C55" s="22"/>
      <c r="D55" s="16"/>
      <c r="E55" s="21"/>
      <c r="F55" s="16"/>
      <c r="G55" s="10"/>
      <c r="H55" s="54"/>
      <c r="I55" s="11"/>
      <c r="J55" s="54"/>
      <c r="K55" s="11"/>
      <c r="L55" s="54"/>
      <c r="M55" s="57"/>
      <c r="X55"/>
      <c r="Y55"/>
    </row>
    <row r="56" spans="2:25" hidden="1" x14ac:dyDescent="0.35">
      <c r="B56" s="14"/>
      <c r="C56" s="22"/>
      <c r="D56" s="16"/>
      <c r="E56" s="21"/>
      <c r="F56" s="16"/>
      <c r="G56" s="10"/>
      <c r="H56" s="54"/>
      <c r="I56" s="11"/>
      <c r="J56" s="54"/>
      <c r="K56" s="11"/>
      <c r="L56" s="54"/>
      <c r="M56" s="57"/>
      <c r="X56"/>
      <c r="Y56"/>
    </row>
    <row r="57" spans="2:25" hidden="1" x14ac:dyDescent="0.35">
      <c r="B57" s="13"/>
      <c r="C57" s="22"/>
      <c r="D57" s="16"/>
      <c r="E57" s="21"/>
      <c r="F57" s="16"/>
      <c r="G57" s="10"/>
      <c r="H57" s="54"/>
      <c r="I57" s="11"/>
      <c r="J57" s="54"/>
      <c r="K57" s="11"/>
      <c r="L57" s="54"/>
      <c r="M57" s="57"/>
      <c r="X57"/>
      <c r="Y57"/>
    </row>
    <row r="58" spans="2:25" hidden="1" x14ac:dyDescent="0.35">
      <c r="B58" s="14"/>
      <c r="C58" s="22"/>
      <c r="D58" s="16"/>
      <c r="E58" s="21"/>
      <c r="F58" s="16"/>
      <c r="G58" s="10"/>
      <c r="H58" s="54"/>
      <c r="I58" s="11"/>
      <c r="J58" s="54"/>
      <c r="K58" s="11"/>
      <c r="L58" s="54"/>
      <c r="M58" s="57"/>
      <c r="X58"/>
      <c r="Y58"/>
    </row>
    <row r="59" spans="2:25" hidden="1" x14ac:dyDescent="0.35">
      <c r="B59" s="13"/>
      <c r="C59" s="22"/>
      <c r="D59" s="16"/>
      <c r="E59" s="21"/>
      <c r="F59" s="16"/>
      <c r="G59" s="10"/>
      <c r="H59" s="54"/>
      <c r="I59" s="11"/>
      <c r="J59" s="54"/>
      <c r="K59" s="11"/>
      <c r="L59" s="54"/>
      <c r="M59" s="57"/>
      <c r="X59"/>
      <c r="Y59"/>
    </row>
    <row r="60" spans="2:25" hidden="1" x14ac:dyDescent="0.35">
      <c r="B60" s="14"/>
      <c r="C60" s="22"/>
      <c r="D60" s="16"/>
      <c r="E60" s="21"/>
      <c r="F60" s="16"/>
      <c r="G60" s="10"/>
      <c r="H60" s="54"/>
      <c r="I60" s="11"/>
      <c r="J60" s="54"/>
      <c r="K60" s="11"/>
      <c r="L60" s="54"/>
      <c r="M60" s="57"/>
      <c r="X60"/>
      <c r="Y60"/>
    </row>
    <row r="61" spans="2:25" hidden="1" x14ac:dyDescent="0.35">
      <c r="B61" s="13"/>
      <c r="C61" s="22"/>
      <c r="D61" s="16"/>
      <c r="E61" s="21"/>
      <c r="F61" s="16"/>
      <c r="G61" s="10"/>
      <c r="H61" s="54"/>
      <c r="I61" s="11"/>
      <c r="J61" s="54"/>
      <c r="K61" s="11"/>
      <c r="L61" s="54"/>
      <c r="M61" s="57"/>
    </row>
    <row r="62" spans="2:25" ht="13.15" hidden="1" thickBot="1" x14ac:dyDescent="0.4">
      <c r="B62" s="13"/>
      <c r="C62" s="21"/>
      <c r="D62" s="16"/>
      <c r="E62" s="21"/>
      <c r="F62" s="16"/>
      <c r="G62" s="10"/>
      <c r="H62" s="54"/>
      <c r="I62" s="11"/>
      <c r="J62" s="54"/>
      <c r="K62" s="11"/>
      <c r="L62" s="54"/>
      <c r="M62" s="58"/>
    </row>
  </sheetData>
  <mergeCells count="5">
    <mergeCell ref="A1:C1"/>
    <mergeCell ref="D9:J9"/>
    <mergeCell ref="K9:L9"/>
    <mergeCell ref="D10:J10"/>
    <mergeCell ref="K10:L10"/>
  </mergeCells>
  <dataValidations disablePrompts="1" count="7">
    <dataValidation type="list" allowBlank="1" showInputMessage="1" showErrorMessage="1" sqref="G6" xr:uid="{3409E200-A068-49A2-BD46-6BA9A9F1F5EB}">
      <formula1>$F$19:$F$33</formula1>
    </dataValidation>
    <dataValidation type="list" allowBlank="1" showInputMessage="1" showErrorMessage="1" sqref="E6" xr:uid="{12A1CF4D-998A-4560-816F-4DDC6C6450B0}">
      <formula1>$D$19:$D$39</formula1>
    </dataValidation>
    <dataValidation type="list" allowBlank="1" showInputMessage="1" showErrorMessage="1" sqref="I6" xr:uid="{AF7803EC-1805-4C57-A038-1594AE4231B7}">
      <formula1>$H$19:$H$43</formula1>
    </dataValidation>
    <dataValidation type="list" allowBlank="1" showInputMessage="1" showErrorMessage="1" sqref="M6" xr:uid="{6C963B00-C5DC-47A5-B5F3-C22495208567}">
      <formula1>$M$19:$M$52</formula1>
    </dataValidation>
    <dataValidation type="list" allowBlank="1" showInputMessage="1" showErrorMessage="1" sqref="K6" xr:uid="{D2198FD1-CEA7-4745-A5DE-76B6F780A9CD}">
      <formula1>$J$19:$J$60</formula1>
    </dataValidation>
    <dataValidation type="list" allowBlank="1" showInputMessage="1" showErrorMessage="1" sqref="M7" xr:uid="{8DFAF52C-12E0-4597-AD33-28DAFB0F7F78}">
      <formula1>$L$19:$L$62</formula1>
    </dataValidation>
    <dataValidation type="list" allowBlank="1" showInputMessage="1" showErrorMessage="1" sqref="C6" xr:uid="{8B9B2366-4F1A-4CA6-9375-9009766564C5}">
      <formula1>$B$19:$B$61</formula1>
    </dataValidation>
  </dataValidations>
  <pageMargins left="0.7" right="0.7" top="0.75" bottom="0.75" header="0.3" footer="0.3"/>
  <pageSetup paperSize="9" orientation="portrait" horizontalDpi="4294967293" verticalDpi="4294967293" r:id="rId1"/>
  <ignoredErrors>
    <ignoredError sqref="M19:M29" numberStoredAsText="1"/>
  </ignoredErrors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r l I i V j c Z Y x K k A A A A 9 g A A A B I A H A B D b 2 5 m a W c v U G F j a 2 F n Z S 5 4 b W w g o h g A K K A U A A A A A A A A A A A A A A A A A A A A A A A A A A A A h Y 9 N D o I w G E S v Q r q n f y b G k I + y c A s J i Y l x 2 5 S K j V A I L Z a 7 u f B I X k G M o u 5 c z p u 3 m L l f b 5 B N b R N d 9 O B M Z 1 P E M E W R t q q r j K 1 T N P p j v E G Z g F K q s 6 x 1 N M v W J Z O r U n T y v k 8 I C S H g s M L d U B N O K S O H I t + p k 2 4 l + s j m v x w b 6 7 y 0 S i M B + 9 c Y w T F j D K 8 p x x T I A q E w 9 i v w e e + z / Y G w H R s / D l r 0 T V z m Q J Y I 5 P 1 B P A B Q S w M E F A A C A A g A r l I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5 S I l a 2 4 N n 4 w Q A A A P 0 A A A A T A B w A R m 9 y b X V s Y X M v U 2 V j d G l v b j E u b S C i G A A o o B Q A A A A A A A A A A A A A A A A A A A A A A A A A A A B t j b 8 K w j A Q x v d C 3 + G I i 0 I o O D g V p + r g U o c W B I t D q i e W p j l J U 2 g J X X w M X 8 P J W f p e R h R B 8 J Y P 7 v v z q 3 F v C l K Q v H U a + p 7 v 1 S e h 8 Q C p y F G K G c x B o v E 9 c D f c 9 e N 2 G C 7 k n s t 2 j z K I G q 1 R m Q 3 p M i c q x x O b x a L C O f u 0 2 a 7 P I l L G Z X b 8 P T J i 2 6 p A 5 X A E p j s z t + X C E o N U C 1 U f S V c R y a Z S a X f G e v x F c m t Z 7 E w B w 1 U 3 O e O v M o L B 1 v Q c L F u s Y g 6 r Z P 1 j 9 B P f K 9 R / b v g E U E s B A i 0 A F A A C A A g A r l I i V j c Z Y x K k A A A A 9 g A A A B I A A A A A A A A A A A A A A A A A A A A A A E N v b m Z p Z y 9 Q Y W N r Y W d l L n h t b F B L A Q I t A B Q A A g A I A K 5 S I l Y P y u m r p A A A A O k A A A A T A A A A A A A A A A A A A A A A A P A A A A B b Q 2 9 u d G V u d F 9 U e X B l c 1 0 u e G 1 s U E s B A i 0 A F A A C A A g A r l I i V r b g 2 f j B A A A A / Q A A A B M A A A A A A A A A A A A A A A A A 4 Q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g A A A A A A A C V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3 a W d h Y 2 p h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M l Q w O T o w M z o 0 M y 4 x N z M 0 N D Y 2 W i I g L z 4 8 R W 5 0 c n k g V H l w Z T 0 i R m l s b E N v b H V t b l R 5 c G V z I i B W Y W x 1 Z T 0 i c 0 J n W T 0 i I C 8 + P E V u d H J 5 I F R 5 c G U 9 I k Z p b G x D b 2 x 1 b W 5 O Y W 1 l c y I g V m F s d W U 9 I n N b J n F 1 b 3 Q 7 T m 9 y b W E g x Z p y d W I m c X V v d D s s J n F 1 b 3 Q 7 R E l O L C B J U 0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F 1 d G 9 S Z W 1 v d m V k Q 2 9 s d W 1 u c z E u e 0 5 v c m 1 h I M W a c n V i L D B 9 J n F 1 b 3 Q 7 L C Z x d W 9 0 O 1 N l Y 3 R p b 2 4 x L 1 R h Y m V s Y T U v Q X V 0 b 1 J l b W 9 2 Z W R D b 2 x 1 b W 5 z M S 5 7 R E l O L C B J U 0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Z W x h N S 9 B d X R v U m V t b 3 Z l Z E N v b H V t b n M x L n t O b 3 J t Y S D F m n J 1 Y i w w f S Z x d W 9 0 O y w m c X V v d D t T Z W N 0 a W 9 u M S 9 U Y W J l b G E 1 L 0 F 1 d G 9 S Z W 1 v d m V k Q 2 9 s d W 1 u c z E u e 0 R J T i w g S V N P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1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q G t y y h P i Z F q M 8 6 x 7 7 W W B M A A A A A A g A A A A A A E G Y A A A A B A A A g A A A A N Y l E Z R 1 e 3 l d V y d 4 v 9 R l q z 3 M 4 g i F X J m t / y + c 3 D q W h 9 P 8 A A A A A D o A A A A A C A A A g A A A A N S S N 3 H X E / P 8 N m t E D I y c 6 5 L r f h b k w 3 7 n 9 R E K H f Y Z + t 5 9 Q A A A A o m / G k / p p n R g e Z 0 Y j 1 b c m e L o 9 t o l W D e t J o F p r C 1 t m d n + l v m j I v N E t E Q 7 l L I M s N u m O V H z b d t / P Y R P i a y S z Q 4 A 7 k A 5 M 2 4 S 1 C u P S w n z Y p G 3 i a Q h A A A A A c v O 4 o U 8 h z 9 P I Z 7 3 L 4 L S l 1 H C e R o n o u 8 O C e y b w N h m 2 V W j 3 4 9 h K O / f / V I 0 Q u H U V P 7 g J G 5 d 1 J I q v l 7 / a c g t e B x y Z 6 A = = < / D a t a M a s h u p > 
</file>

<file path=customXml/itemProps1.xml><?xml version="1.0" encoding="utf-8"?>
<ds:datastoreItem xmlns:ds="http://schemas.openxmlformats.org/officeDocument/2006/customXml" ds:itemID="{7CED58B7-D651-44E1-AA43-AC7D188708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Przewodnik po Numerach</vt:lpstr>
      <vt:lpstr>Bolts</vt:lpstr>
      <vt:lpstr>Nuts</vt:lpstr>
      <vt:lpstr>Washers</vt:lpstr>
      <vt:lpstr>Nitonakrętki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gb7432</cp:lastModifiedBy>
  <dcterms:created xsi:type="dcterms:W3CDTF">2022-12-22T08:48:56Z</dcterms:created>
  <dcterms:modified xsi:type="dcterms:W3CDTF">2024-10-25T17:52:05Z</dcterms:modified>
</cp:coreProperties>
</file>