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C:\Users\x0120458\Desktop\Metrocity\SDA\"/>
    </mc:Choice>
  </mc:AlternateContent>
  <bookViews>
    <workbookView xWindow="-12" yWindow="6192" windowWidth="19260" windowHeight="5076" tabRatio="894" firstSheet="5" activeTab="7"/>
  </bookViews>
  <sheets>
    <sheet name="Información de la Plantilla" sheetId="1" r:id="rId1"/>
    <sheet name="Información General" sheetId="2" r:id="rId2"/>
    <sheet name="Guía de llenado" sheetId="3" r:id="rId3"/>
    <sheet name="Support Track" sheetId="12" state="hidden" r:id="rId4"/>
    <sheet name="Test &amp; I Track" sheetId="13" state="hidden" r:id="rId5"/>
    <sheet name="Project Track" sheetId="4" r:id="rId6"/>
    <sheet name="EstrategiaOrganizacionalRiesgo " sheetId="14" r:id="rId7"/>
    <sheet name="Lista de Riesgos" sheetId="15" r:id="rId8"/>
    <sheet name="Plan de Acciones y Compromisos" sheetId="7" r:id="rId9"/>
    <sheet name="Bitácora de Cambios" sheetId="8" r:id="rId10"/>
    <sheet name="Retrospectiva" sheetId="9" r:id="rId11"/>
  </sheets>
  <definedNames>
    <definedName name="_xlnm._FilterDatabase" localSheetId="8" hidden="1">'Plan de Acciones y Compromisos'!$A$4:$N$24</definedName>
  </definedNames>
  <calcPr calcId="162913"/>
</workbook>
</file>

<file path=xl/calcChain.xml><?xml version="1.0" encoding="utf-8"?>
<calcChain xmlns="http://schemas.openxmlformats.org/spreadsheetml/2006/main">
  <c r="L9" i="4" l="1"/>
  <c r="L8" i="4"/>
  <c r="L10" i="4"/>
  <c r="K45" i="4" l="1"/>
  <c r="A2" i="7" l="1"/>
  <c r="O9" i="15" l="1"/>
  <c r="K48" i="4" l="1"/>
  <c r="K47" i="4"/>
  <c r="K46" i="4"/>
  <c r="E39" i="4"/>
  <c r="F39" i="4"/>
  <c r="G39" i="4"/>
  <c r="H39" i="4"/>
  <c r="I39" i="4"/>
  <c r="J39" i="4"/>
  <c r="K39" i="4"/>
  <c r="K10" i="4" l="1"/>
  <c r="K15" i="4" l="1"/>
  <c r="K16" i="4"/>
  <c r="J9" i="4"/>
  <c r="J8" i="4"/>
  <c r="J10" i="4"/>
  <c r="J15" i="4" s="1"/>
  <c r="J64" i="4"/>
  <c r="J18" i="4" l="1"/>
  <c r="J17" i="4"/>
  <c r="J16" i="4"/>
  <c r="J48" i="4"/>
  <c r="J47" i="4"/>
  <c r="J46" i="4"/>
  <c r="J43" i="4"/>
  <c r="J45" i="4"/>
  <c r="I9" i="4" l="1"/>
  <c r="I8" i="4"/>
  <c r="I10" i="4"/>
  <c r="I15" i="4" s="1"/>
  <c r="A48" i="4"/>
  <c r="A64" i="4"/>
  <c r="I18" i="4" l="1"/>
  <c r="I17" i="4"/>
  <c r="I16" i="4"/>
  <c r="H46" i="4"/>
  <c r="H43" i="4"/>
  <c r="H47" i="4" l="1"/>
  <c r="H45" i="4"/>
  <c r="H10" i="4"/>
  <c r="G47" i="4" l="1"/>
  <c r="G8" i="4" l="1"/>
  <c r="G10" i="4"/>
  <c r="G45" i="4"/>
  <c r="G46" i="4"/>
  <c r="G43" i="4"/>
  <c r="F10" i="4" l="1"/>
  <c r="D10" i="4" l="1"/>
  <c r="E10" i="4"/>
  <c r="E47" i="4"/>
  <c r="B47" i="4" s="1"/>
  <c r="A63" i="4" l="1"/>
  <c r="A47" i="4" l="1"/>
  <c r="E21" i="4" l="1"/>
  <c r="D21" i="4"/>
  <c r="C21" i="4"/>
  <c r="E20" i="4"/>
  <c r="D20" i="4"/>
  <c r="C20" i="4"/>
  <c r="E19" i="4"/>
  <c r="D19" i="4"/>
  <c r="C19" i="4"/>
  <c r="D46" i="4" l="1"/>
  <c r="E46" i="4" s="1"/>
  <c r="D45" i="4"/>
  <c r="E45" i="4" s="1"/>
  <c r="A44" i="4" l="1"/>
  <c r="A60" i="4"/>
  <c r="A61" i="4"/>
  <c r="A62" i="4"/>
  <c r="A59" i="4"/>
  <c r="A45" i="4"/>
  <c r="A46" i="4"/>
  <c r="A43" i="4"/>
  <c r="A7" i="15" l="1"/>
  <c r="A8" i="15"/>
  <c r="A9" i="15" s="1"/>
  <c r="A10" i="15" s="1"/>
  <c r="A11" i="15" s="1"/>
  <c r="A12" i="15" s="1"/>
  <c r="A13" i="15" s="1"/>
  <c r="A14" i="15" s="1"/>
  <c r="A15" i="15" s="1"/>
  <c r="A16" i="15" s="1"/>
  <c r="A17" i="15" s="1"/>
  <c r="A18" i="15" s="1"/>
  <c r="A19" i="15" s="1"/>
  <c r="A20" i="15" s="1"/>
  <c r="A21" i="15" s="1"/>
  <c r="A22" i="15" s="1"/>
  <c r="A23" i="15" s="1"/>
  <c r="A24" i="15" s="1"/>
  <c r="D4" i="4" l="1"/>
  <c r="E4" i="4" s="1"/>
  <c r="F4" i="4" s="1"/>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B2" i="15" l="1"/>
  <c r="O5" i="15"/>
  <c r="O8" i="15"/>
  <c r="O10" i="15"/>
  <c r="O11" i="15"/>
  <c r="O12" i="15"/>
  <c r="O13" i="15"/>
  <c r="O14" i="15"/>
  <c r="O15" i="15"/>
  <c r="O16" i="15"/>
  <c r="O17" i="15"/>
  <c r="O18" i="15"/>
  <c r="O19" i="15"/>
  <c r="O20" i="15"/>
  <c r="O21" i="15"/>
  <c r="O22" i="15"/>
  <c r="O23" i="15"/>
  <c r="O24" i="15"/>
  <c r="C71" i="4" l="1"/>
  <c r="BB71" i="4" l="1"/>
  <c r="BB72" i="4" s="1"/>
  <c r="BA71" i="4"/>
  <c r="BA72" i="4" s="1"/>
  <c r="AZ71" i="4"/>
  <c r="AZ72" i="4" s="1"/>
  <c r="AY71" i="4"/>
  <c r="AY72" i="4" s="1"/>
  <c r="AX71" i="4"/>
  <c r="AX72" i="4" s="1"/>
  <c r="AW71" i="4"/>
  <c r="AW72" i="4" s="1"/>
  <c r="AV71" i="4"/>
  <c r="AV72" i="4" s="1"/>
  <c r="AU71" i="4"/>
  <c r="AU72" i="4" s="1"/>
  <c r="AT71" i="4"/>
  <c r="AT72" i="4" s="1"/>
  <c r="AS71" i="4"/>
  <c r="AS72" i="4" s="1"/>
  <c r="AR71" i="4"/>
  <c r="AR72" i="4" s="1"/>
  <c r="AQ71" i="4"/>
  <c r="AQ72" i="4" s="1"/>
  <c r="AP71" i="4"/>
  <c r="AP72" i="4" s="1"/>
  <c r="AO71" i="4"/>
  <c r="AO72" i="4" s="1"/>
  <c r="AN71" i="4"/>
  <c r="AN72" i="4" s="1"/>
  <c r="AM71" i="4"/>
  <c r="AM72" i="4" s="1"/>
  <c r="AL71" i="4"/>
  <c r="AL72" i="4" s="1"/>
  <c r="AK71" i="4"/>
  <c r="AK72" i="4" s="1"/>
  <c r="AJ71" i="4"/>
  <c r="AJ72" i="4" s="1"/>
  <c r="AI71" i="4"/>
  <c r="AI72" i="4" s="1"/>
  <c r="AH71" i="4"/>
  <c r="AH72" i="4" s="1"/>
  <c r="AG71" i="4"/>
  <c r="AG72" i="4" s="1"/>
  <c r="AF71" i="4"/>
  <c r="AF72" i="4" s="1"/>
  <c r="AE71" i="4"/>
  <c r="AE72" i="4" s="1"/>
  <c r="AD71" i="4"/>
  <c r="AD72" i="4" s="1"/>
  <c r="AC71" i="4"/>
  <c r="AC72" i="4" s="1"/>
  <c r="AB71" i="4"/>
  <c r="AB72" i="4" s="1"/>
  <c r="AA71" i="4"/>
  <c r="AA72" i="4" s="1"/>
  <c r="Z71" i="4"/>
  <c r="Z72" i="4" s="1"/>
  <c r="Y71" i="4"/>
  <c r="Y72" i="4" s="1"/>
  <c r="X71" i="4"/>
  <c r="X72" i="4" s="1"/>
  <c r="W71" i="4"/>
  <c r="W72" i="4" s="1"/>
  <c r="V71" i="4"/>
  <c r="V72" i="4" s="1"/>
  <c r="U71" i="4"/>
  <c r="U72" i="4" s="1"/>
  <c r="T71" i="4"/>
  <c r="T72" i="4" s="1"/>
  <c r="S71" i="4"/>
  <c r="S72" i="4" s="1"/>
  <c r="R71" i="4"/>
  <c r="R72" i="4" s="1"/>
  <c r="Q71" i="4"/>
  <c r="Q72" i="4"/>
  <c r="P71" i="4"/>
  <c r="P72" i="4" s="1"/>
  <c r="O71" i="4"/>
  <c r="O72" i="4" s="1"/>
  <c r="N71" i="4"/>
  <c r="N72" i="4" s="1"/>
  <c r="M71" i="4"/>
  <c r="M72" i="4" s="1"/>
  <c r="L71" i="4"/>
  <c r="L72" i="4" s="1"/>
  <c r="K71" i="4"/>
  <c r="K72" i="4" s="1"/>
  <c r="K8" i="4" s="1"/>
  <c r="J71" i="4"/>
  <c r="J72" i="4" s="1"/>
  <c r="I71" i="4"/>
  <c r="I72" i="4" s="1"/>
  <c r="H71" i="4"/>
  <c r="H72" i="4" s="1"/>
  <c r="H8" i="4" s="1"/>
  <c r="G71" i="4"/>
  <c r="G72" i="4" s="1"/>
  <c r="F71" i="4"/>
  <c r="F72" i="4" s="1"/>
  <c r="F8" i="4" s="1"/>
  <c r="E71" i="4"/>
  <c r="E72" i="4" s="1"/>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C58"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D71" i="4"/>
  <c r="D72" i="4" s="1"/>
  <c r="B64" i="4"/>
  <c r="B63" i="4"/>
  <c r="B62" i="4"/>
  <c r="B61" i="4"/>
  <c r="B60" i="4"/>
  <c r="B59" i="4"/>
  <c r="BB55" i="4"/>
  <c r="BB56" i="4" s="1"/>
  <c r="BA55" i="4"/>
  <c r="BA56" i="4" s="1"/>
  <c r="AZ55" i="4"/>
  <c r="AZ56" i="4" s="1"/>
  <c r="AY55" i="4"/>
  <c r="AY56" i="4" s="1"/>
  <c r="AX55" i="4"/>
  <c r="AX56" i="4" s="1"/>
  <c r="AW55" i="4"/>
  <c r="AW56" i="4" s="1"/>
  <c r="AV55" i="4"/>
  <c r="AV56" i="4" s="1"/>
  <c r="AU55" i="4"/>
  <c r="AU56" i="4" s="1"/>
  <c r="AT55" i="4"/>
  <c r="AT56" i="4" s="1"/>
  <c r="AS55" i="4"/>
  <c r="AS56" i="4" s="1"/>
  <c r="AR55" i="4"/>
  <c r="AR56" i="4" s="1"/>
  <c r="AQ55" i="4"/>
  <c r="AQ56" i="4" s="1"/>
  <c r="AP55" i="4"/>
  <c r="AP56" i="4" s="1"/>
  <c r="AO55" i="4"/>
  <c r="AO56" i="4" s="1"/>
  <c r="AN55" i="4"/>
  <c r="AN56" i="4" s="1"/>
  <c r="AM55" i="4"/>
  <c r="AM56" i="4" s="1"/>
  <c r="AL55" i="4"/>
  <c r="AL56" i="4" s="1"/>
  <c r="AK55" i="4"/>
  <c r="AK56" i="4" s="1"/>
  <c r="AJ55" i="4"/>
  <c r="AJ56" i="4" s="1"/>
  <c r="AI55" i="4"/>
  <c r="AI56" i="4" s="1"/>
  <c r="AH55" i="4"/>
  <c r="AH56" i="4" s="1"/>
  <c r="AG55" i="4"/>
  <c r="AG56" i="4" s="1"/>
  <c r="AF55" i="4"/>
  <c r="AF56" i="4" s="1"/>
  <c r="AE55" i="4"/>
  <c r="AE56" i="4" s="1"/>
  <c r="AD55" i="4"/>
  <c r="AD56" i="4" s="1"/>
  <c r="AC55" i="4"/>
  <c r="AC56" i="4" s="1"/>
  <c r="AB55" i="4"/>
  <c r="AB56" i="4" s="1"/>
  <c r="AA55" i="4"/>
  <c r="AA56" i="4" s="1"/>
  <c r="Z55" i="4"/>
  <c r="Z56" i="4" s="1"/>
  <c r="Y55" i="4"/>
  <c r="Y56" i="4" s="1"/>
  <c r="X55" i="4"/>
  <c r="X56" i="4" s="1"/>
  <c r="W55" i="4"/>
  <c r="W56" i="4" s="1"/>
  <c r="V55" i="4"/>
  <c r="V56" i="4" s="1"/>
  <c r="U55" i="4"/>
  <c r="U56" i="4" s="1"/>
  <c r="T55" i="4"/>
  <c r="T56" i="4" s="1"/>
  <c r="S55" i="4"/>
  <c r="S56" i="4" s="1"/>
  <c r="R55" i="4"/>
  <c r="R56" i="4" s="1"/>
  <c r="Q55" i="4"/>
  <c r="Q56" i="4" s="1"/>
  <c r="P55" i="4"/>
  <c r="P56" i="4" s="1"/>
  <c r="O55" i="4"/>
  <c r="O56" i="4" s="1"/>
  <c r="N55" i="4"/>
  <c r="N56" i="4" s="1"/>
  <c r="M55" i="4"/>
  <c r="M56" i="4" s="1"/>
  <c r="L55" i="4"/>
  <c r="L56" i="4" s="1"/>
  <c r="K55" i="4"/>
  <c r="K56" i="4" s="1"/>
  <c r="K9" i="4" s="1"/>
  <c r="J55" i="4"/>
  <c r="J56" i="4" s="1"/>
  <c r="I55" i="4"/>
  <c r="I56" i="4" s="1"/>
  <c r="H55" i="4"/>
  <c r="H56" i="4" s="1"/>
  <c r="H9" i="4" s="1"/>
  <c r="G55" i="4"/>
  <c r="G56" i="4" s="1"/>
  <c r="G9" i="4" s="1"/>
  <c r="F55" i="4"/>
  <c r="F56" i="4" s="1"/>
  <c r="F9" i="4" s="1"/>
  <c r="E55" i="4"/>
  <c r="E56" i="4" s="1"/>
  <c r="D55" i="4"/>
  <c r="D56" i="4" s="1"/>
  <c r="C55" i="4"/>
  <c r="C56" i="4" s="1"/>
  <c r="C9" i="4" s="1"/>
  <c r="B48" i="4"/>
  <c r="B46" i="4"/>
  <c r="B45" i="4"/>
  <c r="B44" i="4"/>
  <c r="B43" i="4"/>
  <c r="C42" i="4"/>
  <c r="D5" i="4"/>
  <c r="D42" i="4" s="1"/>
  <c r="O27" i="12"/>
  <c r="N27" i="12"/>
  <c r="M27" i="12"/>
  <c r="L27" i="12"/>
  <c r="K27" i="12"/>
  <c r="J27" i="12"/>
  <c r="I27" i="12"/>
  <c r="H27" i="12"/>
  <c r="G27" i="12"/>
  <c r="F27" i="12"/>
  <c r="E27" i="12"/>
  <c r="D27" i="12"/>
  <c r="C27" i="12"/>
  <c r="C80" i="13"/>
  <c r="O80" i="13"/>
  <c r="N80" i="13"/>
  <c r="M80" i="13"/>
  <c r="L80" i="13"/>
  <c r="K80" i="13"/>
  <c r="J80" i="13"/>
  <c r="I80" i="13"/>
  <c r="H80" i="13"/>
  <c r="G80" i="13"/>
  <c r="F80" i="13"/>
  <c r="E80" i="13"/>
  <c r="D80" i="13"/>
  <c r="C15" i="12"/>
  <c r="A2" i="8"/>
  <c r="A1" i="4"/>
  <c r="A2" i="9"/>
  <c r="B19" i="12"/>
  <c r="B20" i="12"/>
  <c r="B21" i="12"/>
  <c r="B22" i="12"/>
  <c r="B23" i="12"/>
  <c r="B24" i="12"/>
  <c r="B25" i="12"/>
  <c r="B27" i="12" s="1"/>
  <c r="B18" i="12"/>
  <c r="A1" i="12"/>
  <c r="D3" i="12"/>
  <c r="E3" i="12"/>
  <c r="F3" i="12" s="1"/>
  <c r="G3" i="12" s="1"/>
  <c r="H3" i="12" s="1"/>
  <c r="I3" i="12" s="1"/>
  <c r="J3" i="12" s="1"/>
  <c r="K3" i="12" s="1"/>
  <c r="L3" i="12" s="1"/>
  <c r="M3" i="12" s="1"/>
  <c r="N3" i="12" s="1"/>
  <c r="O3" i="12" s="1"/>
  <c r="D4" i="12"/>
  <c r="E4" i="12"/>
  <c r="F4" i="12" s="1"/>
  <c r="C5" i="12"/>
  <c r="C6" i="12"/>
  <c r="D5" i="12"/>
  <c r="D6" i="12" s="1"/>
  <c r="E6" i="12" s="1"/>
  <c r="F6" i="12" s="1"/>
  <c r="G6" i="12" s="1"/>
  <c r="H6" i="12" s="1"/>
  <c r="I6" i="12" s="1"/>
  <c r="J6" i="12" s="1"/>
  <c r="K6" i="12" s="1"/>
  <c r="L6" i="12" s="1"/>
  <c r="M6" i="12" s="1"/>
  <c r="N6" i="12" s="1"/>
  <c r="O6" i="12" s="1"/>
  <c r="D15" i="12"/>
  <c r="E15" i="12"/>
  <c r="F15" i="12"/>
  <c r="G15" i="12"/>
  <c r="H15" i="12"/>
  <c r="I15" i="12"/>
  <c r="C17" i="12"/>
  <c r="D17" i="12"/>
  <c r="B72" i="13"/>
  <c r="B80" i="13" s="1"/>
  <c r="B73" i="13"/>
  <c r="B74" i="13"/>
  <c r="B75" i="13"/>
  <c r="B76" i="13"/>
  <c r="B77" i="13"/>
  <c r="B78" i="13"/>
  <c r="B71" i="13"/>
  <c r="A1" i="13"/>
  <c r="D3" i="13"/>
  <c r="E3" i="13"/>
  <c r="F3" i="13" s="1"/>
  <c r="G3" i="13" s="1"/>
  <c r="H3" i="13" s="1"/>
  <c r="I3" i="13" s="1"/>
  <c r="J3" i="13" s="1"/>
  <c r="K3" i="13" s="1"/>
  <c r="L3" i="13" s="1"/>
  <c r="M3" i="13" s="1"/>
  <c r="N3" i="13" s="1"/>
  <c r="O3" i="13" s="1"/>
  <c r="D4" i="13"/>
  <c r="D70" i="13"/>
  <c r="C5" i="13"/>
  <c r="C6" i="13"/>
  <c r="D5" i="13"/>
  <c r="D6" i="13" s="1"/>
  <c r="E6" i="13" s="1"/>
  <c r="F6" i="13" s="1"/>
  <c r="G6" i="13" s="1"/>
  <c r="H6" i="13" s="1"/>
  <c r="I6" i="13" s="1"/>
  <c r="J6" i="13" s="1"/>
  <c r="K6" i="13" s="1"/>
  <c r="L6" i="13" s="1"/>
  <c r="M6" i="13" s="1"/>
  <c r="N6" i="13" s="1"/>
  <c r="O6" i="13" s="1"/>
  <c r="C70" i="13"/>
  <c r="E4" i="13"/>
  <c r="F4" i="13" s="1"/>
  <c r="K17" i="4" l="1"/>
  <c r="L15" i="4"/>
  <c r="L39" i="4"/>
  <c r="L16" i="4"/>
  <c r="K18" i="4"/>
  <c r="H17" i="4"/>
  <c r="H18" i="4"/>
  <c r="H15" i="4"/>
  <c r="H16" i="4"/>
  <c r="F15" i="4"/>
  <c r="F16" i="4"/>
  <c r="G15" i="4"/>
  <c r="G16" i="4"/>
  <c r="G17" i="4"/>
  <c r="G18" i="4"/>
  <c r="F17" i="4"/>
  <c r="F18" i="4"/>
  <c r="B54" i="4"/>
  <c r="F17" i="12"/>
  <c r="G4" i="12"/>
  <c r="G4" i="13"/>
  <c r="F70" i="13"/>
  <c r="E17" i="12"/>
  <c r="E70" i="13"/>
  <c r="E5" i="4"/>
  <c r="D58" i="4"/>
  <c r="B55" i="4"/>
  <c r="C18" i="4"/>
  <c r="D9" i="4"/>
  <c r="E9" i="4" s="1"/>
  <c r="C17" i="4"/>
  <c r="C72" i="4"/>
  <c r="C8" i="4" s="1"/>
  <c r="C16" i="4" s="1"/>
  <c r="L17" i="4" l="1"/>
  <c r="L18" i="4"/>
  <c r="B71" i="4"/>
  <c r="C15" i="4"/>
  <c r="D8" i="4"/>
  <c r="D39" i="4" s="1"/>
  <c r="C39" i="4"/>
  <c r="H4" i="13"/>
  <c r="G70" i="13"/>
  <c r="G17" i="12"/>
  <c r="H4" i="12"/>
  <c r="F5" i="4"/>
  <c r="E58" i="4"/>
  <c r="E42" i="4"/>
  <c r="E18" i="4"/>
  <c r="E17" i="4"/>
  <c r="D18" i="4"/>
  <c r="D17" i="4"/>
  <c r="E8" i="4" l="1"/>
  <c r="D16" i="4"/>
  <c r="D15" i="4"/>
  <c r="H17" i="12"/>
  <c r="I4" i="12"/>
  <c r="H70" i="13"/>
  <c r="I4" i="13"/>
  <c r="G5" i="4"/>
  <c r="F42" i="4"/>
  <c r="F58" i="4"/>
  <c r="E15" i="4" l="1"/>
  <c r="E16" i="4"/>
  <c r="I70" i="13"/>
  <c r="J4" i="13"/>
  <c r="I17" i="12"/>
  <c r="J4" i="12"/>
  <c r="H5" i="4"/>
  <c r="G58" i="4"/>
  <c r="G42" i="4"/>
  <c r="J17" i="12" l="1"/>
  <c r="K4" i="12"/>
  <c r="K4" i="13"/>
  <c r="J70" i="13"/>
  <c r="I5" i="4"/>
  <c r="H42" i="4"/>
  <c r="H58" i="4"/>
  <c r="L4" i="13" l="1"/>
  <c r="K70" i="13"/>
  <c r="K17" i="12"/>
  <c r="L4" i="12"/>
  <c r="J5" i="4"/>
  <c r="I58" i="4"/>
  <c r="I42" i="4"/>
  <c r="K5" i="4" l="1"/>
  <c r="J42" i="4"/>
  <c r="J58" i="4"/>
  <c r="L70" i="13"/>
  <c r="M4" i="13"/>
  <c r="L17" i="12"/>
  <c r="M4" i="12"/>
  <c r="L5" i="4" l="1"/>
  <c r="K58" i="4"/>
  <c r="K42" i="4"/>
  <c r="M17" i="12"/>
  <c r="N4" i="12"/>
  <c r="M70" i="13"/>
  <c r="N4" i="13"/>
  <c r="O4" i="13" l="1"/>
  <c r="O70" i="13" s="1"/>
  <c r="N70" i="13"/>
  <c r="N17" i="12"/>
  <c r="O4" i="12"/>
  <c r="O17" i="12" s="1"/>
  <c r="M5" i="4"/>
  <c r="L42" i="4"/>
  <c r="L58" i="4"/>
  <c r="N5" i="4" l="1"/>
  <c r="M58" i="4"/>
  <c r="M42" i="4"/>
  <c r="O5" i="4" l="1"/>
  <c r="N42" i="4"/>
  <c r="N58" i="4"/>
  <c r="O58" i="4" l="1"/>
  <c r="O42" i="4"/>
</calcChain>
</file>

<file path=xl/comments1.xml><?xml version="1.0" encoding="utf-8"?>
<comments xmlns="http://schemas.openxmlformats.org/spreadsheetml/2006/main">
  <authors>
    <author>cmartinez</author>
  </authors>
  <commentList>
    <comment ref="E30" authorId="0" shapeId="0">
      <text>
        <r>
          <rPr>
            <sz val="8"/>
            <color indexed="81"/>
            <rFont val="Tahoma"/>
            <family val="2"/>
          </rPr>
          <t>Usar usuario de correo, por ejemplo: cmartinez</t>
        </r>
      </text>
    </comment>
  </commentList>
</comments>
</file>

<file path=xl/comments2.xml><?xml version="1.0" encoding="utf-8"?>
<comments xmlns="http://schemas.openxmlformats.org/spreadsheetml/2006/main">
  <authors>
    <author>Dextra</author>
    <author>Luis Saldaña</author>
  </authors>
  <commentList>
    <comment ref="A7" authorId="0" shapeId="0">
      <text>
        <r>
          <rPr>
            <b/>
            <sz val="9"/>
            <color indexed="81"/>
            <rFont val="Tahoma"/>
            <family val="2"/>
          </rPr>
          <t>Describe additional hours and main causes</t>
        </r>
      </text>
    </comment>
    <comment ref="C38" authorId="1" shapeId="0">
      <text>
        <r>
          <rPr>
            <b/>
            <sz val="9"/>
            <color indexed="81"/>
            <rFont val="Tahoma"/>
            <family val="2"/>
          </rPr>
          <t>In progress
On Hold
Completed
Approved</t>
        </r>
      </text>
    </comment>
    <comment ref="D38" authorId="1" shapeId="0">
      <text>
        <r>
          <rPr>
            <b/>
            <sz val="9"/>
            <color indexed="81"/>
            <rFont val="Tahoma"/>
            <family val="2"/>
          </rPr>
          <t xml:space="preserve">Minor
Major
Critical
Show stoper
</t>
        </r>
      </text>
    </comment>
    <comment ref="C64" authorId="1" shapeId="0">
      <text>
        <r>
          <rPr>
            <b/>
            <sz val="9"/>
            <color indexed="81"/>
            <rFont val="Tahoma"/>
            <family val="2"/>
          </rPr>
          <t>i.e. 3.1, 3.2, 5.0, MPX</t>
        </r>
      </text>
    </comment>
  </commentList>
</comments>
</file>

<file path=xl/comments3.xml><?xml version="1.0" encoding="utf-8"?>
<comments xmlns="http://schemas.openxmlformats.org/spreadsheetml/2006/main">
  <authors>
    <author>Dextra</author>
    <author>Luis Saldaña</author>
  </authors>
  <commentList>
    <comment ref="A7" authorId="0" shapeId="0">
      <text>
        <r>
          <rPr>
            <b/>
            <sz val="9"/>
            <color indexed="81"/>
            <rFont val="Tahoma"/>
            <family val="2"/>
          </rPr>
          <t>Describe additional hours and main causes</t>
        </r>
      </text>
    </comment>
    <comment ref="C92" authorId="1" shapeId="0">
      <text>
        <r>
          <rPr>
            <b/>
            <sz val="9"/>
            <color indexed="81"/>
            <rFont val="Tahoma"/>
            <family val="2"/>
          </rPr>
          <t>i.e. 3.1, 3.2, 5.0, MPX</t>
        </r>
      </text>
    </comment>
  </commentList>
</comments>
</file>

<file path=xl/comments4.xml><?xml version="1.0" encoding="utf-8"?>
<comments xmlns="http://schemas.openxmlformats.org/spreadsheetml/2006/main">
  <authors>
    <author>cmartinez</author>
    <author>jadiaz</author>
    <author>mgalindo</author>
  </authors>
  <commentList>
    <comment ref="A8" authorId="0" shapeId="0">
      <text>
        <r>
          <rPr>
            <sz val="9"/>
            <color indexed="81"/>
            <rFont val="Tahoma"/>
            <family val="2"/>
          </rPr>
          <t>Información del Gantt</t>
        </r>
        <r>
          <rPr>
            <sz val="8"/>
            <color indexed="81"/>
            <rFont val="Tahoma"/>
            <family val="2"/>
          </rPr>
          <t xml:space="preserve">
</t>
        </r>
      </text>
    </comment>
    <comment ref="A42" authorId="1" shapeId="0">
      <text>
        <r>
          <rPr>
            <b/>
            <sz val="9"/>
            <color indexed="81"/>
            <rFont val="Tahoma"/>
            <family val="2"/>
          </rPr>
          <t>jadiaz:</t>
        </r>
        <r>
          <rPr>
            <sz val="9"/>
            <color indexed="81"/>
            <rFont val="Tahoma"/>
            <family val="2"/>
          </rPr>
          <t xml:space="preserve">
Actualiza el tiempo real invertido en el proyecto
</t>
        </r>
      </text>
    </comment>
    <comment ref="A43" authorId="2" shapeId="0">
      <text>
        <r>
          <rPr>
            <sz val="9"/>
            <color indexed="81"/>
            <rFont val="Tahoma"/>
            <family val="2"/>
          </rPr>
          <t>Se deberán identificar todos los roles participantes en el proyecto (Ej. Auditor, administrador de la configuración, etc).
Una persona puede tomar más de un rol, y se tendría que repetir su nombre para cada rol.</t>
        </r>
      </text>
    </comment>
    <comment ref="A56" authorId="1" shapeId="0">
      <text>
        <r>
          <rPr>
            <sz val="9"/>
            <color indexed="81"/>
            <rFont val="Tahoma"/>
            <family val="2"/>
          </rPr>
          <t>Esfuerzo real de la tabla Current Effort</t>
        </r>
      </text>
    </comment>
    <comment ref="A58" authorId="1" shapeId="0">
      <text>
        <r>
          <rPr>
            <sz val="9"/>
            <color indexed="81"/>
            <rFont val="Tahoma"/>
            <family val="2"/>
          </rPr>
          <t xml:space="preserve">
Se inserta el uso de recursos deacuerdo al gantt</t>
        </r>
      </text>
    </comment>
    <comment ref="A59" authorId="2" shapeId="0">
      <text>
        <r>
          <rPr>
            <sz val="9"/>
            <color indexed="81"/>
            <rFont val="Tahoma"/>
            <family val="2"/>
          </rPr>
          <t>Se deberán identificar todos los roles participantes en el proyecto (Ej. Auditor, administrador de la configuración, etc).
Una persona puede tomar más de un rol, y se tendría que repetir su nombre para cada rol.</t>
        </r>
      </text>
    </comment>
    <comment ref="A72" authorId="0" shapeId="0">
      <text>
        <r>
          <rPr>
            <sz val="10"/>
            <color indexed="81"/>
            <rFont val="Tahoma"/>
            <family val="2"/>
          </rPr>
          <t>Llenar la tabla de esfuerzo planeado</t>
        </r>
      </text>
    </comment>
  </commentList>
</comments>
</file>

<file path=xl/comments5.xml><?xml version="1.0" encoding="utf-8"?>
<comments xmlns="http://schemas.openxmlformats.org/spreadsheetml/2006/main">
  <authors>
    <author>Marco Hurtado</author>
  </authors>
  <commentList>
    <comment ref="C25" authorId="0" shapeId="0">
      <text>
        <r>
          <rPr>
            <sz val="8"/>
            <color indexed="81"/>
            <rFont val="Tahoma"/>
            <family val="2"/>
          </rPr>
          <t>La consecuencia queda reflejada por la severidad que se le aplique a cada riesgo.</t>
        </r>
      </text>
    </comment>
  </commentList>
</comments>
</file>

<file path=xl/comments6.xml><?xml version="1.0" encoding="utf-8"?>
<comments xmlns="http://schemas.openxmlformats.org/spreadsheetml/2006/main">
  <authors>
    <author>Jose Antonio Diaz Elizondo</author>
    <author>cmartinez</author>
    <author>mgalindo</author>
    <author>dextra</author>
    <author>Software Engineering</author>
  </authors>
  <commentList>
    <comment ref="B4" authorId="0" shapeId="0">
      <text>
        <r>
          <rPr>
            <b/>
            <sz val="9"/>
            <color indexed="81"/>
            <rFont val="Tahoma"/>
            <family val="2"/>
          </rPr>
          <t>Jose Antonio Diaz Elizondo:</t>
        </r>
        <r>
          <rPr>
            <sz val="9"/>
            <color indexed="81"/>
            <rFont val="Tahoma"/>
            <family val="2"/>
          </rPr>
          <t xml:space="preserve">
&lt;Alta,Media,Baja&gt;</t>
        </r>
      </text>
    </comment>
    <comment ref="C4" authorId="0" shapeId="0">
      <text>
        <r>
          <rPr>
            <b/>
            <sz val="9"/>
            <color indexed="81"/>
            <rFont val="Tahoma"/>
            <family val="2"/>
          </rPr>
          <t>Jose Antonio Diaz Elizondo:</t>
        </r>
        <r>
          <rPr>
            <sz val="9"/>
            <color indexed="81"/>
            <rFont val="Tahoma"/>
            <family val="2"/>
          </rPr>
          <t xml:space="preserve">
&lt;Descripción del Riesgo&gt;</t>
        </r>
      </text>
    </comment>
    <comment ref="D4" authorId="0" shapeId="0">
      <text>
        <r>
          <rPr>
            <b/>
            <sz val="9"/>
            <color indexed="81"/>
            <rFont val="Tahoma"/>
            <family val="2"/>
          </rPr>
          <t>Jose Antonio Diaz Elizondo:</t>
        </r>
        <r>
          <rPr>
            <sz val="9"/>
            <color indexed="81"/>
            <rFont val="Tahoma"/>
            <family val="2"/>
          </rPr>
          <t xml:space="preserve">
&lt;Acciones para mitigar el riesgo&gt;
</t>
        </r>
      </text>
    </comment>
    <comment ref="E4" authorId="0" shapeId="0">
      <text>
        <r>
          <rPr>
            <b/>
            <sz val="9"/>
            <color indexed="81"/>
            <rFont val="Tahoma"/>
            <family val="2"/>
          </rPr>
          <t>Jose Antonio Diaz Elizondo:</t>
        </r>
        <r>
          <rPr>
            <sz val="9"/>
            <color indexed="81"/>
            <rFont val="Tahoma"/>
            <family val="2"/>
          </rPr>
          <t xml:space="preserve">
&lt;Acciones a realizar después que pasa el riesgo&gt;</t>
        </r>
      </text>
    </comment>
    <comment ref="F4" authorId="0" shapeId="0">
      <text>
        <r>
          <rPr>
            <b/>
            <sz val="9"/>
            <color indexed="81"/>
            <rFont val="Tahoma"/>
            <family val="2"/>
          </rPr>
          <t>Jose Antonio Diaz Elizondo:</t>
        </r>
        <r>
          <rPr>
            <sz val="9"/>
            <color indexed="81"/>
            <rFont val="Tahoma"/>
            <family val="2"/>
          </rPr>
          <t xml:space="preserve">
&lt;Nombre del Responsable&gt;</t>
        </r>
      </text>
    </comment>
    <comment ref="G4" authorId="1" shapeId="0">
      <text>
        <r>
          <rPr>
            <sz val="8"/>
            <color indexed="81"/>
            <rFont val="Tahoma"/>
            <family val="2"/>
          </rPr>
          <t>Abierto, Cerrado, Cancelado. 
Para mayor información ver pestaña EstrategiaOrganizacionalRiesgo</t>
        </r>
      </text>
    </comment>
    <comment ref="L4" authorId="2" shapeId="0">
      <text>
        <r>
          <rPr>
            <b/>
            <sz val="9"/>
            <color indexed="81"/>
            <rFont val="Tahoma"/>
            <family val="2"/>
          </rPr>
          <t>Aceptar, Mitigar, Evitar, Transferir</t>
        </r>
        <r>
          <rPr>
            <sz val="9"/>
            <color indexed="81"/>
            <rFont val="Tahoma"/>
            <family val="2"/>
          </rPr>
          <t xml:space="preserve">
Para mayor información ver pestaña EstrategiaOrganizacionalRiesgo</t>
        </r>
      </text>
    </comment>
    <comment ref="O4" authorId="1" shapeId="0">
      <text>
        <r>
          <rPr>
            <sz val="8"/>
            <color indexed="81"/>
            <rFont val="Tahoma"/>
            <family val="2"/>
          </rPr>
          <t>Para mayor información ver pestaña EstrategiaOrganizacionalRiesgo</t>
        </r>
      </text>
    </comment>
    <comment ref="P4" authorId="3" shapeId="0">
      <text>
        <r>
          <rPr>
            <sz val="9"/>
            <color indexed="81"/>
            <rFont val="Tahoma"/>
            <family val="2"/>
          </rPr>
          <t>Criterio y persona a quién escalar</t>
        </r>
      </text>
    </comment>
    <comment ref="R4" authorId="4" shapeId="0">
      <text>
        <r>
          <rPr>
            <sz val="8"/>
            <color indexed="81"/>
            <rFont val="Tahoma"/>
            <family val="2"/>
          </rPr>
          <t>Para mayor información ver pestaña EstrategiaOrganizacionalRiesgo</t>
        </r>
      </text>
    </comment>
  </commentList>
</comments>
</file>

<file path=xl/comments7.xml><?xml version="1.0" encoding="utf-8"?>
<comments xmlns="http://schemas.openxmlformats.org/spreadsheetml/2006/main">
  <authors>
    <author>Jose Antonio Diaz Elizondo</author>
    <author>Marco Hurtado</author>
  </authors>
  <commentList>
    <comment ref="B4" authorId="0" shapeId="0">
      <text>
        <r>
          <rPr>
            <b/>
            <sz val="9"/>
            <color indexed="81"/>
            <rFont val="Tahoma"/>
            <family val="2"/>
          </rPr>
          <t>Jose Antonio Diaz Elizondo:</t>
        </r>
        <r>
          <rPr>
            <sz val="9"/>
            <color indexed="81"/>
            <rFont val="Tahoma"/>
            <family val="2"/>
          </rPr>
          <t xml:space="preserve">
&lt;Alta, Media,Baja&gt;</t>
        </r>
      </text>
    </comment>
    <comment ref="C4" authorId="0" shapeId="0">
      <text>
        <r>
          <rPr>
            <b/>
            <sz val="9"/>
            <color indexed="81"/>
            <rFont val="Tahoma"/>
            <family val="2"/>
          </rPr>
          <t>Jose Antonio Diaz Elizondo:</t>
        </r>
        <r>
          <rPr>
            <sz val="9"/>
            <color indexed="81"/>
            <rFont val="Tahoma"/>
            <family val="2"/>
          </rPr>
          <t xml:space="preserve">
&lt;Descripcion de accion o compromiso&gt;
</t>
        </r>
      </text>
    </comment>
    <comment ref="D4" authorId="0" shapeId="0">
      <text>
        <r>
          <rPr>
            <b/>
            <sz val="9"/>
            <color indexed="81"/>
            <rFont val="Tahoma"/>
            <family val="2"/>
          </rPr>
          <t>Jose Antonio Diaz Elizondo:</t>
        </r>
        <r>
          <rPr>
            <sz val="9"/>
            <color indexed="81"/>
            <rFont val="Tahoma"/>
            <family val="2"/>
          </rPr>
          <t xml:space="preserve">
Nombre del Responsable
</t>
        </r>
      </text>
    </comment>
    <comment ref="E4" authorId="0" shapeId="0">
      <text>
        <r>
          <rPr>
            <b/>
            <sz val="9"/>
            <color indexed="81"/>
            <rFont val="Tahoma"/>
            <family val="2"/>
          </rPr>
          <t>Jose Antonio Diaz Elizondo:</t>
        </r>
        <r>
          <rPr>
            <sz val="9"/>
            <color indexed="81"/>
            <rFont val="Tahoma"/>
            <family val="2"/>
          </rPr>
          <t xml:space="preserve">
&lt;abierto, cerrado, cancelado&gt;</t>
        </r>
      </text>
    </comment>
    <comment ref="L4" authorId="1" shapeId="0">
      <text>
        <r>
          <rPr>
            <sz val="8"/>
            <color indexed="81"/>
            <rFont val="Tahoma"/>
            <family val="2"/>
          </rPr>
          <t>INTERNO: Compromisos o Probelmas aplicables al entorno de Dextra
EXTERNO: Compromisos o Problemas aplicables al entorno externo al proyecto (e.g. Cliente, usuario, etc.)</t>
        </r>
      </text>
    </comment>
    <comment ref="M4" authorId="1" shapeId="0">
      <text>
        <r>
          <rPr>
            <sz val="8"/>
            <color indexed="81"/>
            <rFont val="Tahoma"/>
            <family val="2"/>
          </rPr>
          <t>COMPROMISO CON: CLIENTE / EQUIPO DE TRABAJO / DESVIACION / ACCION DE MITIGACION / PROBLEMAS  /
DEPENDENCIAS</t>
        </r>
        <r>
          <rPr>
            <b/>
            <sz val="8"/>
            <color indexed="81"/>
            <rFont val="Tahoma"/>
            <family val="2"/>
          </rPr>
          <t xml:space="preserve">
</t>
        </r>
      </text>
    </comment>
  </commentList>
</comments>
</file>

<file path=xl/comments8.xml><?xml version="1.0" encoding="utf-8"?>
<comments xmlns="http://schemas.openxmlformats.org/spreadsheetml/2006/main">
  <authors>
    <author>Software Engineering</author>
  </authors>
  <commentList>
    <comment ref="D4" authorId="0" shapeId="0">
      <text>
        <r>
          <rPr>
            <sz val="8"/>
            <color indexed="81"/>
            <rFont val="Tahoma"/>
            <family val="2"/>
          </rPr>
          <t>- Registrado: Es usado cuando se encuentra un cambio, pero aun 
                      no se ha visto el impacto.
- Analizado: Es usado cuando se analiza la solicitud de cambio   
                    para determinar si es un nuevo requerimiento, un cambio 
                    a un requerimiento, un error en el sistema, etc. 
- Aprobado: Es usado cuando el cliente apruebe la implementación del 
                    cambio.
- Implementado: Es usado cuando el cambio es implementado.
- Cerrado: Es usado cuando el cliente rechaza la implementación del 
                  cambio.</t>
        </r>
      </text>
    </comment>
    <comment ref="E4" authorId="0" shapeId="0">
      <text>
        <r>
          <rPr>
            <sz val="8"/>
            <color indexed="81"/>
            <rFont val="Tahoma"/>
            <family val="2"/>
          </rPr>
          <t>- INTERNO: Cambios que provienen de alguno 
                    de los integrantes del equipo.
- EXTERNO: Cambios que provienen del cliente.</t>
        </r>
      </text>
    </comment>
    <comment ref="G4" authorId="0" shapeId="0">
      <text>
        <r>
          <rPr>
            <sz val="8"/>
            <color indexed="81"/>
            <rFont val="Tahoma"/>
            <family val="2"/>
          </rPr>
          <t xml:space="preserve">- Nuevo: Si es nueva funcionalidad
- Cambio: Si se va a modifica funcionalidad que ya existe.
- Error: Si despues del analisis se dedujo que era un error 
             de funcionalidad y no un cambio
 - Otro: En caso de que el cambi no tenga que ver con la 
             funcionalidad del sistea. Ejemplo: Algun cambio de 
             un recurso.   </t>
        </r>
      </text>
    </comment>
    <comment ref="I4" authorId="0" shapeId="0">
      <text>
        <r>
          <rPr>
            <b/>
            <sz val="8"/>
            <color indexed="81"/>
            <rFont val="Tahoma"/>
            <family val="2"/>
          </rPr>
          <t xml:space="preserve">- </t>
        </r>
        <r>
          <rPr>
            <sz val="8"/>
            <color indexed="81"/>
            <rFont val="Tahoma"/>
            <family val="2"/>
          </rPr>
          <t>Si: Si la solicitud de cambio implica y/o 
        necesita un control de cambio formal
- No: Si la solicitud de cambio NO tiene o NO 
         necesita un documento formal.</t>
        </r>
      </text>
    </comment>
    <comment ref="J4" authorId="0" shapeId="0">
      <text>
        <r>
          <rPr>
            <b/>
            <sz val="8"/>
            <color indexed="81"/>
            <rFont val="Tahoma"/>
            <family val="2"/>
          </rPr>
          <t xml:space="preserve">(Utilizar solamente si aplica): </t>
        </r>
        <r>
          <rPr>
            <sz val="8"/>
            <color indexed="81"/>
            <rFont val="Tahoma"/>
            <family val="2"/>
          </rPr>
          <t>Se utiliza para describir el (los) requerimiento(s) o bug(s) asociados a este cambio.
Ejemplo de Requerimientos: RF1, RF2, etc. 
Ejemplo para Bugs: BUG# 1, BUG#2, etc.</t>
        </r>
      </text>
    </comment>
    <comment ref="K4" authorId="0" shapeId="0">
      <text>
        <r>
          <rPr>
            <sz val="8"/>
            <color indexed="81"/>
            <rFont val="Tahoma"/>
            <family val="2"/>
          </rPr>
          <t>Se utiliza para describir los artefactos que deben actualizar debido al cambio. Ejemplo: Documento de Vision, el diseño, casos de uso, casos de prueba, código, plan de desarrollo, gantt´s.</t>
        </r>
      </text>
    </comment>
    <comment ref="L4" authorId="0" shapeId="0">
      <text>
        <r>
          <rPr>
            <sz val="8"/>
            <color indexed="81"/>
            <rFont val="Tahoma"/>
            <family val="2"/>
          </rPr>
          <t>Persona o grupo responsable de la implementacion del cambio.</t>
        </r>
        <r>
          <rPr>
            <sz val="8"/>
            <color indexed="81"/>
            <rFont val="Tahoma"/>
            <family val="2"/>
          </rPr>
          <t xml:space="preserve">
</t>
        </r>
      </text>
    </comment>
    <comment ref="O4" authorId="0" shapeId="0">
      <text>
        <r>
          <rPr>
            <sz val="8"/>
            <color indexed="81"/>
            <rFont val="Tahoma"/>
            <family val="2"/>
          </rPr>
          <t>Fecha en que el cambio debe estar implementado.</t>
        </r>
      </text>
    </comment>
  </commentList>
</comments>
</file>

<file path=xl/sharedStrings.xml><?xml version="1.0" encoding="utf-8"?>
<sst xmlns="http://schemas.openxmlformats.org/spreadsheetml/2006/main" count="847" uniqueCount="505">
  <si>
    <t>0.1. Información del Documento</t>
  </si>
  <si>
    <t>Nombre del Proyecto</t>
  </si>
  <si>
    <t>Documentacion Organizacional</t>
  </si>
  <si>
    <t>Nombre del Cliente</t>
  </si>
  <si>
    <t>DX - Dextra Technologies</t>
  </si>
  <si>
    <t>0.2. Historia</t>
  </si>
  <si>
    <t>Versión</t>
  </si>
  <si>
    <t>Fecha</t>
  </si>
  <si>
    <t>Descripción</t>
  </si>
  <si>
    <t>Autor</t>
  </si>
  <si>
    <t>0.3. Contactos</t>
  </si>
  <si>
    <t>Nombre</t>
  </si>
  <si>
    <t>Puesto</t>
  </si>
  <si>
    <t>E-Mail</t>
  </si>
  <si>
    <t>Número de teléfono</t>
  </si>
  <si>
    <t>Leo Palacios</t>
  </si>
  <si>
    <t>lpalacios@dextratech.com</t>
  </si>
  <si>
    <t>(81) 8220-2010</t>
  </si>
  <si>
    <t>Leonardo Leiva</t>
  </si>
  <si>
    <t>(81) 80738302 ext 8300</t>
  </si>
  <si>
    <t>(81) 8220-2031</t>
  </si>
  <si>
    <t>0.4. Aprobación del documento</t>
  </si>
  <si>
    <t>1. Información del Proyecto</t>
  </si>
  <si>
    <t>Nombre del Cliente (empresa)</t>
  </si>
  <si>
    <t>Esfuerzo Inicial (horas Hombre)</t>
  </si>
  <si>
    <t>Precio por Hora (USD)</t>
  </si>
  <si>
    <t>Precio Total (USD)</t>
  </si>
  <si>
    <t>2. Contactos</t>
  </si>
  <si>
    <t>Equipo Dextra</t>
  </si>
  <si>
    <t>Rol</t>
  </si>
  <si>
    <t>Teléfono</t>
  </si>
  <si>
    <t>Project Manager</t>
  </si>
  <si>
    <t>Technical Lead</t>
  </si>
  <si>
    <t>Equipo Cliente</t>
  </si>
  <si>
    <t>3. Historia del Documento</t>
  </si>
  <si>
    <t>1. Introducción</t>
  </si>
  <si>
    <t>1.1. Propósito</t>
  </si>
  <si>
    <t>1.2. Instrucciones</t>
  </si>
  <si>
    <t>En esta sección se describen términos y acrónimos importantes utilizados en el documento.</t>
  </si>
  <si>
    <t xml:space="preserve">Acrónimo o Término </t>
  </si>
  <si>
    <t>Sistema de Misión Critica</t>
  </si>
  <si>
    <t>Tipo de Riesgo</t>
  </si>
  <si>
    <t>Estado de un Riesgo</t>
  </si>
  <si>
    <t>Campo con la información sobre el estado actual del riesgo. Este campo refleja el estado del Riesgo al momento de la última actualización de la lista de Riesgos y los valores posibles son:
ABIERTO : El Riesgo se mantiene presente y requiere seguimiento.
CERRADO : El Riesgo ha dejado de estar presente por el momento en el proyecto y no requiere seguimiento.
CANCELADO: El Riesgo no es o era aplicable al proyecto.</t>
  </si>
  <si>
    <t>Baja (0% - 25% de probabilidad)</t>
  </si>
  <si>
    <t>Media (26% - 75% de probabilidad)</t>
  </si>
  <si>
    <t>Alta (76% - 100% de probabilidad)</t>
  </si>
  <si>
    <t>Valor por severidad para cada riesgo</t>
  </si>
  <si>
    <t>Baja (Efecto notorio, pero sin afectar entregables)</t>
  </si>
  <si>
    <t>Media (Efecto notorio, que impacta uno o más entregables)</t>
  </si>
  <si>
    <t>Calificación: Efecto combinado de probabilidad y severidad</t>
  </si>
  <si>
    <t>Severidad</t>
  </si>
  <si>
    <t>Probabilidad</t>
  </si>
  <si>
    <t>1. Baja</t>
  </si>
  <si>
    <t>2. Media</t>
  </si>
  <si>
    <t>3. Alta</t>
  </si>
  <si>
    <t>C</t>
  </si>
  <si>
    <t>A</t>
  </si>
  <si>
    <t>B</t>
  </si>
  <si>
    <t>Calificación</t>
  </si>
  <si>
    <t>Acciones</t>
  </si>
  <si>
    <t>A (ALTA)</t>
  </si>
  <si>
    <t>B (MEDIA)</t>
  </si>
  <si>
    <t>Acciones de mitigación para reducir la probabilidad y severidad a ser identificadas y acciones apropiadas implementadas durante la ejecución del proyecto.</t>
  </si>
  <si>
    <t>C (BAJA)</t>
  </si>
  <si>
    <t>Acciones de mitigación para reducir la probabilidad y severidad a ser identificadas y costeadas para tomar acción posible, si el presupuesto lo permite</t>
  </si>
  <si>
    <t>Week</t>
  </si>
  <si>
    <t xml:space="preserve">Start </t>
  </si>
  <si>
    <t>Planned Effort (Week)</t>
  </si>
  <si>
    <t>Actual Effort (Week)</t>
  </si>
  <si>
    <t>Additional Effort and Cause</t>
  </si>
  <si>
    <t>Resource</t>
  </si>
  <si>
    <t>Duration (d)</t>
  </si>
  <si>
    <t>Work (hrs)</t>
  </si>
  <si>
    <t>Start</t>
  </si>
  <si>
    <t>Finish</t>
  </si>
  <si>
    <t>PROBABILIDAD</t>
  </si>
  <si>
    <t>SEVERIDAD</t>
  </si>
  <si>
    <t>CALIFICACION</t>
  </si>
  <si>
    <t>ESTADO</t>
  </si>
  <si>
    <t>TIPO</t>
  </si>
  <si>
    <t>ID</t>
  </si>
  <si>
    <t>BAJA</t>
  </si>
  <si>
    <t>MEDIA</t>
  </si>
  <si>
    <t>ALTA</t>
  </si>
  <si>
    <t>ABIERTO</t>
  </si>
  <si>
    <t>INTERNO</t>
  </si>
  <si>
    <t>RESPONSABLE</t>
  </si>
  <si>
    <t>QUIEN LO DETECTO</t>
  </si>
  <si>
    <t>FECHA COMPROMISO dd-Mes-aa</t>
  </si>
  <si>
    <t>TIPO DE RIESGO</t>
  </si>
  <si>
    <t>FECHA ULTIMNO SEGUIMIENTO dd-Mes-aa</t>
  </si>
  <si>
    <t>CERRADO</t>
  </si>
  <si>
    <t>EXTERNO</t>
  </si>
  <si>
    <t>CANCELADO</t>
  </si>
  <si>
    <t>PRIORIDAD</t>
  </si>
  <si>
    <t>FECHA DE REGISTRO dd-Mes-aa</t>
  </si>
  <si>
    <t>REPORTADO POR</t>
  </si>
  <si>
    <t>TIPO DE ACCION</t>
  </si>
  <si>
    <t>ORIGEN</t>
  </si>
  <si>
    <t>OBSERVACIONES</t>
  </si>
  <si>
    <t>FECHA ULTIMO SEGUIMIENTO dd-Mes-aa</t>
  </si>
  <si>
    <t>CONTROL DE CAMBIO</t>
  </si>
  <si>
    <t>NUEVO</t>
  </si>
  <si>
    <t>REGISTRADO</t>
  </si>
  <si>
    <t>SI</t>
  </si>
  <si>
    <t>CC#</t>
  </si>
  <si>
    <t xml:space="preserve">DESCRIPCION DE LA SOLICITUD </t>
  </si>
  <si>
    <t>TIPO DE CAMBIO</t>
  </si>
  <si>
    <t>SOLICITANTE</t>
  </si>
  <si>
    <t>CLASIFICACIÓN</t>
  </si>
  <si>
    <t>COMENTARIOS</t>
  </si>
  <si>
    <t>CC FORMAL</t>
  </si>
  <si>
    <t>REF DE REQ/BUG</t>
  </si>
  <si>
    <t>DOCUMENTOS A ACTUALIZAR</t>
  </si>
  <si>
    <t>ESFUERZO (Hrs.)</t>
  </si>
  <si>
    <t>Precio (USD)</t>
  </si>
  <si>
    <t>CAMBIO</t>
  </si>
  <si>
    <t>ANALIZADO</t>
  </si>
  <si>
    <t>NO</t>
  </si>
  <si>
    <t>ERROR</t>
  </si>
  <si>
    <t>APROBADO</t>
  </si>
  <si>
    <t>OTRO</t>
  </si>
  <si>
    <t>IMPLEMENTADO</t>
  </si>
  <si>
    <t xml:space="preserve">El propósito de este documento es capturar la información de: </t>
  </si>
  <si>
    <t>(1) La planeación y monitoreo del proyecto durante su operación diaria.</t>
  </si>
  <si>
    <t>(2) La lista de riesgos generados durante la operación diaria del proyecto.</t>
  </si>
  <si>
    <t>(3) Los compromisos y acciones que se generan durante la operación diaria del proyecto.</t>
  </si>
  <si>
    <t>(4) La bitácora de los cambios generados durante la operación diaria del proyecto.</t>
  </si>
  <si>
    <t>RIESGOS</t>
  </si>
  <si>
    <t>2.1. Valores</t>
  </si>
  <si>
    <t>2.3. Calificaciones</t>
  </si>
  <si>
    <t xml:space="preserve">ACCIONES Y COMPROMISOS </t>
  </si>
  <si>
    <t>Compromisos</t>
  </si>
  <si>
    <t>Efecto de realizar las actividades derivadas de un compromiso a través de una o más tareas</t>
  </si>
  <si>
    <t>Estado</t>
  </si>
  <si>
    <t>Valor por prioridad</t>
  </si>
  <si>
    <t>Alta (Efecto significativo. Afectaran alcance, agenda o costo).</t>
  </si>
  <si>
    <t>2. Definiciones y Acrónimos para Lista de Riesgos</t>
  </si>
  <si>
    <t>Obligación contraída durante las juntas. Dicho de una solución o de una respuesta que se dan por obligación o necesidad.</t>
  </si>
  <si>
    <t>3.1. Valores</t>
  </si>
  <si>
    <t>BITACORA DE CAMBIOS</t>
  </si>
  <si>
    <t>Es el id del control de cambio formal</t>
  </si>
  <si>
    <t>Tipo de Cambio</t>
  </si>
  <si>
    <t>Estado de un Cambio</t>
  </si>
  <si>
    <t>Campo con la información sobre el estado actual del compromiso Este campo refleja el estado del compromiso al momento de la última actualización de el plan de acciones y compromisos y los valores posibles son:
ABIERTO : El compromiso se mantiene presente y requiere seguimiento.
CERRADO : El compromiso ha dejado de estar vigente por el momento y no requiere seguimiento.
CANCELADO: El compromiso no es necesario.</t>
  </si>
  <si>
    <t>Campo con la información sobre el estado actual del cambio al momento de la última actualización de la Bitácora de Cambios y los valores posibles son:
REGISTRADO : Es usado cuando se encuentra un cambio, pero aun no se ha visto el impacto.
ANALIZADO : Es usado cuando se analiza la solicitud de cambio para determinar si es un nuevo requerimiento, un cambio  a un requerimiento, un error en el sistema, etc.
APROBADO : Es usado cuando el cliente apruebe la implementación del cambio.
IMPLEMENTADO : Es usado cuando el cambio es implementado.
CERRADO : Es usado cuando el cliente rechaza la implementación del cambio.</t>
  </si>
  <si>
    <t>Actualmente se contemplan los siguientes tipos:
INTERNO : Cambios que provienen de alguno de los integrantes del equipo.
EXTERNO : Cambios que provienen del cliente.</t>
  </si>
  <si>
    <t>Clasificación de un Cambio</t>
  </si>
  <si>
    <t xml:space="preserve">Campo con la información sobre la clasificación del cambio al momento de la última actualización de la Bitácora de Cambios y los valores posibles son:
NUEVO : Si es nueva funcionalidad.
CAMBIO : Si se va a modifica funcionalidad que ya existe.
ERROR : Si despues del analisis se dedujo que era un error de funcionalidad y no un cambio.
OTRO : En caso de que el cambi no tenga que ver con la funcionalidad del sistea. Ejemplo: Algun cambio de un recurso.               </t>
  </si>
  <si>
    <t>Referencia de Requerimiento o bug</t>
  </si>
  <si>
    <t xml:space="preserve">El campo (Ref de Req/bug) se utiliza para describir el (los) requerimiento(s) o bug(s) asociados a un cambio.
Ejemplo de Requerimientos: RF1, RF2, etc. 
Ejemplo para Bugs: BUG# 1, BUG#2, etc.        </t>
  </si>
  <si>
    <t>Documentos a Actualizar</t>
  </si>
  <si>
    <t>Este campo se utiliza para describir los artefactos que deben actualizar debido al cambio. Ejemplo: Documento de Vision, el diseño, casos de uso, casos de prueba, código, plan de desarrollo, gantt de proyecto, gantt de verificación y validación, etc.</t>
  </si>
  <si>
    <t>En esta sección se describen términos y acrónimos importantes utilizados en el documento. Para mayor información ver el Proceso de Definición y Adminsitración de Requerimientos.</t>
  </si>
  <si>
    <t>Actual Effort (Aggregated)</t>
  </si>
  <si>
    <t>Received Items (Qty)</t>
  </si>
  <si>
    <t>In progress Items (Qty)</t>
  </si>
  <si>
    <t>On Hold Items (Qty)</t>
  </si>
  <si>
    <t>Completed / Solved Items  (Qty)</t>
  </si>
  <si>
    <t>Approved Items  (Qty)</t>
  </si>
  <si>
    <t>Aggregated Items</t>
  </si>
  <si>
    <t>Effort by Resource (man hours)</t>
  </si>
  <si>
    <t>SE 1 / PM (name / role)</t>
  </si>
  <si>
    <t>Organizational Tasks</t>
  </si>
  <si>
    <t>Notes</t>
  </si>
  <si>
    <t>Vacation</t>
  </si>
  <si>
    <t>Holidays</t>
  </si>
  <si>
    <t>Sick Leave</t>
  </si>
  <si>
    <t>UML Training</t>
  </si>
  <si>
    <t>Processes Training</t>
  </si>
  <si>
    <t>Framework Training</t>
  </si>
  <si>
    <t>Items List: ID</t>
  </si>
  <si>
    <t>Status</t>
  </si>
  <si>
    <t>Severity</t>
  </si>
  <si>
    <t>Owner</t>
  </si>
  <si>
    <t>Arrived (dd-mmm)</t>
  </si>
  <si>
    <t>Started  (dd-mmm)</t>
  </si>
  <si>
    <t>Completed  (dd-mmm)</t>
  </si>
  <si>
    <t>Approved  (dd-mmm)</t>
  </si>
  <si>
    <t>Download Date</t>
  </si>
  <si>
    <t>Version</t>
  </si>
  <si>
    <t>Release</t>
  </si>
  <si>
    <t>Hardware</t>
  </si>
  <si>
    <t>Effort</t>
  </si>
  <si>
    <t>Release Name 1</t>
  </si>
  <si>
    <t>Quality Metrics</t>
  </si>
  <si>
    <t>Open Bugs</t>
  </si>
  <si>
    <t>Duplicated Bugs</t>
  </si>
  <si>
    <t>Closed Bugs</t>
  </si>
  <si>
    <t>Coverage - Test Cases Metrics</t>
  </si>
  <si>
    <t>Planned</t>
  </si>
  <si>
    <t>Executed</t>
  </si>
  <si>
    <t>Passed</t>
  </si>
  <si>
    <t>Failed</t>
  </si>
  <si>
    <t>Excluded</t>
  </si>
  <si>
    <t>Not Available</t>
  </si>
  <si>
    <t>Blocked</t>
  </si>
  <si>
    <t>Question</t>
  </si>
  <si>
    <t xml:space="preserve">Cycle Time </t>
  </si>
  <si>
    <t>Testing Duration (days)</t>
  </si>
  <si>
    <t>Inegration Duration (days)</t>
  </si>
  <si>
    <t>Release Name 2</t>
  </si>
  <si>
    <t>Release Name 3</t>
  </si>
  <si>
    <t>TOTAL</t>
  </si>
  <si>
    <t>PM</t>
  </si>
  <si>
    <t>TE</t>
  </si>
  <si>
    <t xml:space="preserve"> b) Para describir los nombre de los responsables o dueños de tareas es necesario usar la cuenta de correo al momento de describir a la persona, ejemplo: amorales, ctapia, etc.</t>
  </si>
  <si>
    <t xml:space="preserve">Para mayor detalle ver procedimiento para administrar cambios de requerimientos en el proceso de Definición y Administración de Requerimientos. </t>
  </si>
  <si>
    <t xml:space="preserve">Paso 1: </t>
  </si>
  <si>
    <t>Detectar un cambio a requerimiento. 
Se detecta una área de mejora o un malfuncionamiento del sistema</t>
  </si>
  <si>
    <t xml:space="preserve">Paso 2: </t>
  </si>
  <si>
    <r>
      <t>Realizar el registro de la solicitud.  
Se registra en la bitácora de cambios con el estatus “</t>
    </r>
    <r>
      <rPr>
        <b/>
        <sz val="8"/>
        <color indexed="56"/>
        <rFont val="Arial"/>
        <family val="2"/>
      </rPr>
      <t>REGISTRADO</t>
    </r>
    <r>
      <rPr>
        <sz val="8"/>
        <color indexed="56"/>
        <rFont val="Arial"/>
        <family val="2"/>
      </rPr>
      <t>” y se describe el tipo de cambio “</t>
    </r>
    <r>
      <rPr>
        <b/>
        <sz val="8"/>
        <color indexed="56"/>
        <rFont val="Arial"/>
        <family val="2"/>
      </rPr>
      <t>INTERNO o EXTERNO</t>
    </r>
    <r>
      <rPr>
        <sz val="8"/>
        <color indexed="56"/>
        <rFont val="Arial"/>
        <family val="2"/>
      </rPr>
      <t>”</t>
    </r>
  </si>
  <si>
    <t xml:space="preserve">Paso 3: </t>
  </si>
  <si>
    <r>
      <t>Analizar la solicitud para determinar la clasificación de la solicitud.
Se analiza la solicitud de cambio para determinar si es un nuevo requerimiento, un cambio a un requerimiento, un error en el sistema, etc. 
Se actualiza la bitácora de cambios con el estatus: “</t>
    </r>
    <r>
      <rPr>
        <b/>
        <sz val="8"/>
        <color indexed="56"/>
        <rFont val="Arial"/>
        <family val="2"/>
      </rPr>
      <t>ANALIZADO</t>
    </r>
    <r>
      <rPr>
        <sz val="8"/>
        <color indexed="56"/>
        <rFont val="Arial"/>
        <family val="2"/>
      </rPr>
      <t>” y su clasificación: “</t>
    </r>
    <r>
      <rPr>
        <b/>
        <sz val="8"/>
        <color indexed="56"/>
        <rFont val="Arial"/>
        <family val="2"/>
      </rPr>
      <t>NUEVO / CAMBIO, ERROR, OTRO</t>
    </r>
    <r>
      <rPr>
        <sz val="8"/>
        <color indexed="56"/>
        <rFont val="Arial"/>
        <family val="2"/>
      </rPr>
      <t>”.</t>
    </r>
  </si>
  <si>
    <t xml:space="preserve">Paso 4: </t>
  </si>
  <si>
    <t xml:space="preserve">Asignación de la solicitud en caso de error del sistema
Si después del análisis se detecta que en lugar de cambio es un error en el sistema, se debe: 
1. Registrar un error en Mantis para darle seguimiento a la solicitud de cambio.
2. Actualizar los campos que apliquen (id de requerimientos, documentos a actualizar, etc.) de la bitácora de cambios. 
</t>
  </si>
  <si>
    <t xml:space="preserve">Paso 5: </t>
  </si>
  <si>
    <t xml:space="preserve">Asignación de la solicitud en caso de nuevo requerimiento o cambio al requerimiento para su análisis de impacto.
Si después del análisis se detecta que la solicitud es realmente un cambio sobre uno o varios requerimientos, se debe asignar un recurso para el análisis de impacto y estimación. </t>
  </si>
  <si>
    <t xml:space="preserve">Paso 6: </t>
  </si>
  <si>
    <t>Elaboración de análisis de impacto y comunicación.
Generar el documento del control de cambios utilizando la plantilla de control de cambios (en caso de aplicar) o documentando en la bitácora de control de cambios del proyecto, la estimación y fechas del cambio . Esto deberá incluir las actividades que se deben realizar para la implementación del cambio, y también que recursos deben implementarse o que recursos se afectan. Una vez concluido el análisis este se comunica a los stakeholders relevantes (e.g. Alta Dirección).</t>
  </si>
  <si>
    <t xml:space="preserve">Paso 7: </t>
  </si>
  <si>
    <r>
      <t>Negociar el impacto con el cliente.
Se negocia el impacto del cambio con el cliente, para definir si se realizará la implementación o no. 
En caso de que se apruebe, se actualiza el estatus a “</t>
    </r>
    <r>
      <rPr>
        <b/>
        <sz val="8"/>
        <color indexed="56"/>
        <rFont val="Arial"/>
        <family val="2"/>
      </rPr>
      <t>APROBACION”</t>
    </r>
    <r>
      <rPr>
        <sz val="8"/>
        <color indexed="56"/>
        <rFont val="Arial"/>
        <family val="2"/>
      </rPr>
      <t xml:space="preserve"> en la bitácora de cambios, de lo contrario, se “</t>
    </r>
    <r>
      <rPr>
        <b/>
        <sz val="8"/>
        <color indexed="56"/>
        <rFont val="Arial"/>
        <family val="2"/>
      </rPr>
      <t>CIERRA</t>
    </r>
    <r>
      <rPr>
        <sz val="8"/>
        <color indexed="56"/>
        <rFont val="Arial"/>
        <family val="2"/>
      </rPr>
      <t xml:space="preserve">” la solicitud y se explica el por qué en el campo comentarios. 
</t>
    </r>
  </si>
  <si>
    <t xml:space="preserve">Paso 8: </t>
  </si>
  <si>
    <t xml:space="preserve">Asignación de la solicitud en caso de ser un “requerimiento nuevo  o un cambio” para su implementación.
En caso de que la solicitud haya sido aprobada, el Líder de Proyecto asigna un recurso para analizar e implementar la  solución de solicitud.
</t>
  </si>
  <si>
    <t xml:space="preserve">Paso 9: </t>
  </si>
  <si>
    <t xml:space="preserve">Identificación y actualización de la documentación involucrada en la solicitud de cambio.
Identificar todos los documentos que deberán ser actualizados debido al cambio (documento de visión, casos de uso, diseño, casos de pruebas, etc.) y registrarlos en la bitácora de cambios.
Actualizar los documentos identificados, para que puedan ser utilizados en la codificación.
</t>
  </si>
  <si>
    <t xml:space="preserve">Paso 10: </t>
  </si>
  <si>
    <r>
      <t>Implementar la solicitud.
Codificar el cambio o error derivado de la solicitud. Y se registra el estatus “</t>
    </r>
    <r>
      <rPr>
        <b/>
        <sz val="8"/>
        <color indexed="56"/>
        <rFont val="Arial"/>
        <family val="2"/>
      </rPr>
      <t>IMPLEMENTADO</t>
    </r>
    <r>
      <rPr>
        <sz val="8"/>
        <color indexed="56"/>
        <rFont val="Arial"/>
        <family val="2"/>
      </rPr>
      <t xml:space="preserve">” de acuerdo avance y entrega de los cambios. 
</t>
    </r>
  </si>
  <si>
    <t xml:space="preserve">Paso 11: </t>
  </si>
  <si>
    <t xml:space="preserve">Validar que la documentación involucrada en la solicitud de cambio haya sido actualizada.
Consultar la bitácora de cambios y asegurarse que los documentos indicados en la columna Documentos a Actualizar estén actualizados para mantener la consistencia entre los productos y requerimientos (Ejemplo: Documento de visión, manual de usuario, Doc. De diseño, etc.).
</t>
  </si>
  <si>
    <t xml:space="preserve">Paso 12: </t>
  </si>
  <si>
    <t xml:space="preserve">Actualizar la matriz de rastreo hasta su cierre de la solicitud.
Actualizar la matriz con los nuevos requerimientos.
</t>
  </si>
  <si>
    <t>Duración Inicial (Días)</t>
  </si>
  <si>
    <t>Total current effort</t>
  </si>
  <si>
    <t>SE 2 / TL (name)</t>
  </si>
  <si>
    <t>SE 3 / SE Sr (name)</t>
  </si>
  <si>
    <t>SE 4 / SE Sr (name)</t>
  </si>
  <si>
    <t>SE 5 / SE (name)</t>
  </si>
  <si>
    <t>TE 1  / SE (name)</t>
  </si>
  <si>
    <t>TE 2  / TE Sr (name)</t>
  </si>
  <si>
    <t>TE 3 / TE (name)</t>
  </si>
  <si>
    <t xml:space="preserve">*** Esta pestaña es utilizada para proyectos de soporte o mantenimiento
</t>
  </si>
  <si>
    <t>*** Esta pestaña se utiliza para proyectos referentes a solución de errores.</t>
  </si>
  <si>
    <t xml:space="preserve">*** Esta pestaña se utiliza para proyectos de desarrollo </t>
  </si>
  <si>
    <t>Primer draft a partir de la versión actualmente utilizada en proyectos de precio fijo</t>
  </si>
  <si>
    <t>rperaza</t>
  </si>
  <si>
    <t>Delivery Manager Devices</t>
  </si>
  <si>
    <t>Delivery Manager Devices Web</t>
  </si>
  <si>
    <t>Responsable de Proceso de PMC</t>
  </si>
  <si>
    <t>lleiva@dextratech.com</t>
  </si>
  <si>
    <t>ESCALAR</t>
  </si>
  <si>
    <t>Se actualizó el tab de Riesgos para poner la columna de Escalar y se actualizó el mensaje de las celdas de la columna de Calificación</t>
  </si>
  <si>
    <t>Current Effort by Resource (man hours)</t>
  </si>
  <si>
    <t>Planned Effort by Resource (man hours)</t>
  </si>
  <si>
    <t>Total effort in week</t>
  </si>
  <si>
    <t>20-Ago-14</t>
  </si>
  <si>
    <t>Se actualizo Project Track para realizar calculos automaticos</t>
  </si>
  <si>
    <t>jadiaz</t>
  </si>
  <si>
    <t>Fecha Real Solucion
dd-Mes-aa</t>
  </si>
  <si>
    <t>Budget At Completion</t>
  </si>
  <si>
    <t>Planned Value</t>
  </si>
  <si>
    <t>Actual Cost</t>
  </si>
  <si>
    <t>Earned Value</t>
  </si>
  <si>
    <t>KLOC</t>
  </si>
  <si>
    <t>Verification Valid Defects</t>
  </si>
  <si>
    <t>Verification Invalid Defects</t>
  </si>
  <si>
    <t>Validation Valid Defects</t>
  </si>
  <si>
    <t>SPI (Schedule Performance Index)</t>
  </si>
  <si>
    <t>SV (Schedule Variance)</t>
  </si>
  <si>
    <t>CPI (Cost Performance Index)</t>
  </si>
  <si>
    <t>CV (Cost Variance)</t>
  </si>
  <si>
    <t>Defect Density</t>
  </si>
  <si>
    <t>Invalid Defect Ratio</t>
  </si>
  <si>
    <t>Defect Escape Ratio</t>
  </si>
  <si>
    <t>%Planed</t>
  </si>
  <si>
    <t>%EV</t>
  </si>
  <si>
    <t>#Open Bugs</t>
  </si>
  <si>
    <t>&lt;Prioridad&gt;</t>
  </si>
  <si>
    <t>&lt;Nombre del Responsable&gt;</t>
  </si>
  <si>
    <t>Abierto, Cerrado, Cancelado</t>
  </si>
  <si>
    <t>&lt;Descripción del Riesgo&gt;</t>
  </si>
  <si>
    <t>&lt;Acciones para mitigar el riesgo&gt;</t>
  </si>
  <si>
    <r>
      <t xml:space="preserve">Test Cases </t>
    </r>
    <r>
      <rPr>
        <sz val="8"/>
        <rFont val="Arial"/>
        <family val="2"/>
      </rPr>
      <t>#Passed/ #Total</t>
    </r>
  </si>
  <si>
    <t>Milestones</t>
  </si>
  <si>
    <r>
      <t xml:space="preserve">Audit Defects </t>
    </r>
    <r>
      <rPr>
        <sz val="8"/>
        <rFont val="Arial"/>
        <family val="2"/>
      </rPr>
      <t>#Open / #Total</t>
    </r>
  </si>
  <si>
    <r>
      <t xml:space="preserve">Code Style: </t>
    </r>
    <r>
      <rPr>
        <sz val="8"/>
        <rFont val="Arial"/>
        <family val="2"/>
      </rPr>
      <t>#Open</t>
    </r>
  </si>
  <si>
    <r>
      <t>Static Analysis (CLANG, LINT, PMD):</t>
    </r>
    <r>
      <rPr>
        <sz val="8"/>
        <rFont val="Arial"/>
        <family val="2"/>
      </rPr>
      <t>#Open</t>
    </r>
  </si>
  <si>
    <t xml:space="preserve">ACCION DE MITIGACION </t>
  </si>
  <si>
    <t>ACCIONES DE CONTINGENCIA</t>
  </si>
  <si>
    <t>ESTATUS</t>
  </si>
  <si>
    <t>&lt;Acciones a realizar después que pasa el riesgo&gt;</t>
  </si>
  <si>
    <t>ACCIONES Y COMPROMISOS</t>
  </si>
  <si>
    <t>(1) La lista de riesgos generados durante la operación diaria del proyecto.</t>
  </si>
  <si>
    <t>Se considera una aplicación de misión crítica, aquellas en donde el costo de la indisponibilidad puede exceder rápidamente el costo de la aplicación y la infraestructura. Esto no solamente en cuestión monetaria; también se considera por ejemplo en cuestiones relacionadas con la seguridad y resguardo de la vida o integridad física de personas.
También se considera de misión crítica, cuando el riesgo se presenta afecta la operación del negocio y/o  para su "revenue generation"</t>
  </si>
  <si>
    <t>Valor por probabilidad para cada riesgo</t>
  </si>
  <si>
    <t>Alta (Efecto significativo. Las soluciones afectarán alcance, agenda o costo).</t>
  </si>
  <si>
    <t>2.4. Estrategia</t>
  </si>
  <si>
    <t>Estrategias</t>
  </si>
  <si>
    <t>Definición</t>
  </si>
  <si>
    <t>Aceptar</t>
  </si>
  <si>
    <t>Si no se puede evitar, mitigar o transferir, el riesgo será aceptado, conociendo las consecuencias de que el riesgo ocurra.</t>
  </si>
  <si>
    <t>Evitar</t>
  </si>
  <si>
    <t>Tomar acciones para prevenir que el riesgo suceda.</t>
  </si>
  <si>
    <t>Mitigar</t>
  </si>
  <si>
    <t>Tomar acciones para que el riesgo cause el menor impacto en el proyecto en caso de que suceda.</t>
  </si>
  <si>
    <t>Transferir</t>
  </si>
  <si>
    <t>Delegar el riesgo a otra entidad que lo acepte por ti.</t>
  </si>
  <si>
    <t>2.5. Acciones Recomendadas</t>
  </si>
  <si>
    <t>Se deben establecer acciones de mitigación para reducir la probabilidad y severidad a ser identificadas e implementadas tan pronto como el proyecto comience. Así mismo, se deben establecer acciones de contingencia, para en caso de que se materialice este riesgo, se tenga un respuesta pronta.</t>
  </si>
  <si>
    <t>Antonio Díaz</t>
  </si>
  <si>
    <t>jadiaz@dextratech.com</t>
  </si>
  <si>
    <t>Estrategia</t>
  </si>
  <si>
    <t>18-Ago-15</t>
  </si>
  <si>
    <t>Se actualizó la plantilla de lista de riesgos</t>
  </si>
  <si>
    <t>¿Se materializó?</t>
  </si>
  <si>
    <t>Auditor</t>
  </si>
  <si>
    <t>PCM</t>
  </si>
  <si>
    <t>GD</t>
  </si>
  <si>
    <t>&lt;dd-mes-aa&gt;</t>
  </si>
  <si>
    <t>Alinear reporte de monitoreo con reporte de avance.</t>
  </si>
  <si>
    <t>mgalindo</t>
  </si>
  <si>
    <t>Elaboration (27)</t>
  </si>
  <si>
    <t>Construction(25)</t>
  </si>
  <si>
    <t>Verification(21)</t>
  </si>
  <si>
    <t>TechL</t>
  </si>
  <si>
    <t xml:space="preserve">SE </t>
  </si>
  <si>
    <t>TestL</t>
  </si>
  <si>
    <t>Integrator</t>
  </si>
  <si>
    <t>Integrador</t>
  </si>
  <si>
    <t>DEPENDENCIA</t>
  </si>
  <si>
    <t xml:space="preserve"> a) La plantilla debera almacenarce con la siguiente nomenclatura: nombreProyecto_reporteMonitoreo y se almacenara en la carpeta PROJECT_MANAGEMENT/MONITORING</t>
  </si>
  <si>
    <t xml:space="preserve"> b) Los roles en Dextra son los siguientes:</t>
  </si>
  <si>
    <t>Milestone 3 - Fecha</t>
  </si>
  <si>
    <t>Instrucciones</t>
  </si>
  <si>
    <t>En este campo se deberá indicar la fecha del inicio de semana (lunes)</t>
  </si>
  <si>
    <t>Se llenará en caso de que en la semana se tenga el milestone, y se registrará con el nombre del milestone y el día en que finaliza. Ej. Elaboración (27), donde el 27 es el día del mes.</t>
  </si>
  <si>
    <t>Es el presupuesto original del proyecto en horas. Deberá coincidir con las horas establecidas en el Gantt del proyecto y la estimación del proyecto. Este valor será el mismo a lo largo de las columnas, a menos, que se registre un control de cambios que afecte este valor.</t>
  </si>
  <si>
    <t>Es el costo estimado a lo largo del proyecto. Se obitene de la sumatoria del esfuerzo planeado por recurso más el acumulado de la semana anterior.</t>
  </si>
  <si>
    <t>Es el costo acumulado a la fecha. Se obtiene de la sumatoria del esfuerzo real por recurso, más el acumulado de la semana anterior.</t>
  </si>
  <si>
    <t>Valor del trabajo conseguido en el período de evaluación. Se calcula por medio del porcentaje real de avance, multiplicandolo por el Budget At Completition</t>
  </si>
  <si>
    <t>Miles de líneas de código</t>
  </si>
  <si>
    <t>Cantidad de defectos válidos encontrados en la etapa de Verificación</t>
  </si>
  <si>
    <t>Cantidad de defectos inválidos encontrados en la etapa de Verificación</t>
  </si>
  <si>
    <t>Cantidad de defectos válidos encontrados en la etapa de Validación</t>
  </si>
  <si>
    <t xml:space="preserve">Porcentaje de avance respecto del plan previsto. </t>
  </si>
  <si>
    <t>Medida histórica para indicar el porcentaje de avance respecto del plan previsto.</t>
  </si>
  <si>
    <t xml:space="preserve"> Índice del rendimiento de cada unidad monetaria invertida en el proyecto.</t>
  </si>
  <si>
    <t>Medida para indicar la desviación de los costes respecto del presupuesto previsto.</t>
  </si>
  <si>
    <t>Densidad de defectos. Sumatoria de defectos validos en etapa de verificación y validación, entre líneas de código</t>
  </si>
  <si>
    <t>Número de bugs abiertos</t>
  </si>
  <si>
    <t>Porcentaje de casos de prueba que fueron aprobados.</t>
  </si>
  <si>
    <t>Porcentaje de no conformidades de auditoría abiertos.</t>
  </si>
  <si>
    <t>Cantidad de hallazgos en análisis de código.</t>
  </si>
  <si>
    <t xml:space="preserve">Hallazgos abiertos en análisis estático de código, esta métrica puede ser obtenida de: http://catapulta.hid.dextratech.com/jenkins/ </t>
  </si>
  <si>
    <t>Acrónimo</t>
  </si>
  <si>
    <t>Fórmula</t>
  </si>
  <si>
    <t>Interpretación</t>
  </si>
  <si>
    <t>CV</t>
  </si>
  <si>
    <t>EV - AC</t>
  </si>
  <si>
    <r>
      <t>NEGATIVO:</t>
    </r>
    <r>
      <rPr>
        <sz val="9"/>
        <color rgb="FF000000"/>
        <rFont val="Arial"/>
        <family val="2"/>
      </rPr>
      <t> Costes por encima de lo previsto</t>
    </r>
  </si>
  <si>
    <r>
      <t>POSITIVO:</t>
    </r>
    <r>
      <rPr>
        <sz val="9"/>
        <color rgb="FF000000"/>
        <rFont val="Arial"/>
        <family val="2"/>
      </rPr>
      <t> Costes por debajo de lo previsto</t>
    </r>
  </si>
  <si>
    <t>CPI</t>
  </si>
  <si>
    <t>EV / AC </t>
  </si>
  <si>
    <t>SV</t>
  </si>
  <si>
    <t>EV - PV</t>
  </si>
  <si>
    <r>
      <t>NEGATIVO:</t>
    </r>
    <r>
      <rPr>
        <sz val="9"/>
        <color rgb="FF000000"/>
        <rFont val="Arial"/>
        <family val="2"/>
      </rPr>
      <t> Tiempo invertido por encima de lo previsto</t>
    </r>
  </si>
  <si>
    <r>
      <t>POSITIVO:</t>
    </r>
    <r>
      <rPr>
        <sz val="9"/>
        <color rgb="FF000000"/>
        <rFont val="Arial"/>
        <family val="2"/>
      </rPr>
      <t> Tiempo invertido por debajo de lo previsto </t>
    </r>
  </si>
  <si>
    <t>SPI</t>
  </si>
  <si>
    <t>EV / PV</t>
  </si>
  <si>
    <t>&lt;1 : Tiempo invertido por encima de lo previsto</t>
  </si>
  <si>
    <t>&gt;1: Tiempo invertido por debajo de lo previsto</t>
  </si>
  <si>
    <t xml:space="preserve">&lt;1: Costes por encima de lo previsto </t>
  </si>
  <si>
    <t xml:space="preserve">&gt;1: Costes por debajo de lo previsto </t>
  </si>
  <si>
    <t>Cantidad de defectos inválidos encontrados en la etapa de Verificación, entre la sumatoría de los defectos validos e inválidos encontrados en la etapa de verificación.</t>
  </si>
  <si>
    <t>Cantidad de defectos válidos encontrados en la etapa de Validación, entre la sumatoría de los defectos validos encontrados en la etapa de verificación y validación.</t>
  </si>
  <si>
    <t>Se actualiza la sección de Project Track, para cambiar los colores de las celdas que se deben modificar.</t>
  </si>
  <si>
    <t>2. En la pestaña de project Track se deberán modificar/actualizar los campos que tienen fondo blanco. Los campos con fondo gris contienen fórmulas, las cuales solamente es necesario copiarlas en las siguientes columnas, dependiendo de la duración del proyecto.</t>
  </si>
  <si>
    <t>Nota: Los campos en gris son calculados por medio de fórmulas. Los campos con fondo blanco tienen que ser actualizados manualmente.</t>
  </si>
  <si>
    <t>PROJECT TRACK</t>
  </si>
  <si>
    <t>4. Definiciones y Acrónimos para Plan de Acciones y Compromisos</t>
  </si>
  <si>
    <t>3. Para información del seguimiento de riesgos, consultar la pestaña EstrategiaOrganizacionalRiesgo</t>
  </si>
  <si>
    <t>5. Definiciones y Acrónimos para Control de Cambios</t>
  </si>
  <si>
    <t>RETROSPECTIVA</t>
  </si>
  <si>
    <t>5. Retrospectiva</t>
  </si>
  <si>
    <t>En esta sección se listan los puntos importantes de las sesiones de retrospectiva.</t>
  </si>
  <si>
    <t>5.1 Por cada milestone es importante establecer la fecha en que finaliza.</t>
  </si>
  <si>
    <t>5.2 Para cada milestone se deberá indicar lo siguiente:</t>
  </si>
  <si>
    <t>-¿Qué se debe comenzar a realizar como equipo para mejorar?</t>
  </si>
  <si>
    <t>-¿Qué se debe dejar de hacer o cambiar de acuerdo a lo sucedido a lo largo del proyecto?</t>
  </si>
  <si>
    <t>-¿Qué se está haciendo bien y se deberá seguir realizando durante el proyecto?</t>
  </si>
  <si>
    <t>-Se deberá analizar si se está cumpliendo el objetivo que establecio el cliente y Dextra para el proyecto.</t>
  </si>
  <si>
    <t>Nota: es importante llenar todos los campos del registro. Aquellos campos que están en blanco, son los que se deberán copiar en el reporte de avance.</t>
  </si>
  <si>
    <t>Nota: es importante llenar todos los campos del registro.</t>
  </si>
  <si>
    <t>En caso de no ser utilizadas las pestañas de Support Track y Test &amp; I Track, podrán ser eliminadas.</t>
  </si>
  <si>
    <t>Analista</t>
  </si>
  <si>
    <t>Analyst</t>
  </si>
  <si>
    <t>Líder Técnico</t>
  </si>
  <si>
    <t>Ingeniero de Software</t>
  </si>
  <si>
    <t>Ingeniero de Pruebas</t>
  </si>
  <si>
    <t>Líder de Pruebas</t>
  </si>
  <si>
    <t>Administrador de la configuración del proyecto</t>
  </si>
  <si>
    <t>Diseñador Gráfico</t>
  </si>
  <si>
    <t>TestL (nombre)</t>
  </si>
  <si>
    <t>Auditor (nombre)</t>
  </si>
  <si>
    <t>Integrator (nombre)</t>
  </si>
  <si>
    <t>PCM(nombre)</t>
  </si>
  <si>
    <t>GD (nombre)</t>
  </si>
  <si>
    <t>Analista (nombre)</t>
  </si>
  <si>
    <t>Líder de Metodología Dextra</t>
  </si>
  <si>
    <t>Aprobación de documento</t>
  </si>
  <si>
    <t>Nota: es importante llenar todos los campos del registro. Aquellos campos que están con fondo blanco, son los que se deberán copiar en el reporte de avance.</t>
  </si>
  <si>
    <t>Se modifico la plantilla para corregir inconsistencias</t>
  </si>
  <si>
    <t>Antonio Muñiz</t>
  </si>
  <si>
    <t xml:space="preserve">ESTATUS
</t>
  </si>
  <si>
    <t>FECHA DETECTADO  &lt;dd-mes-yyyy&gt;</t>
  </si>
  <si>
    <t>FECHA REQUERIDA DE RESOLUCIÓN 
&lt;dd-mes-yyyy&gt;</t>
  </si>
  <si>
    <t xml:space="preserve">FECHA COMPROMISO &lt;dd-mes-yyyy&gt; </t>
  </si>
  <si>
    <t>FECHA CUMPLIMIENTO &lt;dd-mes-yyyy&gt;</t>
  </si>
  <si>
    <t>FECHA DETECTADO  
&lt;dd-mes-yyyy&gt;</t>
  </si>
  <si>
    <t xml:space="preserve">Clasificación mediante la cual se clasifica el riesgo de acuerdo a un grupo de categorías consideradas relevantes. Actualmente se contemplan los siguientes tipos:
INTERNO : Riesgos aplicables al entorno de Dextra
EXTERNO : Riesgos aplicables al entorno externo al proyecto (e.g. Cliente, usuario, etc.)
</t>
  </si>
  <si>
    <t xml:space="preserve"> a) La plantilla debera almacenarse con las siguiente nomenclatura: nombreProyecto_reporteMonitoreo y se almacenara en la carpeta PROJECT_MANAGEMENT/MONITORING</t>
  </si>
  <si>
    <t>Carlos Diaz de Leon</t>
  </si>
  <si>
    <t>214-567-6130</t>
  </si>
  <si>
    <t>diazdeleon@ti.com</t>
  </si>
  <si>
    <t>Christian Lepe</t>
  </si>
  <si>
    <t xml:space="preserve">Texas Instruments </t>
  </si>
  <si>
    <t>NA</t>
  </si>
  <si>
    <t>Jonathan Balderrama López</t>
  </si>
  <si>
    <t>Delivery Manager</t>
  </si>
  <si>
    <t>jbalderramal@dextratech.com</t>
  </si>
  <si>
    <t>+12145674775</t>
  </si>
  <si>
    <t>c.anasagasti@ti.com</t>
  </si>
  <si>
    <t>214-567-0459</t>
  </si>
  <si>
    <t>S34W1</t>
  </si>
  <si>
    <t>Actualizando información sprint 34, introducción de formula para llenado automático para sprints de 3 semanas</t>
  </si>
  <si>
    <t>Developer Sr</t>
  </si>
  <si>
    <t>Ricardo Gonzalez</t>
  </si>
  <si>
    <t>ricardogonzalez@ti.com</t>
  </si>
  <si>
    <t>214-567-4295</t>
  </si>
  <si>
    <t>Specialist</t>
  </si>
  <si>
    <t>Jorge Morán</t>
  </si>
  <si>
    <t>jorge.moran@ti.com</t>
  </si>
  <si>
    <t>Ed Tech SDA Aguascalientes</t>
  </si>
  <si>
    <t>Media</t>
  </si>
  <si>
    <t>Entrenamiento nuevo elemento</t>
  </si>
  <si>
    <t>Entrenamiento</t>
  </si>
  <si>
    <t>Planeación de entrenamiento</t>
  </si>
  <si>
    <t>Christian Lepe
Ricardo Glz.</t>
  </si>
  <si>
    <t>TBD</t>
  </si>
  <si>
    <t>Jonathan B</t>
  </si>
  <si>
    <t>AL</t>
  </si>
  <si>
    <t>Si</t>
  </si>
  <si>
    <t>Alta</t>
  </si>
  <si>
    <t xml:space="preserve">Posible salida de Ricardo </t>
  </si>
  <si>
    <t>Ofrecer proyectos nuevos</t>
  </si>
  <si>
    <t xml:space="preserve">Documentación, planificación de hand off.
Planeación </t>
  </si>
  <si>
    <t>Jonathan Balderrama</t>
  </si>
  <si>
    <t>SP</t>
  </si>
  <si>
    <t>Dev SR</t>
  </si>
  <si>
    <t>SW-SLA-1 (Weekly)</t>
  </si>
  <si>
    <t>SW-SLA-3 (Weekly)</t>
  </si>
  <si>
    <t>SW-SLA-4 (Weekly)</t>
  </si>
  <si>
    <t>SW-SLA-5 (Monthly)</t>
  </si>
  <si>
    <t>SW-SLA-6 (Weekly)</t>
  </si>
  <si>
    <t>GEN-SLA-1 (Weekly)</t>
  </si>
  <si>
    <t>GEN-SLA-2 (Monthly)</t>
  </si>
  <si>
    <t>GEN-SLA-3 (Monthly)</t>
  </si>
  <si>
    <t>Añadiendo SLA y formateo condicional</t>
  </si>
  <si>
    <t>SW-SLA-2 (Weekly) - Activator</t>
  </si>
  <si>
    <t>Actualizar metricas SLAs</t>
  </si>
  <si>
    <t xml:space="preserve">Christian </t>
  </si>
  <si>
    <t>En progreso</t>
  </si>
  <si>
    <t>SLA reqs.</t>
  </si>
  <si>
    <t xml:space="preserve">
What went well:
- All projects ready for PRD
- Good training progress
What went bad:
- Items assigned to Carlos did not progress
- Estimations 
- Sign doumentation is not well documented
- Team sync on code review solicitation and general knowledge on localiztion implementation
- MAC VM was unstable due to mounting units 
- IT delayed for unplanned update for VMWare fusion
- Missing libraries on unit test broke the SDA build
- Sync issues for INT build on Alonso
Out of scope:
- SDAQA knowlegdge loss
- Attrition
- Adapters not deliered Monitor semi-usable and Mac cannot be used
Things to try:
- Update document build environment
- Create dummy certificates for INT validation
- Attempt to implement interface test with test fx as part of the check out list
- Create a minimalist check list and a full one for dev check out
- Add localization check out to process
- Handoff to someone else when vacation
- Communicate JIRA changes 
Thing to keep doing
- Enhance devcheck out proceses
- Keep self organizing the team
- Establish a process in hard stone
- If there are updates to be done during code review use the - flag. If Code Review does not need any updates use +
- If there is a change in a requirement, this must be updated in Jama: Do the follow up and make sure this happens
- Review backlog when new bugs are entered to avoid duplication
- When a bug is reopened and closed after a discussion, register the agreements in the bug.
- Keep team in sync regarding emails
Action items:
Project management syc and ownership
Ask Maggie for localization dates</t>
  </si>
  <si>
    <t xml:space="preserve">Para cada milestone describir lo siguiente:
¿Qué debemos como equipo empezar a hacer? (Start)
¿Qué debemos como equipo dejar de hacer? (Stop)
¿Qué debemos como equipo seguir haciendo? (keep)
¿Alcanzamos el objetivo del cliente?
</t>
  </si>
  <si>
    <t>Sprint 34 Retrospective - 25/01/2017</t>
  </si>
  <si>
    <t>Mario Montañez</t>
  </si>
  <si>
    <t>Developer JR - Bench</t>
  </si>
  <si>
    <t>mario.montanez@ti.com</t>
  </si>
  <si>
    <t>JR - bench</t>
  </si>
  <si>
    <t>-</t>
  </si>
  <si>
    <t>On track</t>
  </si>
  <si>
    <t xml:space="preserve">
What went well:
- Alonso integration without major issues 
- Good training progress
- Estimations getting better
What went bad:
- Core build issues
- Support for Nspire took longer than expected and is not yet solved 
- Dev checkout at integration level
- Unexpected issues forced to update sprint range
- IT delayed for unplanned update for VMWare fusion
- Investigation not conducted properly
Out of scope:
- Localization string not received on time
- Node failing constantly
- SDAQA knowlegdge loss
- Attrition
Things to try:
- Update document build environment
- Create dummy certificates for INT validation
- Attempt to implement interface test with test fx as part of the check out list
- Create a minimalist check list and a full one for dev check out
- Add localization check out to process
- Handoff to someone else when vacation
- Communicate JIRA changes 
- Sign doumentation update
Thing to keep doing
- Enhance devcheck out proceses
- Keep self organizing the team
- Establish a process in hard stone (we accepted changes because we have time)
- If there are updates to be done during code review use the - flag. If Code Review does not need any updates use +
- If there is a change in a requirement, this must be updated in Jama: Do the follow up and make sure this happens
- Review backlog when new bugs are entered to avoid duplication
- When a bug is reopened and closed after a discussion, register the agreements in the bug.
- Keep team in sync regarding emails
Action items:
Project management syc and ownership
Ask Maggie for localization dates
- Team sync on code review solicitation and general knowledge on localiztion implementation</t>
  </si>
  <si>
    <t>Iván Rodríguez</t>
  </si>
  <si>
    <t>ivan.rodriguez@ti.com</t>
  </si>
  <si>
    <t>Automation want to integrate inside PLC</t>
  </si>
  <si>
    <t>Negociación o push back</t>
  </si>
  <si>
    <t>Reunión para plan de acción</t>
  </si>
  <si>
    <t>No</t>
  </si>
  <si>
    <t>Sprint 36 - 08/03/2017</t>
  </si>
  <si>
    <t xml:space="preserve">
What went well:
- Apocalypse3 TID delivered including unplanned fixes
- Alonso integration ready build #303 
- All installers tasks completed including localizarion unplanned fixes
What went bad:
- Alonso build in Jenkins requires diferent environments due to Core dependencies
- Wrong estimates caused uncompleted tasks
- Unexpected issues forced to update sprint range
- Investigation not conducted properly
Out of scope:
- Unexpected Win10 bahavior
- License server down, we cannot test INT in Alonso
- Node failing constantly
- TICCE removed signature caused issues to Dev and time loss for support
- SV FPT unplanned analylis
Things to try:
- Update document build environment
- Create dummy certificates for INT validation
- Attempt to implement interface test with test fx as part of the check out list
- Create a minimalist check list and a full one for dev check out
- Add localization check out to process
- Handoff to someone else when vacation
- Communicate JIRA changes 
- Sign doumentation update
- Improve estimations
Thing to keep doing
- Enhance devcheck out proceses
- Keep self organizing the team
- Establish a process in hard stone (we accepted changes because we have time)
- If there are updates to be done during code review use the - flag. If Code Review does not need any updates use +
- If there is a change in a requirement, this must be updated in Jama: Do the follow up and make sure this happens
- Review backlog when new bugs are entered to avoid duplication
- When a bug is reopened and closed after a discussion, register the agreements in the bug.
- Keep team in sync regarding emails
Action items:
Project management syc and ownership
Ask Maggie for localization dates - improved
- Team sync on code review solicitation and general knowledge on localiztion implementation</t>
  </si>
  <si>
    <t>In progress</t>
  </si>
  <si>
    <t>Salida de Mario Montañez</t>
  </si>
  <si>
    <t>Negociar, buscar reemplazo</t>
  </si>
  <si>
    <t>Sprint 35 - 15/02/2017</t>
  </si>
  <si>
    <t>Bench training Mario</t>
  </si>
  <si>
    <t>Bench training Amaury</t>
  </si>
  <si>
    <t>Actividad de mejora continua</t>
  </si>
  <si>
    <t>Actualización de librerías de Safenet</t>
  </si>
  <si>
    <t>Investigación de impacto en proyectos Dolphin</t>
  </si>
  <si>
    <t>31/04/2017</t>
  </si>
  <si>
    <t>Posible cambio de Ivan a Desktop</t>
  </si>
  <si>
    <t>Buscar reemplazo de bench</t>
  </si>
  <si>
    <t>Buscar reemplazo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</si>
</sst>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409]d\-mmm\-yyyy;@"/>
    <numFmt numFmtId="166" formatCode="[$-409]d\-mmm\-yy;@"/>
  </numFmts>
  <fonts count="53" x14ac:knownFonts="1">
    <font>
      <sz val="10"/>
      <name val="Arial"/>
    </font>
    <font>
      <sz val="10"/>
      <name val="Arial"/>
      <family val="2"/>
    </font>
    <font>
      <sz val="12"/>
      <name val="Times New Roman"/>
      <family val="1"/>
    </font>
    <font>
      <b/>
      <sz val="11"/>
      <color indexed="56"/>
      <name val="Arial"/>
      <family val="2"/>
    </font>
    <font>
      <sz val="10"/>
      <name val="Arial"/>
      <family val="2"/>
    </font>
    <font>
      <b/>
      <sz val="8"/>
      <color indexed="56"/>
      <name val="Arial"/>
      <family val="2"/>
    </font>
    <font>
      <sz val="8"/>
      <color indexed="56"/>
      <name val="Arial"/>
      <family val="2"/>
    </font>
    <font>
      <sz val="8"/>
      <name val="Arial"/>
      <family val="2"/>
    </font>
    <font>
      <sz val="8"/>
      <color indexed="81"/>
      <name val="Tahoma"/>
      <family val="2"/>
    </font>
    <font>
      <b/>
      <sz val="14"/>
      <name val="Arial"/>
      <family val="2"/>
    </font>
    <font>
      <sz val="8"/>
      <color indexed="62"/>
      <name val="Arial"/>
      <family val="2"/>
    </font>
    <font>
      <b/>
      <sz val="8"/>
      <name val="Arial"/>
      <family val="2"/>
    </font>
    <font>
      <b/>
      <sz val="9"/>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6"/>
      <name val="Arial"/>
      <family val="2"/>
    </font>
    <font>
      <b/>
      <sz val="8"/>
      <color indexed="81"/>
      <name val="Tahoma"/>
      <family val="2"/>
    </font>
    <font>
      <sz val="8"/>
      <color indexed="9"/>
      <name val="Arial"/>
      <family val="2"/>
    </font>
    <font>
      <sz val="8"/>
      <color indexed="18"/>
      <name val="Arial"/>
      <family val="2"/>
    </font>
    <font>
      <sz val="8"/>
      <color indexed="8"/>
      <name val="Calibri"/>
      <family val="2"/>
    </font>
    <font>
      <b/>
      <sz val="10"/>
      <name val="Arial"/>
      <family val="2"/>
    </font>
    <font>
      <b/>
      <i/>
      <sz val="8"/>
      <name val="Arial"/>
      <family val="2"/>
    </font>
    <font>
      <sz val="9"/>
      <color indexed="81"/>
      <name val="Tahoma"/>
      <family val="2"/>
    </font>
    <font>
      <sz val="10"/>
      <color indexed="81"/>
      <name val="Tahoma"/>
      <family val="2"/>
    </font>
    <font>
      <sz val="8"/>
      <color theme="0" tint="-0.249977111117893"/>
      <name val="Arial"/>
      <family val="2"/>
    </font>
    <font>
      <sz val="8"/>
      <color theme="3"/>
      <name val="Arial"/>
      <family val="2"/>
    </font>
    <font>
      <sz val="8"/>
      <color rgb="FFFF0000"/>
      <name val="Arial"/>
      <family val="2"/>
    </font>
    <font>
      <sz val="8"/>
      <color rgb="FF003366"/>
      <name val="Arial"/>
      <family val="2"/>
    </font>
    <font>
      <u/>
      <sz val="10"/>
      <color theme="10"/>
      <name val="Arial"/>
      <family val="2"/>
    </font>
    <font>
      <b/>
      <sz val="10"/>
      <color indexed="18"/>
      <name val="Calibri"/>
      <family val="2"/>
    </font>
    <font>
      <sz val="9"/>
      <color rgb="FF000000"/>
      <name val="Arial"/>
      <family val="2"/>
    </font>
    <font>
      <b/>
      <sz val="9"/>
      <color rgb="FF000000"/>
      <name val="Arial"/>
      <family val="2"/>
    </font>
    <font>
      <b/>
      <sz val="12"/>
      <color indexed="56"/>
      <name val="Arial"/>
      <family val="2"/>
    </font>
    <font>
      <b/>
      <sz val="10"/>
      <color rgb="FFFF0000"/>
      <name val="Arial"/>
      <family val="2"/>
    </font>
    <font>
      <b/>
      <sz val="12"/>
      <name val="Times New Roman"/>
      <family val="1"/>
    </font>
    <font>
      <b/>
      <sz val="8"/>
      <color rgb="FFFF0000"/>
      <name val="Arial"/>
      <family val="2"/>
    </font>
    <font>
      <sz val="8"/>
      <color theme="4" tint="-0.499984740745262"/>
      <name val="Arial"/>
      <family val="2"/>
    </font>
    <font>
      <b/>
      <sz val="12"/>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6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indexed="64"/>
      </patternFill>
    </fill>
    <fill>
      <patternFill patternType="solid">
        <fgColor rgb="FF0099FF"/>
        <bgColor indexed="64"/>
      </patternFill>
    </fill>
    <fill>
      <patternFill patternType="solid">
        <fgColor theme="8" tint="0.59999389629810485"/>
        <bgColor indexed="64"/>
      </patternFill>
    </fill>
    <fill>
      <patternFill patternType="solid">
        <fgColor theme="2"/>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medium">
        <color indexed="64"/>
      </left>
      <right style="thin">
        <color indexed="54"/>
      </right>
      <top style="medium">
        <color indexed="64"/>
      </top>
      <bottom style="thin">
        <color indexed="54"/>
      </bottom>
      <diagonal/>
    </border>
    <border>
      <left style="medium">
        <color indexed="64"/>
      </left>
      <right style="thin">
        <color indexed="54"/>
      </right>
      <top/>
      <bottom style="medium">
        <color indexed="64"/>
      </bottom>
      <diagonal/>
    </border>
    <border>
      <left/>
      <right style="thin">
        <color indexed="54"/>
      </right>
      <top style="medium">
        <color indexed="64"/>
      </top>
      <bottom style="thin">
        <color indexed="54"/>
      </bottom>
      <diagonal/>
    </border>
    <border>
      <left/>
      <right style="medium">
        <color indexed="64"/>
      </right>
      <top style="medium">
        <color indexed="64"/>
      </top>
      <bottom style="thin">
        <color indexed="54"/>
      </bottom>
      <diagonal/>
    </border>
    <border>
      <left/>
      <right style="thin">
        <color indexed="54"/>
      </right>
      <top/>
      <bottom style="thin">
        <color indexed="54"/>
      </bottom>
      <diagonal/>
    </border>
    <border>
      <left/>
      <right style="medium">
        <color indexed="64"/>
      </right>
      <top/>
      <bottom style="thin">
        <color indexed="54"/>
      </bottom>
      <diagonal/>
    </border>
    <border>
      <left/>
      <right style="thin">
        <color indexed="54"/>
      </right>
      <top/>
      <bottom style="medium">
        <color indexed="64"/>
      </bottom>
      <diagonal/>
    </border>
    <border>
      <left/>
      <right style="medium">
        <color indexed="64"/>
      </right>
      <top/>
      <bottom style="medium">
        <color indexed="64"/>
      </bottom>
      <diagonal/>
    </border>
    <border>
      <left style="medium">
        <color indexed="64"/>
      </left>
      <right style="thin">
        <color indexed="54"/>
      </right>
      <top/>
      <bottom style="thin">
        <color indexed="5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right style="thin">
        <color indexed="9"/>
      </right>
      <top style="thin">
        <color indexed="9"/>
      </top>
      <bottom style="thin">
        <color indexed="9"/>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9"/>
      </right>
      <top style="thin">
        <color indexed="9"/>
      </top>
      <bottom style="thin">
        <color indexed="9"/>
      </bottom>
      <diagonal/>
    </border>
    <border>
      <left style="medium">
        <color indexed="64"/>
      </left>
      <right/>
      <top style="thin">
        <color indexed="9"/>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9"/>
      </top>
      <bottom/>
      <diagonal/>
    </border>
    <border>
      <left style="medium">
        <color indexed="64"/>
      </left>
      <right/>
      <top/>
      <bottom style="thin">
        <color indexed="9"/>
      </bottom>
      <diagonal/>
    </border>
    <border>
      <left style="medium">
        <color indexed="9"/>
      </left>
      <right style="medium">
        <color indexed="64"/>
      </right>
      <top style="medium">
        <color indexed="64"/>
      </top>
      <bottom style="medium">
        <color indexed="9"/>
      </bottom>
      <diagonal/>
    </border>
    <border>
      <left style="medium">
        <color indexed="64"/>
      </left>
      <right style="medium">
        <color indexed="9"/>
      </right>
      <top style="medium">
        <color indexed="9"/>
      </top>
      <bottom style="medium">
        <color indexed="9"/>
      </bottom>
      <diagonal/>
    </border>
    <border>
      <left style="medium">
        <color indexed="9"/>
      </left>
      <right style="medium">
        <color indexed="64"/>
      </right>
      <top style="medium">
        <color indexed="9"/>
      </top>
      <bottom style="medium">
        <color indexed="9"/>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thin">
        <color indexed="9"/>
      </top>
      <bottom style="thin">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64"/>
      </bottom>
      <diagonal/>
    </border>
    <border>
      <left style="medium">
        <color indexed="9"/>
      </left>
      <right style="medium">
        <color indexed="64"/>
      </right>
      <top style="medium">
        <color indexed="9"/>
      </top>
      <bottom style="medium">
        <color indexed="64"/>
      </bottom>
      <diagonal/>
    </border>
    <border>
      <left/>
      <right/>
      <top/>
      <bottom style="thin">
        <color indexed="64"/>
      </bottom>
      <diagonal/>
    </border>
    <border>
      <left/>
      <right style="medium">
        <color indexed="64"/>
      </right>
      <top style="thin">
        <color indexed="9"/>
      </top>
      <bottom style="thin">
        <color indexed="9"/>
      </bottom>
      <diagonal/>
    </border>
    <border>
      <left style="medium">
        <color indexed="64"/>
      </left>
      <right style="thin">
        <color indexed="9"/>
      </right>
      <top style="thin">
        <color indexed="9"/>
      </top>
      <bottom style="medium">
        <color indexed="64"/>
      </bottom>
      <diagonal/>
    </border>
    <border>
      <left style="thin">
        <color indexed="9"/>
      </left>
      <right style="thin">
        <color indexed="9"/>
      </right>
      <top style="thin">
        <color indexed="9"/>
      </top>
      <bottom style="medium">
        <color indexed="64"/>
      </bottom>
      <diagonal/>
    </border>
    <border>
      <left style="thin">
        <color indexed="9"/>
      </left>
      <right style="medium">
        <color indexed="64"/>
      </right>
      <top style="thin">
        <color indexed="9"/>
      </top>
      <bottom style="medium">
        <color indexed="64"/>
      </bottom>
      <diagonal/>
    </border>
    <border>
      <left style="thin">
        <color indexed="9"/>
      </left>
      <right style="thin">
        <color indexed="9"/>
      </right>
      <top style="thin">
        <color indexed="9"/>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54"/>
      </left>
      <right/>
      <top style="medium">
        <color indexed="64"/>
      </top>
      <bottom style="thin">
        <color indexed="54"/>
      </bottom>
      <diagonal/>
    </border>
    <border>
      <left style="thin">
        <color indexed="54"/>
      </left>
      <right/>
      <top style="thin">
        <color indexed="54"/>
      </top>
      <bottom style="medium">
        <color indexed="64"/>
      </bottom>
      <diagonal/>
    </border>
    <border>
      <left/>
      <right style="medium">
        <color indexed="64"/>
      </right>
      <top style="thin">
        <color indexed="54"/>
      </top>
      <bottom style="medium">
        <color indexed="64"/>
      </bottom>
      <diagonal/>
    </border>
    <border>
      <left style="thin">
        <color indexed="56"/>
      </left>
      <right style="thin">
        <color indexed="56"/>
      </right>
      <top style="thin">
        <color indexed="56"/>
      </top>
      <bottom/>
      <diagonal/>
    </border>
    <border>
      <left style="thin">
        <color indexed="56"/>
      </left>
      <right style="medium">
        <color indexed="64"/>
      </right>
      <top style="thin">
        <color indexed="56"/>
      </top>
      <bottom/>
      <diagonal/>
    </border>
    <border>
      <left style="thin">
        <color indexed="54"/>
      </left>
      <right/>
      <top style="thin">
        <color indexed="54"/>
      </top>
      <bottom style="thin">
        <color indexed="54"/>
      </bottom>
      <diagonal/>
    </border>
    <border>
      <left/>
      <right style="medium">
        <color indexed="64"/>
      </right>
      <top style="thin">
        <color indexed="54"/>
      </top>
      <bottom style="thin">
        <color indexed="54"/>
      </bottom>
      <diagonal/>
    </border>
    <border>
      <left style="medium">
        <color indexed="64"/>
      </left>
      <right style="medium">
        <color indexed="9"/>
      </right>
      <top style="medium">
        <color indexed="64"/>
      </top>
      <bottom style="medium">
        <color indexed="9"/>
      </bottom>
      <diagonal/>
    </border>
    <border>
      <left style="medium">
        <color indexed="9"/>
      </left>
      <right style="medium">
        <color indexed="9"/>
      </right>
      <top style="medium">
        <color indexed="64"/>
      </top>
      <bottom style="medium">
        <color indexed="9"/>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9"/>
      </right>
      <top/>
      <bottom style="medium">
        <color indexed="64"/>
      </bottom>
      <diagonal/>
    </border>
    <border>
      <left style="thin">
        <color theme="0"/>
      </left>
      <right style="thin">
        <color theme="0"/>
      </right>
      <top/>
      <bottom style="thin">
        <color theme="0"/>
      </bottom>
      <diagonal/>
    </border>
    <border>
      <left style="thin">
        <color indexed="64"/>
      </left>
      <right style="thin">
        <color theme="3"/>
      </right>
      <top style="thin">
        <color indexed="64"/>
      </top>
      <bottom style="thin">
        <color indexed="64"/>
      </bottom>
      <diagonal/>
    </border>
    <border>
      <left style="thin">
        <color theme="3"/>
      </left>
      <right style="thin">
        <color theme="3"/>
      </right>
      <top style="thin">
        <color indexed="64"/>
      </top>
      <bottom style="thin">
        <color indexed="64"/>
      </bottom>
      <diagonal/>
    </border>
    <border>
      <left style="thin">
        <color theme="3"/>
      </left>
      <right style="thin">
        <color indexed="64"/>
      </right>
      <top style="thin">
        <color indexed="64"/>
      </top>
      <bottom style="thin">
        <color indexed="64"/>
      </bottom>
      <diagonal/>
    </border>
    <border>
      <left style="medium">
        <color rgb="FF4D85B9"/>
      </left>
      <right style="medium">
        <color rgb="FF4D85B9"/>
      </right>
      <top style="medium">
        <color rgb="FF4D85B9"/>
      </top>
      <bottom style="medium">
        <color rgb="FF4D85B9"/>
      </bottom>
      <diagonal/>
    </border>
    <border>
      <left/>
      <right style="medium">
        <color rgb="FF4D85B9"/>
      </right>
      <top style="medium">
        <color rgb="FF4D85B9"/>
      </top>
      <bottom style="medium">
        <color rgb="FF4D85B9"/>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medium">
        <color theme="1"/>
      </left>
      <right style="medium">
        <color theme="1"/>
      </right>
      <top style="medium">
        <color theme="1"/>
      </top>
      <bottom style="medium">
        <color theme="1"/>
      </bottom>
      <diagonal/>
    </border>
    <border>
      <left style="thin">
        <color indexed="64"/>
      </left>
      <right style="medium">
        <color indexed="64"/>
      </right>
      <top style="medium">
        <color indexed="64"/>
      </top>
      <bottom/>
      <diagonal/>
    </border>
    <border>
      <left/>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56"/>
      </left>
      <right style="thin">
        <color indexed="56"/>
      </right>
      <top style="medium">
        <color auto="1"/>
      </top>
      <bottom style="thin">
        <color indexed="56"/>
      </bottom>
      <diagonal/>
    </border>
    <border>
      <left style="thin">
        <color indexed="56"/>
      </left>
      <right style="medium">
        <color auto="1"/>
      </right>
      <top style="medium">
        <color auto="1"/>
      </top>
      <bottom style="thin">
        <color indexed="56"/>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medium">
        <color indexed="64"/>
      </left>
      <right style="thin">
        <color indexed="54"/>
      </right>
      <top style="medium">
        <color indexed="64"/>
      </top>
      <bottom/>
      <diagonal/>
    </border>
    <border>
      <left/>
      <right style="thin">
        <color indexed="54"/>
      </right>
      <top style="medium">
        <color indexed="64"/>
      </top>
      <bottom/>
      <diagonal/>
    </border>
    <border>
      <left style="thin">
        <color auto="1"/>
      </left>
      <right style="thin">
        <color auto="1"/>
      </right>
      <top style="thin">
        <color auto="1"/>
      </top>
      <bottom style="thin">
        <color auto="1"/>
      </bottom>
      <diagonal/>
    </border>
  </borders>
  <cellStyleXfs count="46">
    <xf numFmtId="0" fontId="0" fillId="0" borderId="0" applyBorder="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4"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3" applyNumberFormat="0" applyFill="0" applyAlignment="0" applyProtection="0"/>
    <xf numFmtId="0" fontId="19" fillId="0" borderId="0" applyNumberFormat="0" applyFill="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20" fillId="7" borderId="1" applyNumberFormat="0" applyAlignment="0" applyProtection="0"/>
    <xf numFmtId="0" fontId="21" fillId="3" borderId="0" applyNumberFormat="0" applyBorder="0" applyAlignment="0" applyProtection="0"/>
    <xf numFmtId="0" fontId="22" fillId="22" borderId="0" applyNumberFormat="0" applyBorder="0" applyAlignment="0" applyProtection="0"/>
    <xf numFmtId="0" fontId="13" fillId="0" borderId="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4" applyNumberFormat="0" applyFill="0" applyAlignment="0" applyProtection="0"/>
    <xf numFmtId="0" fontId="28" fillId="0" borderId="5" applyNumberFormat="0" applyFill="0" applyAlignment="0" applyProtection="0"/>
    <xf numFmtId="0" fontId="19" fillId="0" borderId="6" applyNumberFormat="0" applyFill="0" applyAlignment="0" applyProtection="0"/>
    <xf numFmtId="0" fontId="29" fillId="0" borderId="9" applyNumberFormat="0" applyFill="0" applyAlignment="0" applyProtection="0"/>
    <xf numFmtId="9" fontId="1" fillId="0" borderId="0" applyFont="0" applyFill="0" applyBorder="0" applyAlignment="0" applyProtection="0"/>
    <xf numFmtId="0" fontId="43" fillId="0" borderId="0" applyNumberFormat="0" applyFill="0" applyBorder="0" applyAlignment="0" applyProtection="0"/>
    <xf numFmtId="43" fontId="1" fillId="0" borderId="0" applyFont="0" applyFill="0" applyBorder="0" applyAlignment="0" applyProtection="0"/>
  </cellStyleXfs>
  <cellXfs count="403">
    <xf numFmtId="0" fontId="0" fillId="0" borderId="0" xfId="0"/>
    <xf numFmtId="0" fontId="0" fillId="0" borderId="10" xfId="0" applyBorder="1"/>
    <xf numFmtId="0" fontId="0" fillId="24" borderId="0" xfId="0" applyFill="1"/>
    <xf numFmtId="0" fontId="0" fillId="24" borderId="0" xfId="0" applyFill="1" applyBorder="1"/>
    <xf numFmtId="0" fontId="3" fillId="24" borderId="0" xfId="0" applyFont="1" applyFill="1"/>
    <xf numFmtId="0" fontId="4" fillId="24" borderId="0" xfId="0" applyFont="1" applyFill="1"/>
    <xf numFmtId="0" fontId="5" fillId="24" borderId="11" xfId="0" applyFont="1" applyFill="1" applyBorder="1" applyAlignment="1">
      <alignment wrapText="1"/>
    </xf>
    <xf numFmtId="0" fontId="5" fillId="24" borderId="12" xfId="0" applyFont="1" applyFill="1" applyBorder="1" applyAlignment="1">
      <alignment wrapText="1"/>
    </xf>
    <xf numFmtId="0" fontId="5" fillId="24" borderId="11" xfId="0" applyFont="1" applyFill="1" applyBorder="1" applyAlignment="1">
      <alignment horizontal="center" wrapText="1"/>
    </xf>
    <xf numFmtId="0" fontId="5" fillId="24" borderId="13" xfId="0" applyFont="1" applyFill="1" applyBorder="1" applyAlignment="1">
      <alignment horizontal="center" wrapText="1"/>
    </xf>
    <xf numFmtId="0" fontId="5" fillId="24" borderId="14" xfId="0" applyFont="1" applyFill="1" applyBorder="1" applyAlignment="1">
      <alignment horizontal="center" wrapText="1"/>
    </xf>
    <xf numFmtId="0" fontId="6" fillId="24" borderId="15" xfId="0" applyFont="1" applyFill="1" applyBorder="1" applyAlignment="1">
      <alignment wrapText="1"/>
    </xf>
    <xf numFmtId="0" fontId="6" fillId="24" borderId="16" xfId="0" applyFont="1" applyFill="1" applyBorder="1" applyAlignment="1">
      <alignment horizontal="center" wrapText="1"/>
    </xf>
    <xf numFmtId="0" fontId="0" fillId="24" borderId="0" xfId="0" applyFill="1" applyAlignment="1">
      <alignment vertical="top" wrapText="1"/>
    </xf>
    <xf numFmtId="15" fontId="6" fillId="24" borderId="15" xfId="0" applyNumberFormat="1" applyFont="1" applyFill="1" applyBorder="1" applyAlignment="1">
      <alignment horizontal="center" vertical="top" wrapText="1"/>
    </xf>
    <xf numFmtId="0" fontId="6" fillId="24" borderId="15" xfId="0" applyFont="1" applyFill="1" applyBorder="1" applyAlignment="1">
      <alignment vertical="top" wrapText="1"/>
    </xf>
    <xf numFmtId="0" fontId="6" fillId="24" borderId="16" xfId="0" applyFont="1" applyFill="1" applyBorder="1" applyAlignment="1">
      <alignment horizontal="center" vertical="top" wrapText="1"/>
    </xf>
    <xf numFmtId="0" fontId="6" fillId="24" borderId="17" xfId="0" applyFont="1" applyFill="1" applyBorder="1" applyAlignment="1">
      <alignment wrapText="1"/>
    </xf>
    <xf numFmtId="0" fontId="6" fillId="24" borderId="18" xfId="0" applyFont="1" applyFill="1" applyBorder="1" applyAlignment="1">
      <alignment horizontal="center" wrapText="1"/>
    </xf>
    <xf numFmtId="0" fontId="0" fillId="24" borderId="0" xfId="0" applyFill="1" applyAlignment="1">
      <alignment vertical="center"/>
    </xf>
    <xf numFmtId="0" fontId="6" fillId="24" borderId="19" xfId="0" applyFont="1" applyFill="1" applyBorder="1" applyAlignment="1">
      <alignment vertical="center" wrapText="1"/>
    </xf>
    <xf numFmtId="0" fontId="6" fillId="24" borderId="15" xfId="0" applyFont="1" applyFill="1" applyBorder="1" applyAlignment="1">
      <alignment horizontal="left" vertical="center" wrapText="1"/>
    </xf>
    <xf numFmtId="0" fontId="6" fillId="24" borderId="16" xfId="0" applyFont="1" applyFill="1" applyBorder="1" applyAlignment="1">
      <alignment horizontal="left" vertical="center" wrapText="1"/>
    </xf>
    <xf numFmtId="0" fontId="6" fillId="24" borderId="12" xfId="0" applyFont="1" applyFill="1" applyBorder="1" applyAlignment="1">
      <alignment wrapText="1"/>
    </xf>
    <xf numFmtId="0" fontId="6" fillId="24" borderId="18" xfId="0" applyFont="1" applyFill="1" applyBorder="1" applyAlignment="1">
      <alignment horizontal="left" vertical="center" wrapText="1"/>
    </xf>
    <xf numFmtId="0" fontId="0" fillId="24" borderId="0" xfId="0" applyFill="1" applyAlignment="1">
      <alignment wrapText="1"/>
    </xf>
    <xf numFmtId="0" fontId="6" fillId="24" borderId="19" xfId="0" applyNumberFormat="1" applyFont="1" applyFill="1" applyBorder="1" applyAlignment="1">
      <alignment horizontal="center" vertical="top" wrapText="1"/>
    </xf>
    <xf numFmtId="0" fontId="2" fillId="24" borderId="0" xfId="0" applyFont="1" applyFill="1"/>
    <xf numFmtId="0" fontId="5" fillId="24" borderId="19" xfId="0" applyFont="1" applyFill="1" applyBorder="1" applyAlignment="1">
      <alignment wrapText="1"/>
    </xf>
    <xf numFmtId="0" fontId="2" fillId="24" borderId="0" xfId="0" applyFont="1" applyFill="1" applyBorder="1"/>
    <xf numFmtId="0" fontId="5" fillId="24" borderId="0" xfId="0" applyFont="1" applyFill="1"/>
    <xf numFmtId="0" fontId="6" fillId="0" borderId="19" xfId="0" applyFont="1" applyFill="1" applyBorder="1" applyAlignment="1">
      <alignment wrapText="1"/>
    </xf>
    <xf numFmtId="0" fontId="6" fillId="0" borderId="15" xfId="0" applyFont="1" applyFill="1" applyBorder="1" applyAlignment="1">
      <alignment wrapText="1"/>
    </xf>
    <xf numFmtId="0" fontId="6" fillId="0" borderId="16" xfId="0" applyFont="1" applyFill="1" applyBorder="1" applyAlignment="1">
      <alignment wrapText="1"/>
    </xf>
    <xf numFmtId="0" fontId="6" fillId="0" borderId="12" xfId="0" applyFont="1" applyFill="1" applyBorder="1" applyAlignment="1">
      <alignment wrapText="1"/>
    </xf>
    <xf numFmtId="0" fontId="6" fillId="0" borderId="17" xfId="0" applyFont="1" applyFill="1" applyBorder="1" applyAlignment="1">
      <alignment wrapText="1"/>
    </xf>
    <xf numFmtId="0" fontId="6" fillId="0" borderId="18" xfId="0" applyFont="1" applyFill="1" applyBorder="1" applyAlignment="1">
      <alignment wrapText="1"/>
    </xf>
    <xf numFmtId="0" fontId="6" fillId="24" borderId="19" xfId="0" applyFont="1" applyFill="1" applyBorder="1" applyAlignment="1">
      <alignment horizontal="center" wrapText="1"/>
    </xf>
    <xf numFmtId="0" fontId="6" fillId="24" borderId="15" xfId="0" applyFont="1" applyFill="1" applyBorder="1" applyAlignment="1">
      <alignment horizontal="center" wrapText="1"/>
    </xf>
    <xf numFmtId="0" fontId="6" fillId="24" borderId="12" xfId="0" applyFont="1" applyFill="1" applyBorder="1" applyAlignment="1">
      <alignment horizontal="center" wrapText="1"/>
    </xf>
    <xf numFmtId="165" fontId="6" fillId="24" borderId="17" xfId="0" applyNumberFormat="1" applyFont="1" applyFill="1" applyBorder="1" applyAlignment="1">
      <alignment horizontal="center" wrapText="1"/>
    </xf>
    <xf numFmtId="0" fontId="7" fillId="24" borderId="0" xfId="0" applyFont="1" applyFill="1"/>
    <xf numFmtId="0" fontId="7" fillId="24" borderId="0" xfId="0" applyFont="1" applyFill="1" applyBorder="1"/>
    <xf numFmtId="0" fontId="7" fillId="0" borderId="0" xfId="0" applyFont="1" applyBorder="1"/>
    <xf numFmtId="0" fontId="7" fillId="0" borderId="0" xfId="0" applyFont="1" applyBorder="1" applyAlignment="1">
      <alignment horizontal="right"/>
    </xf>
    <xf numFmtId="0" fontId="10" fillId="0" borderId="20" xfId="0" applyFont="1" applyBorder="1"/>
    <xf numFmtId="0" fontId="10" fillId="0" borderId="20" xfId="0" applyFont="1" applyBorder="1" applyAlignment="1">
      <alignment horizontal="right"/>
    </xf>
    <xf numFmtId="16" fontId="10" fillId="0" borderId="20" xfId="0" applyNumberFormat="1" applyFont="1" applyBorder="1"/>
    <xf numFmtId="16" fontId="10" fillId="0" borderId="20" xfId="0" applyNumberFormat="1" applyFont="1" applyBorder="1" applyAlignment="1">
      <alignment horizontal="right"/>
    </xf>
    <xf numFmtId="0" fontId="7" fillId="25" borderId="20" xfId="0" applyFont="1" applyFill="1" applyBorder="1"/>
    <xf numFmtId="0" fontId="7" fillId="25" borderId="20" xfId="0" applyFont="1" applyFill="1" applyBorder="1" applyAlignment="1">
      <alignment horizontal="right"/>
    </xf>
    <xf numFmtId="0" fontId="7" fillId="0" borderId="20" xfId="0" applyFont="1" applyBorder="1"/>
    <xf numFmtId="0" fontId="10" fillId="25" borderId="20" xfId="0" applyFont="1" applyFill="1" applyBorder="1"/>
    <xf numFmtId="0" fontId="10" fillId="25" borderId="20" xfId="0" applyFont="1" applyFill="1" applyBorder="1" applyAlignment="1">
      <alignment horizontal="right"/>
    </xf>
    <xf numFmtId="0" fontId="7" fillId="0" borderId="20" xfId="0" applyFont="1" applyBorder="1" applyAlignment="1">
      <alignment horizontal="right"/>
    </xf>
    <xf numFmtId="0" fontId="11" fillId="26" borderId="20" xfId="0" applyFont="1" applyFill="1" applyBorder="1"/>
    <xf numFmtId="16" fontId="7" fillId="26" borderId="20" xfId="0" applyNumberFormat="1" applyFont="1" applyFill="1" applyBorder="1"/>
    <xf numFmtId="0" fontId="7" fillId="25" borderId="20" xfId="0" applyFont="1" applyFill="1" applyBorder="1" applyAlignment="1">
      <alignment horizontal="left" indent="1"/>
    </xf>
    <xf numFmtId="0" fontId="7" fillId="24" borderId="0" xfId="0" applyFont="1" applyFill="1" applyBorder="1" applyAlignment="1"/>
    <xf numFmtId="0" fontId="30" fillId="24" borderId="0" xfId="0" applyFont="1" applyFill="1" applyBorder="1" applyAlignment="1">
      <alignment horizontal="right"/>
    </xf>
    <xf numFmtId="0" fontId="30" fillId="24" borderId="0" xfId="0" applyFont="1" applyFill="1"/>
    <xf numFmtId="0" fontId="30" fillId="24" borderId="0" xfId="0" applyFont="1" applyFill="1" applyBorder="1"/>
    <xf numFmtId="15" fontId="7" fillId="25" borderId="20" xfId="0" applyNumberFormat="1" applyFont="1" applyFill="1" applyBorder="1"/>
    <xf numFmtId="0" fontId="7" fillId="25" borderId="20" xfId="0" applyFont="1" applyFill="1" applyBorder="1" applyAlignment="1">
      <alignment horizontal="center"/>
    </xf>
    <xf numFmtId="0" fontId="30" fillId="24" borderId="0" xfId="0" applyFont="1" applyFill="1" applyBorder="1" applyAlignment="1"/>
    <xf numFmtId="0" fontId="7" fillId="24" borderId="0" xfId="0" applyFont="1" applyFill="1" applyBorder="1" applyAlignment="1">
      <alignment horizontal="right"/>
    </xf>
    <xf numFmtId="0" fontId="7" fillId="24" borderId="20" xfId="0" applyFont="1" applyFill="1" applyBorder="1" applyAlignment="1">
      <alignment horizontal="center" vertical="center"/>
    </xf>
    <xf numFmtId="0" fontId="7" fillId="24" borderId="22" xfId="0" applyFont="1" applyFill="1" applyBorder="1" applyAlignment="1">
      <alignment horizontal="center" vertical="center"/>
    </xf>
    <xf numFmtId="0" fontId="7" fillId="0" borderId="0" xfId="0" applyFont="1"/>
    <xf numFmtId="0" fontId="9" fillId="24" borderId="26" xfId="0" applyFont="1" applyFill="1" applyBorder="1" applyAlignment="1">
      <alignment horizontal="right" wrapText="1"/>
    </xf>
    <xf numFmtId="0" fontId="32" fillId="27" borderId="0" xfId="0" applyFont="1" applyFill="1"/>
    <xf numFmtId="0" fontId="34" fillId="0" borderId="0" xfId="33" applyFont="1"/>
    <xf numFmtId="0" fontId="32" fillId="27" borderId="20" xfId="0" applyFont="1" applyFill="1" applyBorder="1"/>
    <xf numFmtId="0" fontId="7" fillId="0" borderId="10" xfId="0" applyFont="1" applyBorder="1"/>
    <xf numFmtId="0" fontId="7" fillId="0" borderId="27" xfId="0" applyFont="1" applyBorder="1"/>
    <xf numFmtId="0" fontId="7" fillId="0" borderId="28" xfId="0" applyFont="1" applyBorder="1"/>
    <xf numFmtId="0" fontId="7" fillId="0" borderId="29" xfId="0" applyFont="1" applyBorder="1"/>
    <xf numFmtId="0" fontId="6" fillId="24" borderId="0" xfId="0" applyFont="1" applyFill="1" applyBorder="1" applyAlignment="1"/>
    <xf numFmtId="0" fontId="5" fillId="24" borderId="0" xfId="0" applyFont="1" applyFill="1" applyBorder="1" applyAlignment="1"/>
    <xf numFmtId="0" fontId="6" fillId="24" borderId="20" xfId="0" applyFont="1" applyFill="1" applyBorder="1" applyAlignment="1"/>
    <xf numFmtId="0" fontId="5" fillId="24" borderId="20" xfId="0" applyFont="1" applyFill="1" applyBorder="1" applyAlignment="1"/>
    <xf numFmtId="0" fontId="5" fillId="0" borderId="20" xfId="0" applyFont="1" applyBorder="1" applyAlignment="1"/>
    <xf numFmtId="0" fontId="11" fillId="26" borderId="20" xfId="0" applyFont="1" applyFill="1" applyBorder="1" applyAlignment="1">
      <alignment horizontal="center"/>
    </xf>
    <xf numFmtId="0" fontId="5" fillId="24" borderId="30" xfId="0" applyFont="1" applyFill="1" applyBorder="1" applyAlignment="1">
      <alignment wrapText="1"/>
    </xf>
    <xf numFmtId="0" fontId="7" fillId="24" borderId="31" xfId="0" applyFont="1" applyFill="1" applyBorder="1"/>
    <xf numFmtId="0" fontId="7" fillId="24" borderId="32" xfId="0" applyFont="1" applyFill="1" applyBorder="1"/>
    <xf numFmtId="0" fontId="2" fillId="24" borderId="33" xfId="0" applyFont="1" applyFill="1" applyBorder="1"/>
    <xf numFmtId="0" fontId="2" fillId="24" borderId="26" xfId="0" applyFont="1" applyFill="1" applyBorder="1"/>
    <xf numFmtId="0" fontId="2" fillId="24" borderId="18" xfId="0" applyFont="1" applyFill="1" applyBorder="1"/>
    <xf numFmtId="0" fontId="5" fillId="24" borderId="34" xfId="0" applyFont="1" applyFill="1" applyBorder="1" applyAlignment="1"/>
    <xf numFmtId="0" fontId="5" fillId="24" borderId="30" xfId="0" applyFont="1" applyFill="1" applyBorder="1" applyAlignment="1"/>
    <xf numFmtId="0" fontId="5" fillId="24" borderId="35" xfId="0" applyFont="1" applyFill="1" applyBorder="1" applyAlignment="1"/>
    <xf numFmtId="0" fontId="6" fillId="24" borderId="32" xfId="0" applyFont="1" applyFill="1" applyBorder="1" applyAlignment="1"/>
    <xf numFmtId="0" fontId="0" fillId="0" borderId="36" xfId="0" applyBorder="1"/>
    <xf numFmtId="0" fontId="0" fillId="0" borderId="37" xfId="0" applyBorder="1"/>
    <xf numFmtId="0" fontId="5" fillId="24" borderId="38" xfId="0" applyFont="1" applyFill="1" applyBorder="1" applyAlignment="1"/>
    <xf numFmtId="0" fontId="5" fillId="24" borderId="39" xfId="0" applyFont="1" applyFill="1" applyBorder="1" applyAlignment="1"/>
    <xf numFmtId="0" fontId="5" fillId="24" borderId="40" xfId="0" applyFont="1" applyFill="1" applyBorder="1" applyAlignment="1"/>
    <xf numFmtId="0" fontId="0" fillId="0" borderId="29" xfId="0" applyBorder="1"/>
    <xf numFmtId="0" fontId="0" fillId="0" borderId="41" xfId="0" applyBorder="1"/>
    <xf numFmtId="0" fontId="0" fillId="0" borderId="42" xfId="0" applyBorder="1"/>
    <xf numFmtId="0" fontId="7" fillId="24" borderId="43" xfId="0" applyFont="1" applyFill="1" applyBorder="1"/>
    <xf numFmtId="0" fontId="0" fillId="0" borderId="44" xfId="0" applyBorder="1"/>
    <xf numFmtId="0" fontId="7" fillId="24" borderId="45" xfId="0" applyFont="1" applyFill="1" applyBorder="1"/>
    <xf numFmtId="0" fontId="7" fillId="24" borderId="46" xfId="0" applyFont="1" applyFill="1" applyBorder="1"/>
    <xf numFmtId="0" fontId="5" fillId="24" borderId="47" xfId="0" applyFont="1" applyFill="1" applyBorder="1" applyAlignment="1"/>
    <xf numFmtId="0" fontId="0" fillId="0" borderId="48" xfId="0" applyBorder="1"/>
    <xf numFmtId="0" fontId="5" fillId="24" borderId="49" xfId="0" applyFont="1" applyFill="1" applyBorder="1" applyAlignment="1"/>
    <xf numFmtId="0" fontId="7" fillId="24" borderId="50" xfId="0" applyFont="1" applyFill="1" applyBorder="1"/>
    <xf numFmtId="0" fontId="7" fillId="24" borderId="51" xfId="0" applyFont="1" applyFill="1" applyBorder="1"/>
    <xf numFmtId="0" fontId="7" fillId="24" borderId="52" xfId="0" applyFont="1" applyFill="1" applyBorder="1" applyAlignment="1"/>
    <xf numFmtId="0" fontId="5" fillId="24" borderId="52" xfId="0" applyFont="1" applyFill="1" applyBorder="1" applyAlignment="1"/>
    <xf numFmtId="0" fontId="6" fillId="24" borderId="53" xfId="0" applyFont="1" applyFill="1" applyBorder="1" applyAlignment="1"/>
    <xf numFmtId="0" fontId="2" fillId="24" borderId="30" xfId="0" applyFont="1" applyFill="1" applyBorder="1"/>
    <xf numFmtId="0" fontId="0" fillId="0" borderId="54" xfId="0" applyBorder="1"/>
    <xf numFmtId="0" fontId="0" fillId="0" borderId="55" xfId="0" applyBorder="1"/>
    <xf numFmtId="0" fontId="0" fillId="0" borderId="56" xfId="0" applyBorder="1"/>
    <xf numFmtId="0" fontId="0" fillId="0" borderId="28" xfId="0" applyBorder="1"/>
    <xf numFmtId="0" fontId="11" fillId="25" borderId="20" xfId="0" applyFont="1" applyFill="1" applyBorder="1" applyAlignment="1">
      <alignment horizontal="center"/>
    </xf>
    <xf numFmtId="16" fontId="7" fillId="25" borderId="20" xfId="0" applyNumberFormat="1" applyFont="1" applyFill="1" applyBorder="1" applyAlignment="1">
      <alignment horizontal="center"/>
    </xf>
    <xf numFmtId="16" fontId="7" fillId="25" borderId="20" xfId="0" applyNumberFormat="1" applyFont="1" applyFill="1" applyBorder="1" applyAlignment="1">
      <alignment horizontal="left" indent="1"/>
    </xf>
    <xf numFmtId="0" fontId="7" fillId="0" borderId="10" xfId="0" applyFont="1" applyBorder="1" applyAlignment="1">
      <alignment horizontal="right"/>
    </xf>
    <xf numFmtId="0" fontId="7" fillId="0" borderId="48" xfId="0" applyFont="1" applyBorder="1"/>
    <xf numFmtId="0" fontId="11" fillId="0" borderId="10" xfId="0" applyFont="1" applyBorder="1" applyAlignment="1">
      <alignment horizontal="center"/>
    </xf>
    <xf numFmtId="0" fontId="11" fillId="0" borderId="29" xfId="0" applyFont="1" applyBorder="1" applyAlignment="1">
      <alignment horizontal="center"/>
    </xf>
    <xf numFmtId="0" fontId="11" fillId="0" borderId="10" xfId="0" applyFont="1" applyFill="1" applyBorder="1" applyAlignment="1">
      <alignment horizontal="center"/>
    </xf>
    <xf numFmtId="0" fontId="7" fillId="0" borderId="57" xfId="0" applyFont="1" applyBorder="1"/>
    <xf numFmtId="0" fontId="7" fillId="0" borderId="57" xfId="0" applyFont="1" applyBorder="1" applyAlignment="1">
      <alignment horizontal="right"/>
    </xf>
    <xf numFmtId="0" fontId="7" fillId="0" borderId="28" xfId="0" applyFont="1" applyBorder="1" applyAlignment="1">
      <alignment horizontal="right"/>
    </xf>
    <xf numFmtId="0" fontId="7" fillId="0" borderId="27" xfId="0" applyFont="1" applyBorder="1" applyAlignment="1">
      <alignment horizontal="right"/>
    </xf>
    <xf numFmtId="0" fontId="7" fillId="0" borderId="28" xfId="0" applyFont="1" applyFill="1" applyBorder="1" applyAlignment="1">
      <alignment horizontal="left"/>
    </xf>
    <xf numFmtId="0" fontId="11" fillId="0" borderId="28" xfId="0" applyFont="1" applyFill="1" applyBorder="1" applyAlignment="1">
      <alignment horizontal="center"/>
    </xf>
    <xf numFmtId="0" fontId="7" fillId="0" borderId="27" xfId="0" applyFont="1" applyFill="1" applyBorder="1" applyAlignment="1">
      <alignment horizontal="left"/>
    </xf>
    <xf numFmtId="0" fontId="11" fillId="0" borderId="27" xfId="0" applyFont="1" applyFill="1" applyBorder="1" applyAlignment="1">
      <alignment horizontal="center"/>
    </xf>
    <xf numFmtId="0" fontId="7" fillId="0" borderId="46" xfId="0" applyFont="1" applyBorder="1"/>
    <xf numFmtId="0" fontId="7" fillId="0" borderId="46" xfId="0" applyFont="1" applyBorder="1" applyAlignment="1">
      <alignment horizontal="right"/>
    </xf>
    <xf numFmtId="0" fontId="6" fillId="24" borderId="46" xfId="0" applyFont="1" applyFill="1" applyBorder="1" applyAlignment="1">
      <alignment horizontal="left"/>
    </xf>
    <xf numFmtId="0" fontId="6" fillId="24" borderId="0" xfId="0" applyFont="1" applyFill="1" applyBorder="1" applyAlignment="1">
      <alignment horizontal="center"/>
    </xf>
    <xf numFmtId="0" fontId="7" fillId="24" borderId="0" xfId="0" applyFont="1" applyFill="1" applyBorder="1" applyAlignment="1">
      <alignment vertical="top" wrapText="1"/>
    </xf>
    <xf numFmtId="0" fontId="7" fillId="24" borderId="0" xfId="0" applyFont="1" applyFill="1" applyAlignment="1">
      <alignment vertical="top" wrapText="1"/>
    </xf>
    <xf numFmtId="0" fontId="7" fillId="24" borderId="77" xfId="0" applyFont="1" applyFill="1" applyBorder="1" applyAlignment="1"/>
    <xf numFmtId="0" fontId="7" fillId="24" borderId="32" xfId="0" applyFont="1" applyFill="1" applyBorder="1" applyAlignment="1">
      <alignment vertical="top" wrapText="1"/>
    </xf>
    <xf numFmtId="0" fontId="7" fillId="24" borderId="31" xfId="0" applyFont="1" applyFill="1" applyBorder="1" applyAlignment="1">
      <alignment vertical="top" wrapText="1"/>
    </xf>
    <xf numFmtId="0" fontId="6" fillId="24" borderId="12" xfId="0" applyNumberFormat="1" applyFont="1" applyFill="1" applyBorder="1" applyAlignment="1">
      <alignment horizontal="center" vertical="top" wrapText="1"/>
    </xf>
    <xf numFmtId="15" fontId="6" fillId="24" borderId="17" xfId="0" applyNumberFormat="1" applyFont="1" applyFill="1" applyBorder="1" applyAlignment="1">
      <alignment horizontal="center" vertical="center" wrapText="1"/>
    </xf>
    <xf numFmtId="0" fontId="6" fillId="24" borderId="17" xfId="0" applyFont="1" applyFill="1" applyBorder="1" applyAlignment="1">
      <alignment vertical="top" wrapText="1"/>
    </xf>
    <xf numFmtId="0" fontId="6" fillId="24" borderId="18" xfId="0" applyFont="1" applyFill="1" applyBorder="1" applyAlignment="1">
      <alignment horizontal="center" vertical="top" wrapText="1"/>
    </xf>
    <xf numFmtId="0" fontId="39" fillId="25" borderId="20" xfId="0" applyFont="1" applyFill="1" applyBorder="1"/>
    <xf numFmtId="0" fontId="7" fillId="25" borderId="20" xfId="0" applyFont="1" applyFill="1" applyBorder="1"/>
    <xf numFmtId="0" fontId="10" fillId="30" borderId="20" xfId="0" applyFont="1" applyFill="1" applyBorder="1" applyAlignment="1">
      <alignment horizontal="right"/>
    </xf>
    <xf numFmtId="1" fontId="7" fillId="25" borderId="20" xfId="0" applyNumberFormat="1" applyFont="1" applyFill="1" applyBorder="1"/>
    <xf numFmtId="0" fontId="7" fillId="25" borderId="20" xfId="0" applyFont="1" applyFill="1" applyBorder="1"/>
    <xf numFmtId="0" fontId="7" fillId="32" borderId="20" xfId="0" applyFont="1" applyFill="1" applyBorder="1"/>
    <xf numFmtId="0" fontId="11" fillId="31" borderId="24" xfId="0" applyFont="1" applyFill="1" applyBorder="1" applyAlignment="1">
      <alignment horizontal="left"/>
    </xf>
    <xf numFmtId="0" fontId="11" fillId="31" borderId="58" xfId="0" applyFont="1" applyFill="1" applyBorder="1" applyAlignment="1">
      <alignment horizontal="left"/>
    </xf>
    <xf numFmtId="0" fontId="7" fillId="33" borderId="20" xfId="0" applyFont="1" applyFill="1" applyBorder="1"/>
    <xf numFmtId="0" fontId="7" fillId="33" borderId="20" xfId="0" applyFont="1" applyFill="1" applyBorder="1" applyAlignment="1">
      <alignment horizontal="right"/>
    </xf>
    <xf numFmtId="0" fontId="7" fillId="33" borderId="20" xfId="0" applyNumberFormat="1" applyFont="1" applyFill="1" applyBorder="1"/>
    <xf numFmtId="9" fontId="7" fillId="33" borderId="20" xfId="0" applyNumberFormat="1" applyFont="1" applyFill="1" applyBorder="1"/>
    <xf numFmtId="9" fontId="40" fillId="33" borderId="20" xfId="0" applyNumberFormat="1" applyFont="1" applyFill="1" applyBorder="1"/>
    <xf numFmtId="1" fontId="7" fillId="33" borderId="58" xfId="0" applyNumberFormat="1" applyFont="1" applyFill="1" applyBorder="1"/>
    <xf numFmtId="0" fontId="41" fillId="33" borderId="20" xfId="0" applyFont="1" applyFill="1" applyBorder="1"/>
    <xf numFmtId="9" fontId="11" fillId="25" borderId="20" xfId="43" applyFont="1" applyFill="1" applyBorder="1"/>
    <xf numFmtId="9" fontId="11" fillId="33" borderId="20" xfId="43" applyFont="1" applyFill="1" applyBorder="1"/>
    <xf numFmtId="15" fontId="7" fillId="33" borderId="20" xfId="0" applyNumberFormat="1" applyFont="1" applyFill="1" applyBorder="1"/>
    <xf numFmtId="0" fontId="11" fillId="31" borderId="24" xfId="0" applyFont="1" applyFill="1" applyBorder="1" applyAlignment="1">
      <alignment horizontal="left"/>
    </xf>
    <xf numFmtId="0" fontId="11" fillId="31" borderId="58" xfId="0" applyFont="1" applyFill="1" applyBorder="1" applyAlignment="1">
      <alignment horizontal="left"/>
    </xf>
    <xf numFmtId="0" fontId="42" fillId="0" borderId="81" xfId="0" applyFont="1" applyBorder="1" applyAlignment="1">
      <alignment vertical="center" wrapText="1"/>
    </xf>
    <xf numFmtId="0" fontId="42" fillId="0" borderId="82" xfId="0" applyFont="1" applyBorder="1" applyAlignment="1">
      <alignment vertical="center" wrapText="1"/>
    </xf>
    <xf numFmtId="0" fontId="6" fillId="24" borderId="0" xfId="0" applyFont="1" applyFill="1" applyBorder="1" applyAlignment="1"/>
    <xf numFmtId="0" fontId="5" fillId="24" borderId="0" xfId="0" applyFont="1" applyFill="1" applyBorder="1" applyAlignment="1"/>
    <xf numFmtId="0" fontId="7" fillId="24" borderId="44" xfId="0" applyFont="1" applyFill="1" applyBorder="1" applyAlignment="1"/>
    <xf numFmtId="0" fontId="7" fillId="24" borderId="46" xfId="0" applyFont="1" applyFill="1" applyBorder="1" applyAlignment="1"/>
    <xf numFmtId="0" fontId="42" fillId="0" borderId="82" xfId="0" applyFont="1" applyBorder="1" applyAlignment="1">
      <alignment horizontal="center" vertical="center" wrapText="1"/>
    </xf>
    <xf numFmtId="0" fontId="11" fillId="24" borderId="83" xfId="0" applyFont="1" applyFill="1" applyBorder="1" applyAlignment="1">
      <alignment horizontal="center" vertical="center"/>
    </xf>
    <xf numFmtId="0" fontId="11" fillId="24" borderId="84" xfId="0" applyFont="1" applyFill="1" applyBorder="1" applyAlignment="1">
      <alignment horizontal="center" vertical="center" wrapText="1"/>
    </xf>
    <xf numFmtId="0" fontId="11" fillId="24" borderId="85" xfId="0" applyFont="1" applyFill="1" applyBorder="1" applyAlignment="1">
      <alignment horizontal="center" vertical="center" wrapText="1"/>
    </xf>
    <xf numFmtId="0" fontId="7" fillId="24" borderId="86" xfId="0" applyFont="1" applyFill="1" applyBorder="1"/>
    <xf numFmtId="0" fontId="42" fillId="0" borderId="20" xfId="0" applyFont="1" applyBorder="1" applyAlignment="1">
      <alignment vertical="center" wrapText="1"/>
    </xf>
    <xf numFmtId="0" fontId="42" fillId="0" borderId="20" xfId="0" applyFont="1" applyBorder="1" applyAlignment="1">
      <alignment horizontal="center" vertical="center" wrapText="1"/>
    </xf>
    <xf numFmtId="0" fontId="11" fillId="24" borderId="20" xfId="0" applyFont="1" applyFill="1" applyBorder="1" applyAlignment="1">
      <alignment horizontal="center" vertical="center"/>
    </xf>
    <xf numFmtId="0" fontId="11" fillId="24" borderId="20" xfId="0" applyFont="1" applyFill="1" applyBorder="1" applyAlignment="1">
      <alignment horizontal="center" vertical="center" wrapText="1"/>
    </xf>
    <xf numFmtId="0" fontId="42" fillId="34" borderId="20" xfId="0" applyFont="1" applyFill="1" applyBorder="1" applyAlignment="1">
      <alignment horizontal="center" vertical="center" wrapText="1"/>
    </xf>
    <xf numFmtId="0" fontId="11" fillId="24" borderId="88" xfId="0" applyFont="1" applyFill="1" applyBorder="1" applyAlignment="1">
      <alignment horizontal="center" vertical="center" wrapText="1"/>
    </xf>
    <xf numFmtId="0" fontId="7" fillId="25" borderId="87" xfId="0" applyFont="1" applyFill="1" applyBorder="1" applyAlignment="1">
      <alignment wrapText="1"/>
    </xf>
    <xf numFmtId="15" fontId="7" fillId="25" borderId="87" xfId="0" applyNumberFormat="1" applyFont="1" applyFill="1" applyBorder="1"/>
    <xf numFmtId="0" fontId="0" fillId="0" borderId="31" xfId="0" applyBorder="1"/>
    <xf numFmtId="0" fontId="5" fillId="24" borderId="0" xfId="0" applyFont="1" applyFill="1" applyBorder="1" applyAlignment="1">
      <alignment horizontal="center" vertical="center"/>
    </xf>
    <xf numFmtId="0" fontId="6" fillId="24" borderId="20" xfId="0" applyFont="1" applyFill="1" applyBorder="1" applyAlignment="1">
      <alignment horizontal="left" vertical="center" wrapText="1"/>
    </xf>
    <xf numFmtId="0" fontId="43" fillId="24" borderId="17" xfId="44" applyFill="1" applyBorder="1" applyAlignment="1">
      <alignment wrapText="1"/>
    </xf>
    <xf numFmtId="0" fontId="5" fillId="24" borderId="20" xfId="0" applyFont="1" applyFill="1" applyBorder="1" applyAlignment="1">
      <alignment horizontal="center" wrapText="1"/>
    </xf>
    <xf numFmtId="0" fontId="6" fillId="24" borderId="20" xfId="0" applyFont="1" applyFill="1" applyBorder="1" applyAlignment="1">
      <alignment vertical="center" wrapText="1"/>
    </xf>
    <xf numFmtId="164" fontId="6" fillId="24" borderId="20" xfId="0" applyNumberFormat="1" applyFont="1" applyFill="1" applyBorder="1" applyAlignment="1">
      <alignment horizontal="center" wrapText="1"/>
    </xf>
    <xf numFmtId="164" fontId="6" fillId="24" borderId="19" xfId="0" applyNumberFormat="1" applyFont="1" applyFill="1" applyBorder="1" applyAlignment="1">
      <alignment horizontal="center" vertical="top" wrapText="1"/>
    </xf>
    <xf numFmtId="0" fontId="6" fillId="24" borderId="0" xfId="0" applyFont="1" applyFill="1" applyBorder="1" applyAlignment="1"/>
    <xf numFmtId="2" fontId="7" fillId="25" borderId="20" xfId="43" applyNumberFormat="1" applyFont="1" applyFill="1" applyBorder="1"/>
    <xf numFmtId="0" fontId="9" fillId="24" borderId="89" xfId="0" applyFont="1" applyFill="1" applyBorder="1" applyAlignment="1">
      <alignment wrapText="1"/>
    </xf>
    <xf numFmtId="43" fontId="30" fillId="24" borderId="0" xfId="45" applyFont="1" applyFill="1" applyBorder="1" applyAlignment="1">
      <alignment horizontal="right"/>
    </xf>
    <xf numFmtId="43" fontId="30" fillId="24" borderId="0" xfId="45" applyFont="1" applyFill="1"/>
    <xf numFmtId="43" fontId="30" fillId="24" borderId="0" xfId="45" applyFont="1" applyFill="1" applyBorder="1" applyAlignment="1"/>
    <xf numFmtId="43" fontId="30" fillId="24" borderId="0" xfId="45" applyFont="1" applyFill="1" applyBorder="1"/>
    <xf numFmtId="0" fontId="5" fillId="24" borderId="0" xfId="0" applyFont="1" applyFill="1" applyBorder="1" applyAlignment="1">
      <alignment wrapText="1"/>
    </xf>
    <xf numFmtId="0" fontId="7" fillId="24" borderId="32" xfId="0" applyFont="1" applyFill="1" applyBorder="1" applyAlignment="1"/>
    <xf numFmtId="0" fontId="6" fillId="24" borderId="0" xfId="0" applyFont="1" applyFill="1" applyBorder="1" applyAlignment="1"/>
    <xf numFmtId="0" fontId="5" fillId="24" borderId="0" xfId="0" applyFont="1" applyFill="1" applyBorder="1" applyAlignment="1"/>
    <xf numFmtId="0" fontId="44" fillId="28" borderId="0" xfId="33" applyFont="1" applyFill="1"/>
    <xf numFmtId="164" fontId="7" fillId="0" borderId="20" xfId="0" applyNumberFormat="1" applyFont="1" applyFill="1" applyBorder="1"/>
    <xf numFmtId="0" fontId="7" fillId="0" borderId="20" xfId="0" applyFont="1" applyFill="1" applyBorder="1"/>
    <xf numFmtId="0" fontId="7" fillId="0" borderId="20" xfId="0" applyFont="1" applyFill="1" applyBorder="1" applyAlignment="1">
      <alignment horizontal="right"/>
    </xf>
    <xf numFmtId="1" fontId="7" fillId="0" borderId="20" xfId="0" applyNumberFormat="1" applyFont="1" applyFill="1" applyBorder="1"/>
    <xf numFmtId="0" fontId="46" fillId="35" borderId="93" xfId="0" applyFont="1" applyFill="1" applyBorder="1" applyAlignment="1">
      <alignment horizontal="center" vertical="center" wrapText="1"/>
    </xf>
    <xf numFmtId="0" fontId="0" fillId="0" borderId="0" xfId="0" applyBorder="1"/>
    <xf numFmtId="0" fontId="48" fillId="0" borderId="0" xfId="0" applyFont="1" applyBorder="1"/>
    <xf numFmtId="0" fontId="6" fillId="24" borderId="0" xfId="0" applyFont="1" applyFill="1" applyBorder="1" applyAlignment="1">
      <alignment vertical="center"/>
    </xf>
    <xf numFmtId="0" fontId="6" fillId="24" borderId="0" xfId="0" applyFont="1" applyFill="1" applyBorder="1" applyAlignment="1">
      <alignment vertical="top" wrapText="1"/>
    </xf>
    <xf numFmtId="0" fontId="6" fillId="24" borderId="0" xfId="0" quotePrefix="1" applyFont="1" applyFill="1" applyBorder="1" applyAlignment="1">
      <alignment vertical="center"/>
    </xf>
    <xf numFmtId="0" fontId="6" fillId="24" borderId="0" xfId="0" applyFont="1" applyFill="1" applyBorder="1" applyAlignment="1">
      <alignment horizontal="center" vertical="center"/>
    </xf>
    <xf numFmtId="0" fontId="6" fillId="24" borderId="0" xfId="0" applyFont="1" applyFill="1" applyBorder="1" applyAlignment="1">
      <alignment horizontal="left"/>
    </xf>
    <xf numFmtId="15" fontId="7" fillId="0" borderId="20" xfId="0" applyNumberFormat="1" applyFont="1" applyFill="1" applyBorder="1" applyAlignment="1">
      <alignment horizontal="left" vertical="top" wrapText="1"/>
    </xf>
    <xf numFmtId="0" fontId="7" fillId="0" borderId="20" xfId="0" applyFont="1" applyFill="1" applyBorder="1" applyAlignment="1">
      <alignment horizontal="left" vertical="top" wrapText="1"/>
    </xf>
    <xf numFmtId="0" fontId="7" fillId="0" borderId="24" xfId="0" applyFont="1" applyFill="1" applyBorder="1" applyAlignment="1">
      <alignment horizontal="left" vertical="top" wrapText="1"/>
    </xf>
    <xf numFmtId="15" fontId="7" fillId="0" borderId="21" xfId="0" applyNumberFormat="1" applyFont="1" applyFill="1" applyBorder="1" applyAlignment="1">
      <alignment horizontal="left" vertical="top" wrapText="1"/>
    </xf>
    <xf numFmtId="0" fontId="7" fillId="0" borderId="0" xfId="0" applyFont="1" applyFill="1"/>
    <xf numFmtId="15" fontId="7" fillId="0" borderId="21" xfId="0" applyNumberFormat="1" applyFont="1" applyFill="1" applyBorder="1"/>
    <xf numFmtId="15" fontId="7" fillId="0" borderId="22" xfId="0" applyNumberFormat="1"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22" xfId="0" applyFont="1" applyFill="1" applyBorder="1"/>
    <xf numFmtId="0" fontId="7" fillId="0" borderId="25" xfId="0" applyFont="1" applyFill="1" applyBorder="1" applyAlignment="1">
      <alignment horizontal="left" vertical="top" wrapText="1"/>
    </xf>
    <xf numFmtId="15" fontId="7" fillId="0" borderId="23" xfId="0" applyNumberFormat="1" applyFont="1" applyFill="1" applyBorder="1" applyAlignment="1">
      <alignment horizontal="left" vertical="top" wrapText="1"/>
    </xf>
    <xf numFmtId="15" fontId="7" fillId="0" borderId="23" xfId="0" applyNumberFormat="1" applyFont="1" applyFill="1" applyBorder="1"/>
    <xf numFmtId="0" fontId="50" fillId="24" borderId="0" xfId="0" applyFont="1" applyFill="1"/>
    <xf numFmtId="0" fontId="6" fillId="24" borderId="20" xfId="0" applyFont="1" applyFill="1" applyBorder="1" applyAlignment="1">
      <alignment horizontal="left" vertical="center" wrapText="1"/>
    </xf>
    <xf numFmtId="14" fontId="6" fillId="24" borderId="15" xfId="0" applyNumberFormat="1" applyFont="1" applyFill="1" applyBorder="1" applyAlignment="1">
      <alignment horizontal="center" wrapText="1"/>
    </xf>
    <xf numFmtId="0" fontId="9" fillId="24" borderId="0" xfId="0" applyFont="1" applyFill="1" applyBorder="1" applyAlignment="1">
      <alignment horizontal="center" wrapText="1"/>
    </xf>
    <xf numFmtId="0" fontId="11" fillId="37" borderId="59" xfId="0" applyFont="1" applyFill="1" applyBorder="1" applyAlignment="1">
      <alignment horizontal="center" vertical="center"/>
    </xf>
    <xf numFmtId="0" fontId="11" fillId="37" borderId="59" xfId="0" applyFont="1" applyFill="1" applyBorder="1" applyAlignment="1">
      <alignment horizontal="center" vertical="center" wrapText="1"/>
    </xf>
    <xf numFmtId="0" fontId="11" fillId="37" borderId="60" xfId="0" applyFont="1" applyFill="1" applyBorder="1" applyAlignment="1">
      <alignment horizontal="center" vertical="center" wrapText="1"/>
    </xf>
    <xf numFmtId="0" fontId="11" fillId="37" borderId="61" xfId="0" applyFont="1" applyFill="1" applyBorder="1" applyAlignment="1">
      <alignment horizontal="center" vertical="center" wrapText="1"/>
    </xf>
    <xf numFmtId="0" fontId="7" fillId="37" borderId="0" xfId="0" applyFont="1" applyFill="1"/>
    <xf numFmtId="0" fontId="42" fillId="0" borderId="100" xfId="0" applyFont="1" applyBorder="1" applyAlignment="1">
      <alignment horizontal="center" vertical="center" wrapText="1"/>
    </xf>
    <xf numFmtId="0" fontId="42" fillId="34" borderId="100" xfId="0" applyFont="1" applyFill="1" applyBorder="1" applyAlignment="1">
      <alignment horizontal="center" vertical="center" wrapText="1"/>
    </xf>
    <xf numFmtId="166" fontId="42" fillId="0" borderId="82" xfId="0" applyNumberFormat="1" applyFont="1" applyBorder="1" applyAlignment="1">
      <alignment horizontal="center" vertical="center" wrapText="1"/>
    </xf>
    <xf numFmtId="166" fontId="42" fillId="34" borderId="20" xfId="0" applyNumberFormat="1" applyFont="1" applyFill="1" applyBorder="1" applyAlignment="1">
      <alignment horizontal="center" vertical="center" wrapText="1"/>
    </xf>
    <xf numFmtId="0" fontId="11" fillId="31" borderId="24" xfId="0" applyFont="1" applyFill="1" applyBorder="1" applyAlignment="1">
      <alignment horizontal="left"/>
    </xf>
    <xf numFmtId="0" fontId="11" fillId="31" borderId="58" xfId="0" applyFont="1" applyFill="1" applyBorder="1" applyAlignment="1">
      <alignment horizontal="left"/>
    </xf>
    <xf numFmtId="0" fontId="1" fillId="0" borderId="10" xfId="0" applyFont="1" applyBorder="1"/>
    <xf numFmtId="0" fontId="7" fillId="25" borderId="20" xfId="0" applyFont="1" applyFill="1" applyBorder="1"/>
    <xf numFmtId="0" fontId="11" fillId="38" borderId="24" xfId="0" applyFont="1" applyFill="1" applyBorder="1" applyAlignment="1">
      <alignment horizontal="left"/>
    </xf>
    <xf numFmtId="10" fontId="11" fillId="0" borderId="100" xfId="0" applyNumberFormat="1" applyFont="1" applyBorder="1" applyAlignment="1">
      <alignment horizontal="center"/>
    </xf>
    <xf numFmtId="0" fontId="11" fillId="0" borderId="100" xfId="0" applyFont="1" applyBorder="1" applyAlignment="1">
      <alignment horizontal="center"/>
    </xf>
    <xf numFmtId="0" fontId="11" fillId="0" borderId="100" xfId="0" applyFont="1" applyBorder="1" applyAlignment="1">
      <alignment horizontal="center" vertical="center"/>
    </xf>
    <xf numFmtId="0" fontId="11" fillId="0" borderId="100" xfId="0" applyNumberFormat="1" applyFont="1" applyBorder="1" applyAlignment="1">
      <alignment horizontal="center"/>
    </xf>
    <xf numFmtId="0" fontId="0" fillId="0" borderId="20" xfId="0" applyBorder="1"/>
    <xf numFmtId="14" fontId="42" fillId="0" borderId="82" xfId="0" applyNumberFormat="1" applyFont="1" applyBorder="1" applyAlignment="1">
      <alignment horizontal="center" vertical="center" wrapText="1"/>
    </xf>
    <xf numFmtId="0" fontId="7" fillId="0" borderId="20" xfId="0" applyFont="1" applyFill="1" applyBorder="1" applyAlignment="1">
      <alignment wrapText="1"/>
    </xf>
    <xf numFmtId="0" fontId="33" fillId="28" borderId="0" xfId="0" applyFont="1" applyFill="1" applyAlignment="1">
      <alignment vertical="top" wrapText="1"/>
    </xf>
    <xf numFmtId="0" fontId="7" fillId="25" borderId="20" xfId="0" applyFont="1" applyFill="1" applyBorder="1"/>
    <xf numFmtId="0" fontId="7" fillId="25" borderId="20" xfId="0" applyFont="1" applyFill="1" applyBorder="1"/>
    <xf numFmtId="0" fontId="7" fillId="25" borderId="20" xfId="0" applyFont="1" applyFill="1" applyBorder="1"/>
    <xf numFmtId="0" fontId="0" fillId="0" borderId="104" xfId="0" applyBorder="1"/>
    <xf numFmtId="0" fontId="6" fillId="0" borderId="100" xfId="0" applyFont="1" applyFill="1" applyBorder="1" applyAlignment="1">
      <alignment wrapText="1"/>
    </xf>
    <xf numFmtId="0" fontId="51" fillId="0" borderId="100" xfId="0" applyFont="1" applyBorder="1"/>
    <xf numFmtId="0" fontId="5" fillId="24" borderId="105" xfId="0" applyFont="1" applyFill="1" applyBorder="1" applyAlignment="1">
      <alignment horizontal="center" wrapText="1"/>
    </xf>
    <xf numFmtId="0" fontId="5" fillId="24" borderId="106" xfId="0" applyFont="1" applyFill="1" applyBorder="1" applyAlignment="1">
      <alignment horizontal="center" wrapText="1"/>
    </xf>
    <xf numFmtId="0" fontId="5" fillId="24" borderId="35" xfId="0" applyFont="1" applyFill="1" applyBorder="1" applyAlignment="1">
      <alignment horizontal="center" wrapText="1"/>
    </xf>
    <xf numFmtId="0" fontId="9" fillId="24" borderId="26" xfId="0" applyFont="1" applyFill="1" applyBorder="1" applyAlignment="1">
      <alignment wrapText="1"/>
    </xf>
    <xf numFmtId="0" fontId="52" fillId="24" borderId="26" xfId="0" applyFont="1" applyFill="1" applyBorder="1" applyAlignment="1">
      <alignment wrapText="1"/>
    </xf>
    <xf numFmtId="0" fontId="42" fillId="34" borderId="107" xfId="0" applyFont="1" applyFill="1" applyBorder="1" applyAlignment="1">
      <alignment horizontal="center" vertical="center" wrapText="1"/>
    </xf>
    <xf numFmtId="166" fontId="42" fillId="34" borderId="107" xfId="0" applyNumberFormat="1" applyFont="1" applyFill="1" applyBorder="1" applyAlignment="1">
      <alignment horizontal="center" vertical="center" wrapText="1"/>
    </xf>
    <xf numFmtId="0" fontId="7" fillId="25" borderId="87" xfId="0" applyFont="1" applyFill="1" applyBorder="1" applyAlignment="1">
      <alignment horizontal="center" vertical="center" wrapText="1"/>
    </xf>
    <xf numFmtId="15" fontId="7" fillId="25" borderId="87" xfId="0" applyNumberFormat="1" applyFont="1" applyFill="1" applyBorder="1" applyAlignment="1">
      <alignment horizontal="center" vertical="center"/>
    </xf>
    <xf numFmtId="0" fontId="6" fillId="24" borderId="62" xfId="0" applyFont="1" applyFill="1" applyBorder="1" applyAlignment="1">
      <alignment horizontal="left" wrapText="1"/>
    </xf>
    <xf numFmtId="0" fontId="6" fillId="24" borderId="14" xfId="0" applyFont="1" applyFill="1" applyBorder="1" applyAlignment="1">
      <alignment horizontal="left" wrapText="1"/>
    </xf>
    <xf numFmtId="0" fontId="6" fillId="24" borderId="63" xfId="0" applyFont="1" applyFill="1" applyBorder="1" applyAlignment="1">
      <alignment horizontal="left" wrapText="1"/>
    </xf>
    <xf numFmtId="0" fontId="6" fillId="24" borderId="64" xfId="0" applyFont="1" applyFill="1" applyBorder="1" applyAlignment="1">
      <alignment horizontal="left" wrapText="1"/>
    </xf>
    <xf numFmtId="0" fontId="6" fillId="0" borderId="63" xfId="0" applyFont="1" applyFill="1" applyBorder="1" applyAlignment="1">
      <alignment horizontal="center" wrapText="1"/>
    </xf>
    <xf numFmtId="0" fontId="6" fillId="0" borderId="64" xfId="0" applyFont="1" applyFill="1" applyBorder="1" applyAlignment="1">
      <alignment horizontal="center" wrapText="1"/>
    </xf>
    <xf numFmtId="0" fontId="6" fillId="24" borderId="98" xfId="0" applyFont="1" applyFill="1" applyBorder="1" applyAlignment="1">
      <alignment horizontal="left" vertical="top" wrapText="1"/>
    </xf>
    <xf numFmtId="0" fontId="6" fillId="24" borderId="99" xfId="0" applyFont="1" applyFill="1" applyBorder="1" applyAlignment="1">
      <alignment horizontal="left" vertical="top" wrapText="1"/>
    </xf>
    <xf numFmtId="0" fontId="6" fillId="24" borderId="65" xfId="0" applyFont="1" applyFill="1" applyBorder="1" applyAlignment="1">
      <alignment horizontal="left" vertical="top" wrapText="1"/>
    </xf>
    <xf numFmtId="0" fontId="6" fillId="24" borderId="66" xfId="0" applyFont="1" applyFill="1" applyBorder="1" applyAlignment="1">
      <alignment horizontal="left" vertical="top" wrapText="1"/>
    </xf>
    <xf numFmtId="0" fontId="6" fillId="0" borderId="67" xfId="0" applyFont="1" applyFill="1" applyBorder="1" applyAlignment="1">
      <alignment horizontal="center" wrapText="1"/>
    </xf>
    <xf numFmtId="0" fontId="6" fillId="0" borderId="68" xfId="0" applyFont="1" applyFill="1" applyBorder="1" applyAlignment="1">
      <alignment horizontal="center" wrapText="1"/>
    </xf>
    <xf numFmtId="0" fontId="49" fillId="24" borderId="33" xfId="0" applyFont="1" applyFill="1" applyBorder="1" applyAlignment="1">
      <alignment horizontal="left" wrapText="1"/>
    </xf>
    <xf numFmtId="0" fontId="49" fillId="24" borderId="89" xfId="0" applyFont="1" applyFill="1" applyBorder="1" applyAlignment="1">
      <alignment horizontal="left" wrapText="1"/>
    </xf>
    <xf numFmtId="0" fontId="49" fillId="24" borderId="18" xfId="0" applyFont="1" applyFill="1" applyBorder="1" applyAlignment="1">
      <alignment horizontal="left" wrapText="1"/>
    </xf>
    <xf numFmtId="0" fontId="11" fillId="29" borderId="90" xfId="0" applyFont="1" applyFill="1" applyBorder="1" applyAlignment="1">
      <alignment wrapText="1"/>
    </xf>
    <xf numFmtId="0" fontId="11" fillId="29" borderId="91" xfId="0" applyFont="1" applyFill="1" applyBorder="1" applyAlignment="1">
      <alignment wrapText="1"/>
    </xf>
    <xf numFmtId="0" fontId="11" fillId="29" borderId="92" xfId="0" applyFont="1" applyFill="1" applyBorder="1" applyAlignment="1">
      <alignment wrapText="1"/>
    </xf>
    <xf numFmtId="0" fontId="46" fillId="35" borderId="38" xfId="0" applyFont="1" applyFill="1" applyBorder="1" applyAlignment="1">
      <alignment horizontal="center" vertical="center" wrapText="1"/>
    </xf>
    <xf numFmtId="0" fontId="46" fillId="35" borderId="40" xfId="0" applyFont="1" applyFill="1" applyBorder="1" applyAlignment="1">
      <alignment horizontal="center" vertical="center" wrapText="1"/>
    </xf>
    <xf numFmtId="0" fontId="46" fillId="35" borderId="74" xfId="0" applyFont="1" applyFill="1" applyBorder="1" applyAlignment="1">
      <alignment horizontal="center" vertical="center" wrapText="1"/>
    </xf>
    <xf numFmtId="0" fontId="46" fillId="35" borderId="75" xfId="0" applyFont="1" applyFill="1" applyBorder="1" applyAlignment="1">
      <alignment horizontal="center" vertical="center" wrapText="1"/>
    </xf>
    <xf numFmtId="0" fontId="46" fillId="35" borderId="96" xfId="0" applyFont="1" applyFill="1" applyBorder="1" applyAlignment="1">
      <alignment horizontal="center" vertical="center" wrapText="1"/>
    </xf>
    <xf numFmtId="0" fontId="46" fillId="35" borderId="97" xfId="0" applyFont="1" applyFill="1" applyBorder="1" applyAlignment="1">
      <alignment horizontal="center" vertical="center" wrapText="1"/>
    </xf>
    <xf numFmtId="0" fontId="47" fillId="24" borderId="34" xfId="0" applyFont="1" applyFill="1" applyBorder="1" applyAlignment="1">
      <alignment horizontal="left" wrapText="1"/>
    </xf>
    <xf numFmtId="0" fontId="47" fillId="24" borderId="30" xfId="0" applyFont="1" applyFill="1" applyBorder="1" applyAlignment="1">
      <alignment horizontal="left" wrapText="1"/>
    </xf>
    <xf numFmtId="0" fontId="47" fillId="24" borderId="35" xfId="0" applyFont="1" applyFill="1" applyBorder="1" applyAlignment="1">
      <alignment horizontal="left" wrapText="1"/>
    </xf>
    <xf numFmtId="0" fontId="46" fillId="35" borderId="59" xfId="0" applyFont="1" applyFill="1" applyBorder="1" applyAlignment="1">
      <alignment horizontal="center" vertical="center" wrapText="1"/>
    </xf>
    <xf numFmtId="0" fontId="46" fillId="35" borderId="61" xfId="0" applyFont="1" applyFill="1" applyBorder="1" applyAlignment="1">
      <alignment horizontal="center" vertical="center" wrapText="1"/>
    </xf>
    <xf numFmtId="0" fontId="46" fillId="35" borderId="20" xfId="0" applyFont="1" applyFill="1" applyBorder="1" applyAlignment="1">
      <alignment horizontal="center" vertical="center" wrapText="1"/>
    </xf>
    <xf numFmtId="0" fontId="46" fillId="35" borderId="21" xfId="0" applyFont="1" applyFill="1" applyBorder="1" applyAlignment="1">
      <alignment horizontal="center" vertical="center" wrapText="1"/>
    </xf>
    <xf numFmtId="0" fontId="45" fillId="36" borderId="94" xfId="0" applyFont="1" applyFill="1" applyBorder="1" applyAlignment="1">
      <alignment horizontal="center" vertical="center" wrapText="1"/>
    </xf>
    <xf numFmtId="0" fontId="45" fillId="36" borderId="95" xfId="0" applyFont="1" applyFill="1" applyBorder="1" applyAlignment="1">
      <alignment horizontal="center" vertical="center" wrapText="1"/>
    </xf>
    <xf numFmtId="0" fontId="5" fillId="24" borderId="0" xfId="0" applyFont="1" applyFill="1" applyBorder="1" applyAlignment="1">
      <alignment wrapText="1"/>
    </xf>
    <xf numFmtId="0" fontId="46" fillId="35" borderId="22" xfId="0" applyFont="1" applyFill="1" applyBorder="1" applyAlignment="1">
      <alignment horizontal="center" vertical="center" wrapText="1"/>
    </xf>
    <xf numFmtId="0" fontId="46" fillId="35" borderId="23" xfId="0" applyFont="1" applyFill="1" applyBorder="1" applyAlignment="1">
      <alignment horizontal="center" vertical="center" wrapText="1"/>
    </xf>
    <xf numFmtId="0" fontId="6" fillId="24" borderId="20" xfId="0" applyFont="1" applyFill="1" applyBorder="1" applyAlignment="1">
      <alignment horizontal="center" vertical="center" wrapText="1"/>
    </xf>
    <xf numFmtId="0" fontId="6" fillId="24" borderId="20" xfId="0" applyFont="1" applyFill="1" applyBorder="1" applyAlignment="1">
      <alignment vertical="top" wrapText="1"/>
    </xf>
    <xf numFmtId="0" fontId="6" fillId="24" borderId="78" xfId="0" applyFont="1" applyFill="1" applyBorder="1" applyAlignment="1">
      <alignment vertical="top" wrapText="1"/>
    </xf>
    <xf numFmtId="0" fontId="6" fillId="24" borderId="79" xfId="0" applyFont="1" applyFill="1" applyBorder="1" applyAlignment="1">
      <alignment vertical="top" wrapText="1"/>
    </xf>
    <xf numFmtId="0" fontId="6" fillId="24" borderId="80" xfId="0" applyFont="1" applyFill="1" applyBorder="1" applyAlignment="1">
      <alignment vertical="top" wrapText="1"/>
    </xf>
    <xf numFmtId="0" fontId="7" fillId="24" borderId="39" xfId="0" applyFont="1" applyFill="1" applyBorder="1" applyAlignment="1"/>
    <xf numFmtId="0" fontId="7" fillId="24" borderId="32" xfId="0" applyFont="1" applyFill="1" applyBorder="1" applyAlignment="1"/>
    <xf numFmtId="0" fontId="5" fillId="24" borderId="24" xfId="0" applyFont="1" applyFill="1" applyBorder="1" applyAlignment="1">
      <alignment horizontal="left"/>
    </xf>
    <xf numFmtId="0" fontId="5" fillId="24" borderId="71" xfId="0" applyFont="1" applyFill="1" applyBorder="1" applyAlignment="1">
      <alignment horizontal="left"/>
    </xf>
    <xf numFmtId="0" fontId="5" fillId="24" borderId="58" xfId="0" applyFont="1" applyFill="1" applyBorder="1" applyAlignment="1">
      <alignment horizontal="left"/>
    </xf>
    <xf numFmtId="0" fontId="6" fillId="24" borderId="24" xfId="0" applyFont="1" applyFill="1" applyBorder="1" applyAlignment="1">
      <alignment horizontal="center" vertical="center"/>
    </xf>
    <xf numFmtId="0" fontId="6" fillId="24" borderId="71" xfId="0" applyFont="1" applyFill="1" applyBorder="1" applyAlignment="1">
      <alignment horizontal="center" vertical="center"/>
    </xf>
    <xf numFmtId="0" fontId="6" fillId="24" borderId="58" xfId="0" applyFont="1" applyFill="1" applyBorder="1" applyAlignment="1">
      <alignment horizontal="center" vertical="center"/>
    </xf>
    <xf numFmtId="0" fontId="6" fillId="24" borderId="24" xfId="0" applyFont="1" applyFill="1" applyBorder="1" applyAlignment="1">
      <alignment horizontal="left"/>
    </xf>
    <xf numFmtId="0" fontId="6" fillId="24" borderId="71" xfId="0" applyFont="1" applyFill="1" applyBorder="1" applyAlignment="1">
      <alignment horizontal="left"/>
    </xf>
    <xf numFmtId="0" fontId="6" fillId="24" borderId="58" xfId="0" applyFont="1" applyFill="1" applyBorder="1" applyAlignment="1">
      <alignment horizontal="left"/>
    </xf>
    <xf numFmtId="0" fontId="6" fillId="24" borderId="0" xfId="0" applyFont="1" applyFill="1" applyBorder="1" applyAlignment="1">
      <alignment horizontal="left" wrapText="1"/>
    </xf>
    <xf numFmtId="0" fontId="5" fillId="24" borderId="24" xfId="0" applyFont="1" applyFill="1" applyBorder="1" applyAlignment="1">
      <alignment horizontal="center"/>
    </xf>
    <xf numFmtId="0" fontId="5" fillId="24" borderId="71" xfId="0" applyFont="1" applyFill="1" applyBorder="1" applyAlignment="1">
      <alignment horizontal="center"/>
    </xf>
    <xf numFmtId="0" fontId="5" fillId="24" borderId="58" xfId="0" applyFont="1" applyFill="1" applyBorder="1" applyAlignment="1">
      <alignment horizontal="center"/>
    </xf>
    <xf numFmtId="0" fontId="5" fillId="24" borderId="24" xfId="0" applyFont="1" applyFill="1" applyBorder="1" applyAlignment="1">
      <alignment horizontal="center" vertical="center" wrapText="1"/>
    </xf>
    <xf numFmtId="0" fontId="5" fillId="24" borderId="58" xfId="0" applyFont="1" applyFill="1" applyBorder="1" applyAlignment="1">
      <alignment horizontal="center" vertical="center" wrapText="1"/>
    </xf>
    <xf numFmtId="0" fontId="5" fillId="24" borderId="20" xfId="0" applyFont="1" applyFill="1" applyBorder="1" applyAlignment="1">
      <alignment horizontal="center"/>
    </xf>
    <xf numFmtId="0" fontId="5" fillId="24" borderId="30" xfId="0" applyFont="1" applyFill="1" applyBorder="1" applyAlignment="1">
      <alignment horizontal="left" wrapText="1"/>
    </xf>
    <xf numFmtId="0" fontId="6" fillId="24" borderId="0" xfId="0" applyFont="1" applyFill="1" applyBorder="1" applyAlignment="1"/>
    <xf numFmtId="0" fontId="5" fillId="24" borderId="0" xfId="0" applyFont="1" applyFill="1" applyBorder="1" applyAlignment="1"/>
    <xf numFmtId="0" fontId="11" fillId="29" borderId="34" xfId="0" applyFont="1" applyFill="1" applyBorder="1" applyAlignment="1">
      <alignment wrapText="1"/>
    </xf>
    <xf numFmtId="0" fontId="35" fillId="29" borderId="30" xfId="0" applyFont="1" applyFill="1" applyBorder="1" applyAlignment="1">
      <alignment wrapText="1"/>
    </xf>
    <xf numFmtId="0" fontId="35" fillId="29" borderId="35" xfId="0" applyFont="1" applyFill="1" applyBorder="1" applyAlignment="1">
      <alignment wrapText="1"/>
    </xf>
    <xf numFmtId="0" fontId="6" fillId="24" borderId="24" xfId="0" applyFont="1" applyFill="1" applyBorder="1" applyAlignment="1">
      <alignment horizontal="center" vertical="center" wrapText="1"/>
    </xf>
    <xf numFmtId="0" fontId="6" fillId="24" borderId="71" xfId="0" applyFont="1" applyFill="1" applyBorder="1" applyAlignment="1">
      <alignment horizontal="center" vertical="center" wrapText="1"/>
    </xf>
    <xf numFmtId="0" fontId="6" fillId="24" borderId="58" xfId="0" applyFont="1" applyFill="1" applyBorder="1" applyAlignment="1">
      <alignment horizontal="center" vertical="center" wrapText="1"/>
    </xf>
    <xf numFmtId="0" fontId="6" fillId="24" borderId="24" xfId="0" applyFont="1" applyFill="1" applyBorder="1" applyAlignment="1">
      <alignment vertical="top" wrapText="1"/>
    </xf>
    <xf numFmtId="0" fontId="6" fillId="24" borderId="71" xfId="0" applyFont="1" applyFill="1" applyBorder="1" applyAlignment="1">
      <alignment vertical="top" wrapText="1"/>
    </xf>
    <xf numFmtId="0" fontId="6" fillId="24" borderId="58" xfId="0" applyFont="1" applyFill="1" applyBorder="1" applyAlignment="1">
      <alignment vertical="top" wrapText="1"/>
    </xf>
    <xf numFmtId="0" fontId="7" fillId="25" borderId="24" xfId="0" applyFont="1" applyFill="1" applyBorder="1" applyAlignment="1">
      <alignment horizontal="left"/>
    </xf>
    <xf numFmtId="0" fontId="7" fillId="25" borderId="58" xfId="0" applyFont="1" applyFill="1" applyBorder="1" applyAlignment="1">
      <alignment horizontal="left"/>
    </xf>
    <xf numFmtId="0" fontId="7" fillId="25" borderId="20" xfId="0" applyFont="1" applyFill="1" applyBorder="1"/>
    <xf numFmtId="0" fontId="11" fillId="26" borderId="20" xfId="0" applyFont="1" applyFill="1" applyBorder="1" applyAlignment="1">
      <alignment horizontal="center"/>
    </xf>
    <xf numFmtId="0" fontId="9" fillId="24" borderId="26" xfId="0" applyFont="1" applyFill="1" applyBorder="1" applyAlignment="1">
      <alignment horizontal="center" wrapText="1"/>
    </xf>
    <xf numFmtId="0" fontId="11" fillId="26" borderId="24" xfId="0" applyFont="1" applyFill="1" applyBorder="1" applyAlignment="1">
      <alignment horizontal="left"/>
    </xf>
    <xf numFmtId="0" fontId="11" fillId="26" borderId="58" xfId="0" applyFont="1" applyFill="1" applyBorder="1" applyAlignment="1">
      <alignment horizontal="left"/>
    </xf>
    <xf numFmtId="0" fontId="7" fillId="26" borderId="24" xfId="0" applyFont="1" applyFill="1" applyBorder="1" applyAlignment="1">
      <alignment horizontal="left"/>
    </xf>
    <xf numFmtId="0" fontId="7" fillId="26" borderId="58" xfId="0" applyFont="1" applyFill="1" applyBorder="1" applyAlignment="1">
      <alignment horizontal="left"/>
    </xf>
    <xf numFmtId="0" fontId="11" fillId="24" borderId="26" xfId="0" applyFont="1" applyFill="1" applyBorder="1" applyAlignment="1">
      <alignment horizontal="center" vertical="center" wrapText="1"/>
    </xf>
    <xf numFmtId="0" fontId="11" fillId="24" borderId="76" xfId="0" applyFont="1" applyFill="1" applyBorder="1" applyAlignment="1">
      <alignment horizontal="center" vertical="center" wrapText="1"/>
    </xf>
    <xf numFmtId="0" fontId="36" fillId="26" borderId="24" xfId="0" applyFont="1" applyFill="1" applyBorder="1" applyAlignment="1">
      <alignment horizontal="center"/>
    </xf>
    <xf numFmtId="0" fontId="36" fillId="26" borderId="58" xfId="0" applyFont="1" applyFill="1" applyBorder="1" applyAlignment="1">
      <alignment horizontal="center"/>
    </xf>
    <xf numFmtId="0" fontId="36" fillId="0" borderId="24" xfId="0" applyFont="1" applyBorder="1" applyAlignment="1">
      <alignment horizontal="center"/>
    </xf>
    <xf numFmtId="0" fontId="36" fillId="0" borderId="58" xfId="0" applyFont="1" applyBorder="1" applyAlignment="1">
      <alignment horizontal="center"/>
    </xf>
    <xf numFmtId="0" fontId="36" fillId="26" borderId="24" xfId="0" applyFont="1" applyFill="1" applyBorder="1" applyAlignment="1">
      <alignment horizontal="left"/>
    </xf>
    <xf numFmtId="0" fontId="36" fillId="26" borderId="58" xfId="0" applyFont="1" applyFill="1" applyBorder="1" applyAlignment="1">
      <alignment horizontal="left"/>
    </xf>
    <xf numFmtId="0" fontId="36" fillId="0" borderId="24" xfId="0" applyFont="1" applyBorder="1" applyAlignment="1">
      <alignment horizontal="left"/>
    </xf>
    <xf numFmtId="0" fontId="36" fillId="0" borderId="58" xfId="0" applyFont="1" applyBorder="1" applyAlignment="1">
      <alignment horizontal="left"/>
    </xf>
    <xf numFmtId="0" fontId="11" fillId="31" borderId="24" xfId="0" applyFont="1" applyFill="1" applyBorder="1" applyAlignment="1">
      <alignment horizontal="left"/>
    </xf>
    <xf numFmtId="0" fontId="11" fillId="31" borderId="58" xfId="0" applyFont="1" applyFill="1" applyBorder="1" applyAlignment="1">
      <alignment horizontal="left"/>
    </xf>
    <xf numFmtId="0" fontId="7" fillId="33" borderId="101" xfId="0" applyFont="1" applyFill="1" applyBorder="1" applyAlignment="1">
      <alignment horizontal="center"/>
    </xf>
    <xf numFmtId="0" fontId="7" fillId="33" borderId="102" xfId="0" applyFont="1" applyFill="1" applyBorder="1" applyAlignment="1">
      <alignment horizontal="center"/>
    </xf>
    <xf numFmtId="0" fontId="7" fillId="33" borderId="103" xfId="0" applyFont="1" applyFill="1" applyBorder="1" applyAlignment="1">
      <alignment horizontal="center"/>
    </xf>
    <xf numFmtId="10" fontId="11" fillId="0" borderId="101" xfId="0" applyNumberFormat="1" applyFont="1" applyBorder="1" applyAlignment="1">
      <alignment horizontal="center"/>
    </xf>
    <xf numFmtId="10" fontId="11" fillId="0" borderId="102" xfId="0" applyNumberFormat="1" applyFont="1" applyBorder="1" applyAlignment="1">
      <alignment horizontal="center"/>
    </xf>
    <xf numFmtId="10" fontId="11" fillId="0" borderId="103" xfId="0" applyNumberFormat="1" applyFont="1" applyBorder="1" applyAlignment="1">
      <alignment horizontal="center"/>
    </xf>
    <xf numFmtId="10" fontId="11" fillId="0" borderId="24" xfId="0" applyNumberFormat="1" applyFont="1" applyBorder="1" applyAlignment="1">
      <alignment horizontal="center"/>
    </xf>
    <xf numFmtId="10" fontId="11" fillId="0" borderId="71" xfId="0" applyNumberFormat="1" applyFont="1" applyBorder="1" applyAlignment="1">
      <alignment horizontal="center"/>
    </xf>
    <xf numFmtId="10" fontId="11" fillId="0" borderId="58" xfId="0" applyNumberFormat="1" applyFont="1" applyBorder="1" applyAlignment="1">
      <alignment horizontal="center"/>
    </xf>
    <xf numFmtId="0" fontId="11" fillId="0" borderId="24" xfId="0" applyFont="1" applyBorder="1" applyAlignment="1">
      <alignment horizontal="center"/>
    </xf>
    <xf numFmtId="0" fontId="11" fillId="0" borderId="71" xfId="0" applyFont="1" applyBorder="1" applyAlignment="1">
      <alignment horizontal="center"/>
    </xf>
    <xf numFmtId="0" fontId="11" fillId="0" borderId="58" xfId="0" applyFont="1" applyBorder="1" applyAlignment="1">
      <alignment horizontal="center"/>
    </xf>
    <xf numFmtId="0" fontId="6" fillId="24" borderId="49" xfId="0" applyFont="1" applyFill="1" applyBorder="1" applyAlignment="1">
      <alignment horizontal="left"/>
    </xf>
    <xf numFmtId="0" fontId="5" fillId="24" borderId="69" xfId="0" applyFont="1" applyFill="1" applyBorder="1" applyAlignment="1"/>
    <xf numFmtId="0" fontId="5" fillId="24" borderId="70" xfId="0" applyFont="1" applyFill="1" applyBorder="1" applyAlignment="1"/>
    <xf numFmtId="0" fontId="6" fillId="24" borderId="20" xfId="0" applyFont="1" applyFill="1" applyBorder="1" applyAlignment="1">
      <alignment horizontal="center" vertical="center"/>
    </xf>
    <xf numFmtId="0" fontId="6" fillId="24" borderId="20" xfId="0" applyFont="1" applyFill="1" applyBorder="1" applyAlignment="1">
      <alignment horizontal="left"/>
    </xf>
    <xf numFmtId="0" fontId="6" fillId="24" borderId="20" xfId="0" applyFont="1" applyFill="1" applyBorder="1" applyAlignment="1">
      <alignment horizontal="center" vertical="top" wrapText="1"/>
    </xf>
    <xf numFmtId="0" fontId="6" fillId="24" borderId="20" xfId="0" applyFont="1" applyFill="1" applyBorder="1" applyAlignment="1">
      <alignment horizontal="left" vertical="top" wrapText="1"/>
    </xf>
    <xf numFmtId="0" fontId="7" fillId="24" borderId="44" xfId="0" applyFont="1" applyFill="1" applyBorder="1" applyAlignment="1"/>
    <xf numFmtId="0" fontId="7" fillId="24" borderId="46" xfId="0" applyFont="1" applyFill="1" applyBorder="1" applyAlignment="1"/>
    <xf numFmtId="0" fontId="5" fillId="24" borderId="20" xfId="0" applyFont="1" applyFill="1" applyBorder="1" applyAlignment="1">
      <alignment horizontal="left"/>
    </xf>
    <xf numFmtId="0" fontId="5" fillId="24" borderId="24" xfId="0" applyFont="1" applyFill="1" applyBorder="1" applyAlignment="1">
      <alignment horizontal="center" vertical="center"/>
    </xf>
    <xf numFmtId="0" fontId="5" fillId="24" borderId="71" xfId="0" applyFont="1" applyFill="1" applyBorder="1" applyAlignment="1">
      <alignment horizontal="center" vertical="center"/>
    </xf>
    <xf numFmtId="0" fontId="5" fillId="24" borderId="58" xfId="0" applyFont="1" applyFill="1" applyBorder="1" applyAlignment="1">
      <alignment horizontal="center" vertical="center"/>
    </xf>
    <xf numFmtId="0" fontId="5" fillId="24" borderId="24" xfId="0" applyFont="1" applyFill="1" applyBorder="1" applyAlignment="1">
      <alignment horizontal="left" wrapText="1"/>
    </xf>
    <xf numFmtId="0" fontId="5" fillId="24" borderId="71" xfId="0" applyFont="1" applyFill="1" applyBorder="1" applyAlignment="1">
      <alignment horizontal="left" wrapText="1"/>
    </xf>
    <xf numFmtId="0" fontId="5" fillId="24" borderId="58" xfId="0" applyFont="1" applyFill="1" applyBorder="1" applyAlignment="1">
      <alignment horizontal="left" wrapText="1"/>
    </xf>
    <xf numFmtId="0" fontId="5" fillId="24" borderId="38" xfId="0" applyFont="1" applyFill="1" applyBorder="1" applyAlignment="1">
      <alignment horizontal="center" vertical="center"/>
    </xf>
    <xf numFmtId="0" fontId="5" fillId="24" borderId="40" xfId="0" applyFont="1" applyFill="1" applyBorder="1" applyAlignment="1">
      <alignment horizontal="center" vertical="center"/>
    </xf>
    <xf numFmtId="0" fontId="5" fillId="24" borderId="72" xfId="0" applyFont="1" applyFill="1" applyBorder="1" applyAlignment="1">
      <alignment horizontal="center" vertical="center"/>
    </xf>
    <xf numFmtId="0" fontId="5" fillId="24" borderId="73" xfId="0" applyFont="1" applyFill="1" applyBorder="1" applyAlignment="1">
      <alignment horizontal="center" vertical="center"/>
    </xf>
    <xf numFmtId="0" fontId="5" fillId="24" borderId="74" xfId="0" applyFont="1" applyFill="1" applyBorder="1" applyAlignment="1">
      <alignment horizontal="center" vertical="center"/>
    </xf>
    <xf numFmtId="0" fontId="5" fillId="24" borderId="75" xfId="0" applyFont="1" applyFill="1" applyBorder="1" applyAlignment="1">
      <alignment horizontal="center" vertical="center"/>
    </xf>
    <xf numFmtId="0" fontId="6" fillId="24" borderId="20" xfId="0" applyFont="1" applyFill="1" applyBorder="1" applyAlignment="1">
      <alignment horizontal="left" wrapText="1"/>
    </xf>
    <xf numFmtId="0" fontId="6" fillId="24" borderId="20" xfId="0" applyFont="1" applyFill="1" applyBorder="1" applyAlignment="1">
      <alignment horizontal="center"/>
    </xf>
    <xf numFmtId="0" fontId="6" fillId="24" borderId="20" xfId="0" applyFont="1" applyFill="1" applyBorder="1" applyAlignment="1">
      <alignment horizontal="left" vertical="center" wrapText="1"/>
    </xf>
    <xf numFmtId="0" fontId="30" fillId="24" borderId="0" xfId="0" applyFont="1" applyFill="1" applyAlignment="1">
      <alignment horizontal="center"/>
    </xf>
    <xf numFmtId="0" fontId="9" fillId="24" borderId="0" xfId="0" applyFont="1" applyFill="1" applyBorder="1" applyAlignment="1">
      <alignment horizontal="center" wrapText="1"/>
    </xf>
    <xf numFmtId="0" fontId="0" fillId="0" borderId="26" xfId="0" applyBorder="1" applyAlignment="1">
      <alignment horizontal="center" wrapText="1"/>
    </xf>
  </cellXfs>
  <cellStyles count="46">
    <cellStyle name="20% - Énfasis1" xfId="1"/>
    <cellStyle name="20% - Énfasis2" xfId="2"/>
    <cellStyle name="20% - Énfasis3" xfId="3"/>
    <cellStyle name="20% - Énfasis4" xfId="4"/>
    <cellStyle name="20% - Énfasis5" xfId="5"/>
    <cellStyle name="20% - Énfasis6" xfId="6"/>
    <cellStyle name="40% - Énfasis1" xfId="7"/>
    <cellStyle name="40% - Énfasis2" xfId="8"/>
    <cellStyle name="40% - Énfasis3" xfId="9"/>
    <cellStyle name="40% - Énfasis4" xfId="10"/>
    <cellStyle name="40% - Énfasis5" xfId="11"/>
    <cellStyle name="40% - Énfasis6" xfId="12"/>
    <cellStyle name="60% - Énfasis1" xfId="13"/>
    <cellStyle name="60% - Énfasis2" xfId="14"/>
    <cellStyle name="60% - Énfasis3" xfId="15"/>
    <cellStyle name="60% - Énfasis4" xfId="16"/>
    <cellStyle name="60% - Énfasis5" xfId="17"/>
    <cellStyle name="60% - Énfasis6" xfId="18"/>
    <cellStyle name="Buena" xfId="19"/>
    <cellStyle name="Cálculo" xfId="20"/>
    <cellStyle name="Celda de comprobación" xfId="21"/>
    <cellStyle name="Celda vinculada" xfId="22"/>
    <cellStyle name="Comma 2" xfId="45"/>
    <cellStyle name="Encabezado 4" xfId="23"/>
    <cellStyle name="Énfasis1" xfId="24"/>
    <cellStyle name="Énfasis2" xfId="25"/>
    <cellStyle name="Énfasis3" xfId="26"/>
    <cellStyle name="Énfasis4" xfId="27"/>
    <cellStyle name="Énfasis5" xfId="28"/>
    <cellStyle name="Énfasis6" xfId="29"/>
    <cellStyle name="Entrada" xfId="30"/>
    <cellStyle name="Hyperlink" xfId="44" builtinId="8"/>
    <cellStyle name="Incorrecto" xfId="31"/>
    <cellStyle name="Neutral" xfId="32" builtinId="28" customBuiltin="1"/>
    <cellStyle name="Normal" xfId="0" builtinId="0"/>
    <cellStyle name="Normal_Hoja4" xfId="33"/>
    <cellStyle name="Notas" xfId="34"/>
    <cellStyle name="Percent" xfId="43" builtinId="5"/>
    <cellStyle name="Salida" xfId="35"/>
    <cellStyle name="Texto de advertencia" xfId="36"/>
    <cellStyle name="Texto explicativo" xfId="37"/>
    <cellStyle name="Título" xfId="38"/>
    <cellStyle name="Título 1" xfId="39"/>
    <cellStyle name="Título 2" xfId="40"/>
    <cellStyle name="Título 3" xfId="41"/>
    <cellStyle name="Total" xfId="42" builtinId="25" customBuiltin="1"/>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0</xdr:row>
      <xdr:rowOff>57150</xdr:rowOff>
    </xdr:from>
    <xdr:to>
      <xdr:col>5</xdr:col>
      <xdr:colOff>714375</xdr:colOff>
      <xdr:row>7</xdr:row>
      <xdr:rowOff>47625</xdr:rowOff>
    </xdr:to>
    <xdr:pic>
      <xdr:nvPicPr>
        <xdr:cNvPr id="1097" name="Picture 1" descr="logo_dextra"/>
        <xdr:cNvPicPr>
          <a:picLocks noChangeAspect="1" noChangeArrowheads="1"/>
        </xdr:cNvPicPr>
      </xdr:nvPicPr>
      <xdr:blipFill>
        <a:blip xmlns:r="http://schemas.openxmlformats.org/officeDocument/2006/relationships" r:embed="rId1" cstate="print"/>
        <a:srcRect/>
        <a:stretch>
          <a:fillRect/>
        </a:stretch>
      </xdr:blipFill>
      <xdr:spPr bwMode="auto">
        <a:xfrm>
          <a:off x="7505700" y="57150"/>
          <a:ext cx="1371600" cy="1295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1</xdr:row>
      <xdr:rowOff>9525</xdr:rowOff>
    </xdr:from>
    <xdr:to>
      <xdr:col>7</xdr:col>
      <xdr:colOff>328246</xdr:colOff>
      <xdr:row>6</xdr:row>
      <xdr:rowOff>171450</xdr:rowOff>
    </xdr:to>
    <xdr:pic>
      <xdr:nvPicPr>
        <xdr:cNvPr id="2122" name="Picture 1" descr="logo_dextra"/>
        <xdr:cNvPicPr>
          <a:picLocks noChangeAspect="1" noChangeArrowheads="1"/>
        </xdr:cNvPicPr>
      </xdr:nvPicPr>
      <xdr:blipFill>
        <a:blip xmlns:r="http://schemas.openxmlformats.org/officeDocument/2006/relationships" r:embed="rId1" cstate="print"/>
        <a:srcRect/>
        <a:stretch>
          <a:fillRect/>
        </a:stretch>
      </xdr:blipFill>
      <xdr:spPr bwMode="auto">
        <a:xfrm>
          <a:off x="6496050" y="209550"/>
          <a:ext cx="1695450" cy="11715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jadiaz@dextratech.com" TargetMode="External"/><Relationship Id="rId1" Type="http://schemas.openxmlformats.org/officeDocument/2006/relationships/hyperlink" Target="mailto:lleiva@dextratech.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7" workbookViewId="0">
      <selection activeCell="B17" sqref="B17"/>
    </sheetView>
  </sheetViews>
  <sheetFormatPr defaultColWidth="11.44140625" defaultRowHeight="13.2" x14ac:dyDescent="0.25"/>
  <cols>
    <col min="1" max="1" width="3.88671875" style="1" customWidth="1"/>
    <col min="2" max="2" width="17.33203125" style="1" customWidth="1"/>
    <col min="3" max="3" width="12.5546875" style="1" customWidth="1"/>
    <col min="4" max="4" width="73.88671875" style="1" customWidth="1"/>
    <col min="5" max="5" width="14.88671875" style="1" customWidth="1"/>
    <col min="6" max="16384" width="11.44140625" style="1"/>
  </cols>
  <sheetData>
    <row r="1" spans="1:5" x14ac:dyDescent="0.25">
      <c r="A1" s="2"/>
      <c r="B1" s="2"/>
      <c r="C1" s="2"/>
      <c r="D1" s="2"/>
      <c r="E1" s="2"/>
    </row>
    <row r="2" spans="1:5" x14ac:dyDescent="0.25">
      <c r="A2" s="2"/>
      <c r="B2" s="3"/>
      <c r="C2" s="3"/>
      <c r="D2" s="3"/>
      <c r="E2" s="3"/>
    </row>
    <row r="3" spans="1:5" ht="13.8" x14ac:dyDescent="0.25">
      <c r="A3" s="2"/>
      <c r="B3" s="4" t="s">
        <v>0</v>
      </c>
      <c r="C3" s="2"/>
      <c r="D3" s="2"/>
      <c r="E3" s="2"/>
    </row>
    <row r="4" spans="1:5" ht="13.8" thickBot="1" x14ac:dyDescent="0.3">
      <c r="A4" s="2"/>
      <c r="B4" s="5"/>
      <c r="C4" s="2"/>
      <c r="D4" s="2"/>
      <c r="E4" s="2"/>
    </row>
    <row r="5" spans="1:5" x14ac:dyDescent="0.25">
      <c r="A5" s="2"/>
      <c r="B5" s="6" t="s">
        <v>1</v>
      </c>
      <c r="C5" s="271" t="s">
        <v>2</v>
      </c>
      <c r="D5" s="272"/>
      <c r="E5" s="2"/>
    </row>
    <row r="6" spans="1:5" ht="13.8" thickBot="1" x14ac:dyDescent="0.3">
      <c r="A6" s="2"/>
      <c r="B6" s="7" t="s">
        <v>3</v>
      </c>
      <c r="C6" s="273" t="s">
        <v>4</v>
      </c>
      <c r="D6" s="274"/>
      <c r="E6" s="2"/>
    </row>
    <row r="7" spans="1:5" x14ac:dyDescent="0.25">
      <c r="A7" s="2"/>
      <c r="B7" s="5"/>
      <c r="C7" s="2"/>
      <c r="D7" s="2"/>
      <c r="E7" s="2"/>
    </row>
    <row r="8" spans="1:5" ht="13.8" x14ac:dyDescent="0.25">
      <c r="A8" s="2"/>
      <c r="B8" s="4" t="s">
        <v>5</v>
      </c>
      <c r="C8" s="2"/>
      <c r="D8" s="2"/>
      <c r="E8" s="2"/>
    </row>
    <row r="9" spans="1:5" ht="13.8" thickBot="1" x14ac:dyDescent="0.3">
      <c r="A9" s="2"/>
      <c r="B9" s="5"/>
      <c r="C9" s="2"/>
      <c r="D9" s="2"/>
      <c r="E9" s="2"/>
    </row>
    <row r="10" spans="1:5" x14ac:dyDescent="0.25">
      <c r="A10" s="2"/>
      <c r="B10" s="8" t="s">
        <v>6</v>
      </c>
      <c r="C10" s="9" t="s">
        <v>7</v>
      </c>
      <c r="D10" s="9" t="s">
        <v>8</v>
      </c>
      <c r="E10" s="10" t="s">
        <v>9</v>
      </c>
    </row>
    <row r="11" spans="1:5" x14ac:dyDescent="0.25">
      <c r="A11" s="13"/>
      <c r="B11" s="26">
        <v>0.1</v>
      </c>
      <c r="C11" s="14">
        <v>41708</v>
      </c>
      <c r="D11" s="15" t="s">
        <v>245</v>
      </c>
      <c r="E11" s="16" t="s">
        <v>246</v>
      </c>
    </row>
    <row r="12" spans="1:5" ht="20.399999999999999" x14ac:dyDescent="0.25">
      <c r="A12" s="13"/>
      <c r="B12" s="26">
        <v>0.2</v>
      </c>
      <c r="C12" s="14">
        <v>41711</v>
      </c>
      <c r="D12" s="15" t="s">
        <v>252</v>
      </c>
      <c r="E12" s="16" t="s">
        <v>246</v>
      </c>
    </row>
    <row r="13" spans="1:5" x14ac:dyDescent="0.25">
      <c r="A13" s="13"/>
      <c r="B13" s="26">
        <v>0.3</v>
      </c>
      <c r="C13" s="14" t="s">
        <v>256</v>
      </c>
      <c r="D13" s="15" t="s">
        <v>257</v>
      </c>
      <c r="E13" s="16" t="s">
        <v>258</v>
      </c>
    </row>
    <row r="14" spans="1:5" x14ac:dyDescent="0.25">
      <c r="A14" s="13"/>
      <c r="B14" s="193">
        <v>1</v>
      </c>
      <c r="C14" s="14" t="s">
        <v>313</v>
      </c>
      <c r="D14" s="15" t="s">
        <v>314</v>
      </c>
      <c r="E14" s="16" t="s">
        <v>258</v>
      </c>
    </row>
    <row r="15" spans="1:5" x14ac:dyDescent="0.25">
      <c r="A15" s="13"/>
      <c r="B15" s="26">
        <v>1.1000000000000001</v>
      </c>
      <c r="C15" s="14">
        <v>42268</v>
      </c>
      <c r="D15" s="15" t="s">
        <v>320</v>
      </c>
      <c r="E15" s="16" t="s">
        <v>321</v>
      </c>
    </row>
    <row r="16" spans="1:5" x14ac:dyDescent="0.25">
      <c r="A16" s="13"/>
      <c r="B16" s="26">
        <v>1.2</v>
      </c>
      <c r="C16" s="14">
        <v>42338</v>
      </c>
      <c r="D16" s="15" t="s">
        <v>376</v>
      </c>
      <c r="E16" s="16" t="s">
        <v>321</v>
      </c>
    </row>
    <row r="17" spans="1:5" x14ac:dyDescent="0.25">
      <c r="A17" s="13"/>
      <c r="B17" s="193">
        <v>2</v>
      </c>
      <c r="C17" s="14">
        <v>42339</v>
      </c>
      <c r="D17" s="15" t="s">
        <v>410</v>
      </c>
      <c r="E17" s="16" t="s">
        <v>15</v>
      </c>
    </row>
    <row r="18" spans="1:5" x14ac:dyDescent="0.25">
      <c r="A18" s="2"/>
      <c r="B18" s="26"/>
      <c r="C18" s="14"/>
      <c r="D18" s="15"/>
      <c r="E18" s="16"/>
    </row>
    <row r="19" spans="1:5" x14ac:dyDescent="0.25">
      <c r="A19" s="2"/>
      <c r="B19" s="26"/>
      <c r="C19" s="14"/>
      <c r="D19" s="15"/>
      <c r="E19" s="16"/>
    </row>
    <row r="20" spans="1:5" x14ac:dyDescent="0.25">
      <c r="A20" s="2"/>
      <c r="B20" s="26"/>
      <c r="C20" s="14"/>
      <c r="D20" s="15"/>
      <c r="E20" s="16"/>
    </row>
    <row r="21" spans="1:5" s="2" customFormat="1" x14ac:dyDescent="0.25">
      <c r="B21" s="26"/>
      <c r="C21" s="14"/>
      <c r="D21" s="15"/>
      <c r="E21" s="16"/>
    </row>
    <row r="22" spans="1:5" x14ac:dyDescent="0.25">
      <c r="A22" s="2"/>
      <c r="B22" s="26"/>
      <c r="C22" s="14"/>
      <c r="D22" s="15"/>
      <c r="E22" s="16"/>
    </row>
    <row r="23" spans="1:5" x14ac:dyDescent="0.25">
      <c r="A23" s="2"/>
      <c r="B23" s="26"/>
      <c r="C23" s="14"/>
      <c r="D23" s="15"/>
      <c r="E23" s="16"/>
    </row>
    <row r="24" spans="1:5" ht="13.8" thickBot="1" x14ac:dyDescent="0.3">
      <c r="A24" s="2"/>
      <c r="B24" s="143"/>
      <c r="C24" s="144"/>
      <c r="D24" s="145"/>
      <c r="E24" s="146"/>
    </row>
    <row r="25" spans="1:5" x14ac:dyDescent="0.25">
      <c r="A25" s="2"/>
      <c r="B25" s="5"/>
      <c r="C25" s="2"/>
      <c r="D25" s="2"/>
      <c r="E25" s="2"/>
    </row>
    <row r="26" spans="1:5" ht="13.8" x14ac:dyDescent="0.25">
      <c r="A26" s="2"/>
      <c r="B26" s="4" t="s">
        <v>10</v>
      </c>
      <c r="C26" s="2"/>
      <c r="D26" s="2"/>
      <c r="E26" s="2"/>
    </row>
    <row r="27" spans="1:5" ht="14.4" thickBot="1" x14ac:dyDescent="0.3">
      <c r="A27" s="2"/>
      <c r="B27" s="4"/>
      <c r="C27" s="2"/>
      <c r="D27" s="2"/>
      <c r="E27" s="2"/>
    </row>
    <row r="28" spans="1:5" x14ac:dyDescent="0.25">
      <c r="A28" s="2"/>
      <c r="B28" s="8" t="s">
        <v>11</v>
      </c>
      <c r="C28" s="9" t="s">
        <v>12</v>
      </c>
      <c r="D28" s="9" t="s">
        <v>13</v>
      </c>
      <c r="E28" s="10" t="s">
        <v>14</v>
      </c>
    </row>
    <row r="29" spans="1:5" ht="20.399999999999999" x14ac:dyDescent="0.25">
      <c r="A29" s="19"/>
      <c r="B29" s="20" t="s">
        <v>15</v>
      </c>
      <c r="C29" s="21" t="s">
        <v>247</v>
      </c>
      <c r="D29" s="11" t="s">
        <v>16</v>
      </c>
      <c r="E29" s="22" t="s">
        <v>17</v>
      </c>
    </row>
    <row r="30" spans="1:5" ht="20.399999999999999" x14ac:dyDescent="0.25">
      <c r="A30" s="19"/>
      <c r="B30" s="20" t="s">
        <v>18</v>
      </c>
      <c r="C30" s="21" t="s">
        <v>248</v>
      </c>
      <c r="D30" s="11" t="s">
        <v>250</v>
      </c>
      <c r="E30" s="22" t="s">
        <v>19</v>
      </c>
    </row>
    <row r="31" spans="1:5" ht="21.6" thickBot="1" x14ac:dyDescent="0.3">
      <c r="A31" s="2"/>
      <c r="B31" s="23" t="s">
        <v>310</v>
      </c>
      <c r="C31" s="17" t="s">
        <v>249</v>
      </c>
      <c r="D31" s="189" t="s">
        <v>311</v>
      </c>
      <c r="E31" s="24" t="s">
        <v>20</v>
      </c>
    </row>
    <row r="32" spans="1:5" x14ac:dyDescent="0.25">
      <c r="A32" s="2"/>
      <c r="B32" s="25"/>
      <c r="C32" s="25"/>
      <c r="D32" s="25"/>
      <c r="E32" s="25"/>
    </row>
    <row r="33" spans="1:6" ht="13.8" x14ac:dyDescent="0.25">
      <c r="A33" s="2"/>
      <c r="B33" s="4" t="s">
        <v>21</v>
      </c>
      <c r="C33" s="2"/>
      <c r="D33" s="2"/>
      <c r="E33" s="2"/>
    </row>
    <row r="34" spans="1:6" x14ac:dyDescent="0.25">
      <c r="A34" s="2"/>
      <c r="B34" s="2"/>
      <c r="C34" s="2"/>
      <c r="D34" s="2"/>
      <c r="E34" s="2"/>
    </row>
    <row r="35" spans="1:6" x14ac:dyDescent="0.25">
      <c r="A35" s="2"/>
      <c r="B35" s="190" t="s">
        <v>11</v>
      </c>
      <c r="C35" s="190" t="s">
        <v>12</v>
      </c>
      <c r="D35" s="190" t="s">
        <v>7</v>
      </c>
      <c r="E35" s="190" t="s">
        <v>6</v>
      </c>
      <c r="F35" s="98"/>
    </row>
    <row r="36" spans="1:6" ht="20.399999999999999" x14ac:dyDescent="0.25">
      <c r="A36" s="2"/>
      <c r="B36" s="191" t="s">
        <v>15</v>
      </c>
      <c r="C36" s="188" t="s">
        <v>247</v>
      </c>
      <c r="D36" s="14" t="s">
        <v>313</v>
      </c>
      <c r="E36" s="192">
        <v>1</v>
      </c>
      <c r="F36" s="98"/>
    </row>
    <row r="37" spans="1:6" ht="20.399999999999999" x14ac:dyDescent="0.25">
      <c r="A37" s="2"/>
      <c r="B37" s="191" t="s">
        <v>18</v>
      </c>
      <c r="C37" s="188" t="s">
        <v>248</v>
      </c>
      <c r="D37" s="14" t="s">
        <v>313</v>
      </c>
      <c r="E37" s="192">
        <v>1</v>
      </c>
      <c r="F37" s="98"/>
    </row>
    <row r="38" spans="1:6" ht="30.6" x14ac:dyDescent="0.25">
      <c r="B38" s="191" t="s">
        <v>15</v>
      </c>
      <c r="C38" s="231" t="s">
        <v>409</v>
      </c>
      <c r="D38" s="14">
        <v>42339</v>
      </c>
      <c r="E38" s="192">
        <v>2</v>
      </c>
    </row>
  </sheetData>
  <mergeCells count="2">
    <mergeCell ref="C5:D5"/>
    <mergeCell ref="C6:D6"/>
  </mergeCells>
  <phoneticPr fontId="0" type="noConversion"/>
  <hyperlinks>
    <hyperlink ref="D30" r:id="rId1"/>
    <hyperlink ref="D31" r:id="rId2"/>
  </hyperlinks>
  <pageMargins left="0.75" right="0.75" top="1" bottom="1" header="0" footer="0"/>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V24"/>
  <sheetViews>
    <sheetView workbookViewId="0">
      <pane xSplit="1" ySplit="4" topLeftCell="B5" activePane="bottomRight" state="frozen"/>
      <selection pane="topRight" activeCell="B1" sqref="B1"/>
      <selection pane="bottomLeft" activeCell="A5" sqref="A5"/>
      <selection pane="bottomRight" activeCell="K14" sqref="K14"/>
    </sheetView>
  </sheetViews>
  <sheetFormatPr defaultColWidth="9.109375" defaultRowHeight="13.2" x14ac:dyDescent="0.25"/>
  <cols>
    <col min="1" max="1" width="4.109375" style="2" bestFit="1" customWidth="1"/>
    <col min="2" max="2" width="10.109375" style="2" customWidth="1"/>
    <col min="3" max="3" width="16.44140625" style="2" customWidth="1"/>
    <col min="4" max="4" width="11.5546875" style="2" customWidth="1"/>
    <col min="5" max="5" width="7.44140625" style="2" customWidth="1"/>
    <col min="6" max="6" width="11" style="2" customWidth="1"/>
    <col min="7" max="7" width="13.33203125" style="2" customWidth="1"/>
    <col min="8" max="8" width="12.33203125" style="2" customWidth="1"/>
    <col min="9" max="9" width="7.44140625" style="2" customWidth="1"/>
    <col min="10" max="10" width="7.5546875" style="2" customWidth="1"/>
    <col min="11" max="11" width="13.44140625" style="2" customWidth="1"/>
    <col min="12" max="12" width="12.33203125" style="2" customWidth="1"/>
    <col min="13" max="13" width="8.44140625" style="2" customWidth="1"/>
    <col min="14" max="14" width="6" style="2" bestFit="1" customWidth="1"/>
    <col min="15" max="15" width="11.5546875" style="2" customWidth="1"/>
    <col min="16" max="16" width="0" style="41" hidden="1" customWidth="1"/>
    <col min="17" max="17" width="11" style="41" hidden="1" customWidth="1"/>
    <col min="18" max="18" width="12.109375" style="41" hidden="1" customWidth="1"/>
    <col min="19" max="19" width="7.6640625" style="41" hidden="1" customWidth="1"/>
    <col min="20" max="20" width="16.5546875" style="41" hidden="1" customWidth="1"/>
    <col min="21" max="22" width="9.109375" style="41"/>
    <col min="23" max="16384" width="9.109375" style="2"/>
  </cols>
  <sheetData>
    <row r="2" spans="1:21" ht="20.25" customHeight="1" thickBot="1" x14ac:dyDescent="0.35">
      <c r="A2" s="346" t="str">
        <f>"Bitácora de Cambios: "&amp;'Información General'!C3</f>
        <v>Bitácora de Cambios: Ed Tech SDA Aguascalientes</v>
      </c>
      <c r="B2" s="402"/>
      <c r="C2" s="402"/>
      <c r="D2" s="402"/>
      <c r="E2" s="402"/>
      <c r="F2" s="402"/>
      <c r="G2" s="402"/>
      <c r="H2" s="402"/>
      <c r="I2" s="402"/>
      <c r="J2" s="402"/>
      <c r="K2" s="402"/>
      <c r="L2" s="402"/>
      <c r="M2" s="402"/>
      <c r="N2" s="402"/>
      <c r="O2" s="402"/>
      <c r="P2" s="65"/>
      <c r="Q2" s="41" t="s">
        <v>78</v>
      </c>
      <c r="R2" s="41" t="s">
        <v>79</v>
      </c>
      <c r="S2" s="41" t="s">
        <v>80</v>
      </c>
      <c r="T2" s="41" t="s">
        <v>102</v>
      </c>
    </row>
    <row r="3" spans="1:21" ht="9.75" customHeight="1" thickBot="1" x14ac:dyDescent="0.3">
      <c r="A3" s="41"/>
      <c r="B3" s="41"/>
      <c r="C3" s="41"/>
      <c r="D3" s="41"/>
      <c r="E3" s="41"/>
      <c r="F3" s="41"/>
      <c r="G3" s="41"/>
      <c r="H3" s="41"/>
      <c r="I3" s="41"/>
      <c r="J3" s="41"/>
      <c r="K3" s="41"/>
      <c r="L3" s="41"/>
      <c r="M3" s="41"/>
      <c r="N3" s="41"/>
      <c r="O3" s="41"/>
      <c r="P3" s="42"/>
      <c r="Q3" s="41" t="s">
        <v>103</v>
      </c>
      <c r="R3" s="41" t="s">
        <v>104</v>
      </c>
      <c r="S3" s="41" t="s">
        <v>86</v>
      </c>
      <c r="T3" s="41" t="s">
        <v>105</v>
      </c>
    </row>
    <row r="4" spans="1:21" ht="37.5" customHeight="1" x14ac:dyDescent="0.25">
      <c r="A4" s="234" t="s">
        <v>106</v>
      </c>
      <c r="B4" s="235" t="s">
        <v>96</v>
      </c>
      <c r="C4" s="235" t="s">
        <v>107</v>
      </c>
      <c r="D4" s="235" t="s">
        <v>79</v>
      </c>
      <c r="E4" s="235" t="s">
        <v>108</v>
      </c>
      <c r="F4" s="235" t="s">
        <v>109</v>
      </c>
      <c r="G4" s="235" t="s">
        <v>110</v>
      </c>
      <c r="H4" s="235" t="s">
        <v>111</v>
      </c>
      <c r="I4" s="235" t="s">
        <v>112</v>
      </c>
      <c r="J4" s="235" t="s">
        <v>113</v>
      </c>
      <c r="K4" s="235" t="s">
        <v>114</v>
      </c>
      <c r="L4" s="235" t="s">
        <v>87</v>
      </c>
      <c r="M4" s="236" t="s">
        <v>115</v>
      </c>
      <c r="N4" s="236" t="s">
        <v>116</v>
      </c>
      <c r="O4" s="237" t="s">
        <v>89</v>
      </c>
      <c r="P4" s="238"/>
      <c r="Q4" s="238" t="s">
        <v>117</v>
      </c>
      <c r="R4" s="238" t="s">
        <v>118</v>
      </c>
      <c r="S4" s="238" t="s">
        <v>93</v>
      </c>
      <c r="T4" s="238" t="s">
        <v>119</v>
      </c>
      <c r="U4" s="237" t="s">
        <v>259</v>
      </c>
    </row>
    <row r="5" spans="1:21" x14ac:dyDescent="0.25">
      <c r="A5" s="66">
        <v>1</v>
      </c>
      <c r="B5" s="218"/>
      <c r="C5" s="219"/>
      <c r="D5" s="207"/>
      <c r="E5" s="207"/>
      <c r="F5" s="219"/>
      <c r="G5" s="219"/>
      <c r="H5" s="219"/>
      <c r="I5" s="219"/>
      <c r="J5" s="219"/>
      <c r="K5" s="219"/>
      <c r="L5" s="219"/>
      <c r="M5" s="220"/>
      <c r="N5" s="220"/>
      <c r="O5" s="221"/>
      <c r="P5" s="222"/>
      <c r="Q5" s="222" t="s">
        <v>120</v>
      </c>
      <c r="R5" s="222" t="s">
        <v>121</v>
      </c>
      <c r="S5" s="222"/>
      <c r="T5" s="222"/>
      <c r="U5" s="223"/>
    </row>
    <row r="6" spans="1:21" ht="11.25" customHeight="1" x14ac:dyDescent="0.25">
      <c r="A6" s="66">
        <v>2</v>
      </c>
      <c r="B6" s="218"/>
      <c r="C6" s="219"/>
      <c r="D6" s="207"/>
      <c r="E6" s="207"/>
      <c r="F6" s="219"/>
      <c r="G6" s="219"/>
      <c r="H6" s="219"/>
      <c r="I6" s="219"/>
      <c r="J6" s="219"/>
      <c r="K6" s="219"/>
      <c r="L6" s="219"/>
      <c r="M6" s="220"/>
      <c r="N6" s="220"/>
      <c r="O6" s="221"/>
      <c r="P6" s="222"/>
      <c r="Q6" s="222" t="s">
        <v>122</v>
      </c>
      <c r="R6" s="222" t="s">
        <v>123</v>
      </c>
      <c r="S6" s="222"/>
      <c r="T6" s="222"/>
      <c r="U6" s="223"/>
    </row>
    <row r="7" spans="1:21" ht="11.25" customHeight="1" x14ac:dyDescent="0.25">
      <c r="A7" s="66">
        <v>3</v>
      </c>
      <c r="B7" s="218"/>
      <c r="C7" s="219"/>
      <c r="D7" s="207"/>
      <c r="E7" s="207"/>
      <c r="F7" s="219"/>
      <c r="G7" s="219"/>
      <c r="H7" s="219"/>
      <c r="I7" s="219"/>
      <c r="J7" s="219"/>
      <c r="K7" s="219"/>
      <c r="L7" s="219"/>
      <c r="M7" s="220"/>
      <c r="N7" s="220"/>
      <c r="O7" s="221"/>
      <c r="P7" s="222"/>
      <c r="Q7" s="222"/>
      <c r="R7" s="222" t="s">
        <v>92</v>
      </c>
      <c r="S7" s="222"/>
      <c r="T7" s="222"/>
      <c r="U7" s="223"/>
    </row>
    <row r="8" spans="1:21" ht="11.25" customHeight="1" x14ac:dyDescent="0.25">
      <c r="A8" s="66">
        <v>4</v>
      </c>
      <c r="B8" s="218"/>
      <c r="C8" s="219"/>
      <c r="D8" s="207"/>
      <c r="E8" s="207"/>
      <c r="F8" s="219"/>
      <c r="G8" s="219"/>
      <c r="H8" s="219"/>
      <c r="I8" s="219"/>
      <c r="J8" s="219"/>
      <c r="K8" s="219"/>
      <c r="L8" s="219"/>
      <c r="M8" s="220"/>
      <c r="N8" s="220"/>
      <c r="O8" s="221"/>
      <c r="P8" s="222"/>
      <c r="Q8" s="222"/>
      <c r="R8" s="222"/>
      <c r="S8" s="222"/>
      <c r="T8" s="222"/>
      <c r="U8" s="223"/>
    </row>
    <row r="9" spans="1:21" ht="11.25" customHeight="1" x14ac:dyDescent="0.25">
      <c r="A9" s="66">
        <v>5</v>
      </c>
      <c r="B9" s="218"/>
      <c r="C9" s="219"/>
      <c r="D9" s="207"/>
      <c r="E9" s="207"/>
      <c r="F9" s="219"/>
      <c r="G9" s="219"/>
      <c r="H9" s="219"/>
      <c r="I9" s="219"/>
      <c r="J9" s="219"/>
      <c r="K9" s="219"/>
      <c r="L9" s="219"/>
      <c r="M9" s="220"/>
      <c r="N9" s="220"/>
      <c r="O9" s="221"/>
      <c r="P9" s="222"/>
      <c r="Q9" s="222"/>
      <c r="R9" s="222"/>
      <c r="S9" s="222"/>
      <c r="T9" s="222"/>
      <c r="U9" s="223"/>
    </row>
    <row r="10" spans="1:21" ht="11.25" customHeight="1" x14ac:dyDescent="0.25">
      <c r="A10" s="66">
        <v>6</v>
      </c>
      <c r="B10" s="218"/>
      <c r="C10" s="219"/>
      <c r="D10" s="207"/>
      <c r="E10" s="207"/>
      <c r="F10" s="219"/>
      <c r="G10" s="219"/>
      <c r="H10" s="219"/>
      <c r="I10" s="219"/>
      <c r="J10" s="219"/>
      <c r="K10" s="219"/>
      <c r="L10" s="219"/>
      <c r="M10" s="220"/>
      <c r="N10" s="220"/>
      <c r="O10" s="221"/>
      <c r="P10" s="222"/>
      <c r="Q10" s="222"/>
      <c r="R10" s="222"/>
      <c r="S10" s="222"/>
      <c r="T10" s="222"/>
      <c r="U10" s="223"/>
    </row>
    <row r="11" spans="1:21" ht="11.25" customHeight="1" x14ac:dyDescent="0.25">
      <c r="A11" s="66">
        <v>7</v>
      </c>
      <c r="B11" s="218"/>
      <c r="C11" s="219"/>
      <c r="D11" s="207"/>
      <c r="E11" s="207"/>
      <c r="F11" s="219"/>
      <c r="G11" s="219"/>
      <c r="H11" s="219"/>
      <c r="I11" s="219"/>
      <c r="J11" s="219"/>
      <c r="K11" s="219"/>
      <c r="L11" s="219"/>
      <c r="M11" s="220"/>
      <c r="N11" s="220"/>
      <c r="O11" s="221"/>
      <c r="P11" s="222"/>
      <c r="Q11" s="222"/>
      <c r="R11" s="222"/>
      <c r="S11" s="222"/>
      <c r="T11" s="222"/>
      <c r="U11" s="223"/>
    </row>
    <row r="12" spans="1:21" ht="11.25" customHeight="1" x14ac:dyDescent="0.25">
      <c r="A12" s="66">
        <v>8</v>
      </c>
      <c r="B12" s="218"/>
      <c r="C12" s="219"/>
      <c r="D12" s="207"/>
      <c r="E12" s="207"/>
      <c r="F12" s="219"/>
      <c r="G12" s="219"/>
      <c r="H12" s="219"/>
      <c r="I12" s="219"/>
      <c r="J12" s="219"/>
      <c r="K12" s="219"/>
      <c r="L12" s="219"/>
      <c r="M12" s="220"/>
      <c r="N12" s="220"/>
      <c r="O12" s="221"/>
      <c r="P12" s="222"/>
      <c r="Q12" s="222"/>
      <c r="R12" s="222"/>
      <c r="S12" s="222"/>
      <c r="T12" s="222"/>
      <c r="U12" s="223"/>
    </row>
    <row r="13" spans="1:21" ht="11.25" customHeight="1" x14ac:dyDescent="0.25">
      <c r="A13" s="66">
        <v>9</v>
      </c>
      <c r="B13" s="218"/>
      <c r="C13" s="219"/>
      <c r="D13" s="207"/>
      <c r="E13" s="207"/>
      <c r="F13" s="219"/>
      <c r="G13" s="219"/>
      <c r="H13" s="219"/>
      <c r="I13" s="219"/>
      <c r="J13" s="219"/>
      <c r="K13" s="219"/>
      <c r="L13" s="219"/>
      <c r="M13" s="220"/>
      <c r="N13" s="220"/>
      <c r="O13" s="221"/>
      <c r="P13" s="222"/>
      <c r="Q13" s="222"/>
      <c r="R13" s="222"/>
      <c r="S13" s="222"/>
      <c r="T13" s="222"/>
      <c r="U13" s="223"/>
    </row>
    <row r="14" spans="1:21" ht="11.25" customHeight="1" x14ac:dyDescent="0.25">
      <c r="A14" s="66">
        <v>10</v>
      </c>
      <c r="B14" s="218"/>
      <c r="C14" s="219"/>
      <c r="D14" s="207"/>
      <c r="E14" s="207"/>
      <c r="F14" s="219"/>
      <c r="G14" s="219"/>
      <c r="H14" s="219"/>
      <c r="I14" s="219"/>
      <c r="J14" s="219"/>
      <c r="K14" s="219"/>
      <c r="L14" s="219"/>
      <c r="M14" s="220"/>
      <c r="N14" s="220"/>
      <c r="O14" s="221"/>
      <c r="P14" s="222"/>
      <c r="Q14" s="222"/>
      <c r="R14" s="222"/>
      <c r="S14" s="222"/>
      <c r="T14" s="222"/>
      <c r="U14" s="223"/>
    </row>
    <row r="15" spans="1:21" ht="11.25" customHeight="1" x14ac:dyDescent="0.25">
      <c r="A15" s="66">
        <v>11</v>
      </c>
      <c r="B15" s="218"/>
      <c r="C15" s="219"/>
      <c r="D15" s="207"/>
      <c r="E15" s="207"/>
      <c r="F15" s="219"/>
      <c r="G15" s="219"/>
      <c r="H15" s="219"/>
      <c r="I15" s="219"/>
      <c r="J15" s="219"/>
      <c r="K15" s="219"/>
      <c r="L15" s="219"/>
      <c r="M15" s="220"/>
      <c r="N15" s="220"/>
      <c r="O15" s="221"/>
      <c r="P15" s="222"/>
      <c r="Q15" s="222"/>
      <c r="R15" s="222"/>
      <c r="S15" s="222"/>
      <c r="T15" s="222"/>
      <c r="U15" s="223"/>
    </row>
    <row r="16" spans="1:21" ht="11.25" customHeight="1" x14ac:dyDescent="0.25">
      <c r="A16" s="66">
        <v>12</v>
      </c>
      <c r="B16" s="218"/>
      <c r="C16" s="219"/>
      <c r="D16" s="207"/>
      <c r="E16" s="207"/>
      <c r="F16" s="219"/>
      <c r="G16" s="219"/>
      <c r="H16" s="219"/>
      <c r="I16" s="219"/>
      <c r="J16" s="219"/>
      <c r="K16" s="219"/>
      <c r="L16" s="219"/>
      <c r="M16" s="220"/>
      <c r="N16" s="220"/>
      <c r="O16" s="221"/>
      <c r="P16" s="222"/>
      <c r="Q16" s="222"/>
      <c r="R16" s="222"/>
      <c r="S16" s="222"/>
      <c r="T16" s="222"/>
      <c r="U16" s="223"/>
    </row>
    <row r="17" spans="1:21" ht="11.25" customHeight="1" x14ac:dyDescent="0.25">
      <c r="A17" s="66">
        <v>13</v>
      </c>
      <c r="B17" s="218"/>
      <c r="C17" s="219"/>
      <c r="D17" s="207"/>
      <c r="E17" s="207"/>
      <c r="F17" s="219"/>
      <c r="G17" s="219"/>
      <c r="H17" s="219"/>
      <c r="I17" s="219"/>
      <c r="J17" s="219"/>
      <c r="K17" s="219"/>
      <c r="L17" s="219"/>
      <c r="M17" s="220"/>
      <c r="N17" s="220"/>
      <c r="O17" s="221"/>
      <c r="P17" s="222"/>
      <c r="Q17" s="222"/>
      <c r="R17" s="222"/>
      <c r="S17" s="222"/>
      <c r="T17" s="222"/>
      <c r="U17" s="223"/>
    </row>
    <row r="18" spans="1:21" ht="11.25" customHeight="1" x14ac:dyDescent="0.25">
      <c r="A18" s="66">
        <v>14</v>
      </c>
      <c r="B18" s="218"/>
      <c r="C18" s="219"/>
      <c r="D18" s="207"/>
      <c r="E18" s="207"/>
      <c r="F18" s="219"/>
      <c r="G18" s="219"/>
      <c r="H18" s="219"/>
      <c r="I18" s="219"/>
      <c r="J18" s="219"/>
      <c r="K18" s="219"/>
      <c r="L18" s="219"/>
      <c r="M18" s="220"/>
      <c r="N18" s="220"/>
      <c r="O18" s="221"/>
      <c r="P18" s="222"/>
      <c r="Q18" s="222"/>
      <c r="R18" s="222"/>
      <c r="S18" s="222"/>
      <c r="T18" s="222"/>
      <c r="U18" s="223"/>
    </row>
    <row r="19" spans="1:21" ht="11.25" customHeight="1" x14ac:dyDescent="0.25">
      <c r="A19" s="66">
        <v>15</v>
      </c>
      <c r="B19" s="218"/>
      <c r="C19" s="219"/>
      <c r="D19" s="207"/>
      <c r="E19" s="207"/>
      <c r="F19" s="219"/>
      <c r="G19" s="219"/>
      <c r="H19" s="219"/>
      <c r="I19" s="219"/>
      <c r="J19" s="219"/>
      <c r="K19" s="219"/>
      <c r="L19" s="219"/>
      <c r="M19" s="220"/>
      <c r="N19" s="220"/>
      <c r="O19" s="221"/>
      <c r="P19" s="222"/>
      <c r="Q19" s="222"/>
      <c r="R19" s="222"/>
      <c r="S19" s="222"/>
      <c r="T19" s="222"/>
      <c r="U19" s="223"/>
    </row>
    <row r="20" spans="1:21" ht="11.25" customHeight="1" x14ac:dyDescent="0.25">
      <c r="A20" s="66">
        <v>16</v>
      </c>
      <c r="B20" s="218"/>
      <c r="C20" s="219"/>
      <c r="D20" s="207"/>
      <c r="E20" s="207"/>
      <c r="F20" s="219"/>
      <c r="G20" s="219"/>
      <c r="H20" s="219"/>
      <c r="I20" s="219"/>
      <c r="J20" s="219"/>
      <c r="K20" s="219"/>
      <c r="L20" s="219"/>
      <c r="M20" s="220"/>
      <c r="N20" s="220"/>
      <c r="O20" s="221"/>
      <c r="P20" s="222"/>
      <c r="Q20" s="222"/>
      <c r="R20" s="222"/>
      <c r="S20" s="222"/>
      <c r="T20" s="222"/>
      <c r="U20" s="223"/>
    </row>
    <row r="21" spans="1:21" ht="11.25" customHeight="1" x14ac:dyDescent="0.25">
      <c r="A21" s="66">
        <v>17</v>
      </c>
      <c r="B21" s="218"/>
      <c r="C21" s="219"/>
      <c r="D21" s="207"/>
      <c r="E21" s="207"/>
      <c r="F21" s="219"/>
      <c r="G21" s="219"/>
      <c r="H21" s="219"/>
      <c r="I21" s="219"/>
      <c r="J21" s="219"/>
      <c r="K21" s="219"/>
      <c r="L21" s="219"/>
      <c r="M21" s="220"/>
      <c r="N21" s="220"/>
      <c r="O21" s="221"/>
      <c r="P21" s="222"/>
      <c r="Q21" s="222"/>
      <c r="R21" s="222"/>
      <c r="S21" s="222"/>
      <c r="T21" s="222"/>
      <c r="U21" s="223"/>
    </row>
    <row r="22" spans="1:21" ht="11.25" customHeight="1" x14ac:dyDescent="0.25">
      <c r="A22" s="66">
        <v>18</v>
      </c>
      <c r="B22" s="218"/>
      <c r="C22" s="219"/>
      <c r="D22" s="207"/>
      <c r="E22" s="207"/>
      <c r="F22" s="219"/>
      <c r="G22" s="219"/>
      <c r="H22" s="219"/>
      <c r="I22" s="219"/>
      <c r="J22" s="219"/>
      <c r="K22" s="219"/>
      <c r="L22" s="219"/>
      <c r="M22" s="220"/>
      <c r="N22" s="220"/>
      <c r="O22" s="221"/>
      <c r="P22" s="222"/>
      <c r="Q22" s="222"/>
      <c r="R22" s="222"/>
      <c r="S22" s="222"/>
      <c r="T22" s="222"/>
      <c r="U22" s="223"/>
    </row>
    <row r="23" spans="1:21" ht="11.25" customHeight="1" x14ac:dyDescent="0.25">
      <c r="A23" s="66">
        <v>19</v>
      </c>
      <c r="B23" s="218"/>
      <c r="C23" s="219"/>
      <c r="D23" s="207"/>
      <c r="E23" s="207"/>
      <c r="F23" s="219"/>
      <c r="G23" s="219"/>
      <c r="H23" s="219"/>
      <c r="I23" s="219"/>
      <c r="J23" s="219"/>
      <c r="K23" s="219"/>
      <c r="L23" s="219"/>
      <c r="M23" s="220"/>
      <c r="N23" s="220"/>
      <c r="O23" s="221"/>
      <c r="P23" s="222"/>
      <c r="Q23" s="222"/>
      <c r="R23" s="222"/>
      <c r="S23" s="222"/>
      <c r="T23" s="222"/>
      <c r="U23" s="223"/>
    </row>
    <row r="24" spans="1:21" ht="12" customHeight="1" thickBot="1" x14ac:dyDescent="0.3">
      <c r="A24" s="67">
        <v>20</v>
      </c>
      <c r="B24" s="224"/>
      <c r="C24" s="225"/>
      <c r="D24" s="226"/>
      <c r="E24" s="226"/>
      <c r="F24" s="225"/>
      <c r="G24" s="225"/>
      <c r="H24" s="225"/>
      <c r="I24" s="225"/>
      <c r="J24" s="225"/>
      <c r="K24" s="225"/>
      <c r="L24" s="225"/>
      <c r="M24" s="227"/>
      <c r="N24" s="227"/>
      <c r="O24" s="228"/>
      <c r="P24" s="222"/>
      <c r="Q24" s="222"/>
      <c r="R24" s="222"/>
      <c r="S24" s="222"/>
      <c r="T24" s="222"/>
      <c r="U24" s="229"/>
    </row>
  </sheetData>
  <mergeCells count="1">
    <mergeCell ref="A2:O2"/>
  </mergeCells>
  <phoneticPr fontId="0" type="noConversion"/>
  <dataValidations count="4">
    <dataValidation type="list" allowBlank="1" showInputMessage="1" showErrorMessage="1" sqref="G5:G24">
      <formula1>$Q$3:$Q$6</formula1>
    </dataValidation>
    <dataValidation type="list" allowBlank="1" showInputMessage="1" showErrorMessage="1" sqref="I5:I24">
      <formula1>$T$3:$T$4</formula1>
    </dataValidation>
    <dataValidation type="list" allowBlank="1" showInputMessage="1" showErrorMessage="1" sqref="D5:D24">
      <formula1>$R$3:$R$7</formula1>
    </dataValidation>
    <dataValidation type="list" allowBlank="1" showInputMessage="1" showErrorMessage="1" sqref="E5:E24">
      <formula1>$S$3:$S$4</formula1>
    </dataValidation>
  </dataValidations>
  <pageMargins left="0.75" right="0.75" top="1" bottom="1" header="0.5" footer="0.5"/>
  <pageSetup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73"/>
  <sheetViews>
    <sheetView showGridLines="0" topLeftCell="A8" zoomScale="80" zoomScaleNormal="80" workbookViewId="0">
      <selection activeCell="A8" sqref="A8:A9"/>
    </sheetView>
  </sheetViews>
  <sheetFormatPr defaultColWidth="11.44140625" defaultRowHeight="10.199999999999999" x14ac:dyDescent="0.2"/>
  <cols>
    <col min="1" max="1" width="78.5546875" style="68" customWidth="1"/>
    <col min="2" max="2" width="4.5546875" style="68" customWidth="1"/>
    <col min="3" max="3" width="40.33203125" style="68" customWidth="1"/>
    <col min="4" max="16384" width="11.44140625" style="68"/>
  </cols>
  <sheetData>
    <row r="1" spans="1:3" ht="15" customHeight="1" x14ac:dyDescent="0.25">
      <c r="A1" s="2"/>
      <c r="B1" s="2"/>
      <c r="C1" s="2"/>
    </row>
    <row r="2" spans="1:3" ht="17.25" customHeight="1" thickBot="1" x14ac:dyDescent="0.35">
      <c r="A2" s="69" t="str">
        <f>"Retrospectiva: "&amp;'Información General'!C3</f>
        <v>Retrospectiva: Ed Tech SDA Aguascalientes</v>
      </c>
    </row>
    <row r="4" spans="1:3" ht="13.8" x14ac:dyDescent="0.3">
      <c r="A4" s="70" t="s">
        <v>476</v>
      </c>
      <c r="C4" s="205" t="s">
        <v>334</v>
      </c>
    </row>
    <row r="5" spans="1:3" ht="409.6" x14ac:dyDescent="0.2">
      <c r="A5" s="254" t="s">
        <v>474</v>
      </c>
      <c r="C5" s="255" t="s">
        <v>475</v>
      </c>
    </row>
    <row r="6" spans="1:3" x14ac:dyDescent="0.2">
      <c r="A6" s="72" t="s">
        <v>495</v>
      </c>
      <c r="C6" s="71"/>
    </row>
    <row r="7" spans="1:3" ht="409.6" x14ac:dyDescent="0.2">
      <c r="A7" s="254" t="s">
        <v>483</v>
      </c>
      <c r="C7" s="71"/>
    </row>
    <row r="8" spans="1:3" x14ac:dyDescent="0.2">
      <c r="A8" s="72" t="s">
        <v>490</v>
      </c>
      <c r="C8" s="71"/>
    </row>
    <row r="9" spans="1:3" ht="409.6" x14ac:dyDescent="0.2">
      <c r="A9" s="254" t="s">
        <v>491</v>
      </c>
      <c r="C9" s="71"/>
    </row>
    <row r="10" spans="1:3" x14ac:dyDescent="0.2">
      <c r="A10" s="207"/>
      <c r="C10" s="71"/>
    </row>
    <row r="11" spans="1:3" x14ac:dyDescent="0.2">
      <c r="A11" s="207"/>
      <c r="C11" s="71"/>
    </row>
    <row r="12" spans="1:3" x14ac:dyDescent="0.2">
      <c r="A12" s="207"/>
      <c r="C12" s="71"/>
    </row>
    <row r="13" spans="1:3" x14ac:dyDescent="0.2">
      <c r="A13" s="207"/>
      <c r="C13" s="71"/>
    </row>
    <row r="14" spans="1:3" x14ac:dyDescent="0.2">
      <c r="A14" s="207"/>
      <c r="C14" s="71"/>
    </row>
    <row r="15" spans="1:3" x14ac:dyDescent="0.2">
      <c r="A15" s="207"/>
      <c r="C15" s="71"/>
    </row>
    <row r="16" spans="1:3" x14ac:dyDescent="0.2">
      <c r="A16" s="207"/>
      <c r="C16" s="71"/>
    </row>
    <row r="17" spans="1:3" x14ac:dyDescent="0.2">
      <c r="C17" s="71"/>
    </row>
    <row r="18" spans="1:3" x14ac:dyDescent="0.2">
      <c r="A18" s="70" t="s">
        <v>333</v>
      </c>
      <c r="C18" s="71"/>
    </row>
    <row r="19" spans="1:3" x14ac:dyDescent="0.2">
      <c r="A19" s="207"/>
      <c r="C19" s="71"/>
    </row>
    <row r="20" spans="1:3" x14ac:dyDescent="0.2">
      <c r="A20" s="207"/>
      <c r="C20" s="71"/>
    </row>
    <row r="21" spans="1:3" x14ac:dyDescent="0.2">
      <c r="A21" s="207"/>
      <c r="C21" s="71"/>
    </row>
    <row r="22" spans="1:3" x14ac:dyDescent="0.2">
      <c r="A22" s="207"/>
      <c r="C22" s="71"/>
    </row>
    <row r="23" spans="1:3" x14ac:dyDescent="0.2">
      <c r="A23" s="207"/>
      <c r="C23" s="71"/>
    </row>
    <row r="24" spans="1:3" x14ac:dyDescent="0.2">
      <c r="A24" s="207"/>
      <c r="C24" s="71"/>
    </row>
    <row r="25" spans="1:3" x14ac:dyDescent="0.2">
      <c r="A25" s="207"/>
      <c r="C25" s="71"/>
    </row>
    <row r="26" spans="1:3" x14ac:dyDescent="0.2">
      <c r="A26" s="207"/>
      <c r="C26" s="71"/>
    </row>
    <row r="27" spans="1:3" x14ac:dyDescent="0.2">
      <c r="A27" s="207"/>
      <c r="C27" s="71"/>
    </row>
    <row r="28" spans="1:3" x14ac:dyDescent="0.2">
      <c r="A28" s="207"/>
      <c r="C28" s="71"/>
    </row>
    <row r="29" spans="1:3" x14ac:dyDescent="0.2">
      <c r="C29" s="71"/>
    </row>
    <row r="30" spans="1:3" x14ac:dyDescent="0.2">
      <c r="C30" s="71"/>
    </row>
    <row r="31" spans="1:3" x14ac:dyDescent="0.2">
      <c r="C31" s="71"/>
    </row>
    <row r="32" spans="1:3" x14ac:dyDescent="0.2">
      <c r="C32" s="71"/>
    </row>
    <row r="33" spans="1:3" x14ac:dyDescent="0.2">
      <c r="C33" s="71"/>
    </row>
    <row r="34" spans="1:3" x14ac:dyDescent="0.2">
      <c r="A34" s="71"/>
      <c r="B34" s="71"/>
      <c r="C34" s="71"/>
    </row>
    <row r="35" spans="1:3" x14ac:dyDescent="0.2">
      <c r="A35" s="71"/>
      <c r="B35" s="71"/>
      <c r="C35" s="71"/>
    </row>
    <row r="36" spans="1:3" x14ac:dyDescent="0.2">
      <c r="A36" s="71"/>
      <c r="B36" s="71"/>
      <c r="C36" s="71"/>
    </row>
    <row r="37" spans="1:3" x14ac:dyDescent="0.2">
      <c r="A37" s="71"/>
      <c r="B37" s="71"/>
      <c r="C37" s="71"/>
    </row>
    <row r="38" spans="1:3" x14ac:dyDescent="0.2">
      <c r="A38" s="71"/>
      <c r="B38" s="71"/>
      <c r="C38" s="71"/>
    </row>
    <row r="39" spans="1:3" x14ac:dyDescent="0.2">
      <c r="A39" s="71"/>
      <c r="B39" s="71"/>
      <c r="C39" s="71"/>
    </row>
    <row r="40" spans="1:3" x14ac:dyDescent="0.2">
      <c r="A40" s="71"/>
      <c r="B40" s="71"/>
      <c r="C40" s="71"/>
    </row>
    <row r="41" spans="1:3" x14ac:dyDescent="0.2">
      <c r="A41" s="71"/>
      <c r="B41" s="71"/>
      <c r="C41" s="71"/>
    </row>
    <row r="42" spans="1:3" x14ac:dyDescent="0.2">
      <c r="A42" s="71"/>
      <c r="B42" s="71"/>
      <c r="C42" s="71"/>
    </row>
    <row r="43" spans="1:3" x14ac:dyDescent="0.2">
      <c r="A43" s="71"/>
      <c r="B43" s="71"/>
      <c r="C43" s="71"/>
    </row>
    <row r="44" spans="1:3" x14ac:dyDescent="0.2">
      <c r="A44" s="71"/>
      <c r="B44" s="71"/>
      <c r="C44" s="71"/>
    </row>
    <row r="45" spans="1:3" x14ac:dyDescent="0.2">
      <c r="A45" s="71"/>
      <c r="B45" s="71"/>
      <c r="C45" s="71"/>
    </row>
    <row r="46" spans="1:3" x14ac:dyDescent="0.2">
      <c r="A46" s="71"/>
      <c r="B46" s="71"/>
      <c r="C46" s="71"/>
    </row>
    <row r="47" spans="1:3" x14ac:dyDescent="0.2">
      <c r="A47" s="71"/>
      <c r="B47" s="71"/>
      <c r="C47" s="71"/>
    </row>
    <row r="48" spans="1:3" x14ac:dyDescent="0.2">
      <c r="A48" s="71"/>
      <c r="B48" s="71"/>
      <c r="C48" s="71"/>
    </row>
    <row r="49" spans="1:3" x14ac:dyDescent="0.2">
      <c r="A49" s="71"/>
      <c r="B49" s="71"/>
      <c r="C49" s="71"/>
    </row>
    <row r="50" spans="1:3" x14ac:dyDescent="0.2">
      <c r="A50" s="71"/>
      <c r="B50" s="71"/>
      <c r="C50" s="71"/>
    </row>
    <row r="51" spans="1:3" x14ac:dyDescent="0.2">
      <c r="A51" s="71"/>
      <c r="B51" s="71"/>
      <c r="C51" s="71"/>
    </row>
    <row r="52" spans="1:3" x14ac:dyDescent="0.2">
      <c r="A52" s="71"/>
      <c r="B52" s="71"/>
      <c r="C52" s="71"/>
    </row>
    <row r="53" spans="1:3" x14ac:dyDescent="0.2">
      <c r="A53" s="71"/>
      <c r="B53" s="71"/>
      <c r="C53" s="71"/>
    </row>
    <row r="54" spans="1:3" x14ac:dyDescent="0.2">
      <c r="A54" s="71"/>
      <c r="B54" s="71"/>
      <c r="C54" s="71"/>
    </row>
    <row r="55" spans="1:3" x14ac:dyDescent="0.2">
      <c r="A55" s="71"/>
      <c r="B55" s="71"/>
      <c r="C55" s="71"/>
    </row>
    <row r="56" spans="1:3" x14ac:dyDescent="0.2">
      <c r="A56" s="71"/>
      <c r="B56" s="71"/>
      <c r="C56" s="71"/>
    </row>
    <row r="57" spans="1:3" x14ac:dyDescent="0.2">
      <c r="A57" s="71"/>
      <c r="B57" s="71"/>
      <c r="C57" s="71"/>
    </row>
    <row r="58" spans="1:3" x14ac:dyDescent="0.2">
      <c r="A58" s="71"/>
      <c r="B58" s="71"/>
      <c r="C58" s="71"/>
    </row>
    <row r="59" spans="1:3" x14ac:dyDescent="0.2">
      <c r="A59" s="71"/>
      <c r="B59" s="71"/>
      <c r="C59" s="71"/>
    </row>
    <row r="60" spans="1:3" x14ac:dyDescent="0.2">
      <c r="A60" s="71"/>
      <c r="B60" s="71"/>
      <c r="C60" s="71"/>
    </row>
    <row r="61" spans="1:3" x14ac:dyDescent="0.2">
      <c r="A61" s="71"/>
      <c r="B61" s="71"/>
      <c r="C61" s="71"/>
    </row>
    <row r="62" spans="1:3" x14ac:dyDescent="0.2">
      <c r="A62" s="71"/>
      <c r="B62" s="71"/>
      <c r="C62" s="71"/>
    </row>
    <row r="63" spans="1:3" x14ac:dyDescent="0.2">
      <c r="A63" s="71"/>
      <c r="B63" s="71"/>
      <c r="C63" s="71"/>
    </row>
    <row r="64" spans="1:3" x14ac:dyDescent="0.2">
      <c r="A64" s="71"/>
      <c r="B64" s="71"/>
      <c r="C64" s="71"/>
    </row>
    <row r="65" spans="1:3" x14ac:dyDescent="0.2">
      <c r="A65" s="71"/>
      <c r="B65" s="71"/>
      <c r="C65" s="71"/>
    </row>
    <row r="66" spans="1:3" x14ac:dyDescent="0.2">
      <c r="A66" s="71"/>
      <c r="B66" s="71"/>
      <c r="C66" s="71"/>
    </row>
    <row r="67" spans="1:3" x14ac:dyDescent="0.2">
      <c r="A67" s="71"/>
      <c r="B67" s="71"/>
      <c r="C67" s="71"/>
    </row>
    <row r="68" spans="1:3" x14ac:dyDescent="0.2">
      <c r="A68" s="71"/>
      <c r="B68" s="71"/>
      <c r="C68" s="71"/>
    </row>
    <row r="69" spans="1:3" x14ac:dyDescent="0.2">
      <c r="A69" s="71"/>
      <c r="B69" s="71"/>
      <c r="C69" s="71"/>
    </row>
    <row r="70" spans="1:3" x14ac:dyDescent="0.2">
      <c r="A70" s="71"/>
      <c r="B70" s="71"/>
      <c r="C70" s="71"/>
    </row>
    <row r="71" spans="1:3" x14ac:dyDescent="0.2">
      <c r="A71" s="71"/>
      <c r="B71" s="71"/>
      <c r="C71" s="71"/>
    </row>
    <row r="72" spans="1:3" x14ac:dyDescent="0.2">
      <c r="A72" s="71"/>
      <c r="B72" s="71"/>
      <c r="C72" s="71"/>
    </row>
    <row r="73" spans="1:3" x14ac:dyDescent="0.2">
      <c r="A73" s="71"/>
      <c r="B73" s="71"/>
      <c r="C73" s="71"/>
    </row>
  </sheetData>
  <phoneticPr fontId="0" type="noConversion"/>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5"/>
  <sheetViews>
    <sheetView topLeftCell="A7" zoomScale="130" zoomScaleNormal="130" workbookViewId="0">
      <selection activeCell="F19" sqref="F19"/>
    </sheetView>
  </sheetViews>
  <sheetFormatPr defaultColWidth="11.44140625" defaultRowHeight="13.2" x14ac:dyDescent="0.25"/>
  <cols>
    <col min="1" max="1" width="4" style="1" customWidth="1"/>
    <col min="2" max="2" width="27.109375" style="1" customWidth="1"/>
    <col min="3" max="3" width="16.6640625" style="1" customWidth="1"/>
    <col min="4" max="4" width="37.44140625" style="1" bestFit="1" customWidth="1"/>
    <col min="5" max="5" width="28.109375" style="1" customWidth="1"/>
    <col min="6" max="6" width="11.44140625" style="1"/>
    <col min="7" max="7" width="10" style="1" bestFit="1" customWidth="1"/>
    <col min="8" max="16384" width="11.44140625" style="1"/>
  </cols>
  <sheetData>
    <row r="1" spans="1:7" ht="15.6" x14ac:dyDescent="0.3">
      <c r="A1" s="27"/>
      <c r="B1" s="27"/>
      <c r="C1" s="27"/>
      <c r="D1" s="27"/>
      <c r="E1" s="27"/>
      <c r="F1" s="27"/>
    </row>
    <row r="2" spans="1:7" ht="16.2" thickBot="1" x14ac:dyDescent="0.35">
      <c r="A2" s="27"/>
      <c r="B2" s="4" t="s">
        <v>22</v>
      </c>
      <c r="C2" s="27"/>
      <c r="D2" s="27"/>
      <c r="E2" s="27"/>
      <c r="F2" s="27"/>
    </row>
    <row r="3" spans="1:7" ht="15.75" customHeight="1" x14ac:dyDescent="0.3">
      <c r="A3" s="27"/>
      <c r="B3" s="6" t="s">
        <v>1</v>
      </c>
      <c r="C3" s="277" t="s">
        <v>443</v>
      </c>
      <c r="D3" s="278"/>
      <c r="E3" s="27"/>
      <c r="F3" s="27"/>
    </row>
    <row r="4" spans="1:7" ht="15.75" customHeight="1" x14ac:dyDescent="0.3">
      <c r="A4" s="27"/>
      <c r="B4" s="28" t="s">
        <v>23</v>
      </c>
      <c r="C4" s="279" t="s">
        <v>426</v>
      </c>
      <c r="D4" s="280"/>
      <c r="E4" s="27"/>
      <c r="F4" s="27"/>
    </row>
    <row r="5" spans="1:7" ht="15.6" x14ac:dyDescent="0.3">
      <c r="A5" s="29"/>
      <c r="B5" s="28" t="s">
        <v>24</v>
      </c>
      <c r="C5" s="281" t="s">
        <v>427</v>
      </c>
      <c r="D5" s="282"/>
      <c r="E5" s="27"/>
      <c r="F5" s="29"/>
    </row>
    <row r="6" spans="1:7" ht="15.6" x14ac:dyDescent="0.3">
      <c r="A6" s="29"/>
      <c r="B6" s="28" t="s">
        <v>233</v>
      </c>
      <c r="C6" s="281" t="s">
        <v>427</v>
      </c>
      <c r="D6" s="282"/>
      <c r="E6" s="27"/>
      <c r="F6" s="29"/>
    </row>
    <row r="7" spans="1:7" ht="15.6" x14ac:dyDescent="0.3">
      <c r="A7" s="29"/>
      <c r="B7" s="28" t="s">
        <v>25</v>
      </c>
      <c r="C7" s="281" t="s">
        <v>427</v>
      </c>
      <c r="D7" s="282"/>
      <c r="E7" s="27"/>
      <c r="F7" s="29"/>
    </row>
    <row r="8" spans="1:7" ht="16.2" thickBot="1" x14ac:dyDescent="0.35">
      <c r="A8" s="27"/>
      <c r="B8" s="7" t="s">
        <v>26</v>
      </c>
      <c r="C8" s="275" t="s">
        <v>427</v>
      </c>
      <c r="D8" s="276"/>
      <c r="E8" s="27"/>
      <c r="F8" s="27"/>
    </row>
    <row r="9" spans="1:7" ht="15.6" x14ac:dyDescent="0.3">
      <c r="A9" s="27"/>
      <c r="B9" s="5"/>
      <c r="C9" s="27"/>
      <c r="D9" s="27"/>
      <c r="E9" s="27"/>
      <c r="F9" s="27"/>
    </row>
    <row r="10" spans="1:7" ht="15.6" x14ac:dyDescent="0.3">
      <c r="A10" s="27"/>
      <c r="B10" s="4" t="s">
        <v>27</v>
      </c>
      <c r="C10" s="27"/>
      <c r="D10" s="27"/>
      <c r="E10" s="27"/>
      <c r="F10" s="27"/>
    </row>
    <row r="11" spans="1:7" ht="16.2" thickBot="1" x14ac:dyDescent="0.35">
      <c r="A11" s="27"/>
      <c r="B11" s="30" t="s">
        <v>28</v>
      </c>
      <c r="C11" s="27"/>
      <c r="D11" s="27"/>
      <c r="E11" s="27"/>
      <c r="F11" s="27"/>
    </row>
    <row r="12" spans="1:7" ht="15.6" x14ac:dyDescent="0.3">
      <c r="A12" s="27"/>
      <c r="B12" s="262" t="s">
        <v>11</v>
      </c>
      <c r="C12" s="263" t="s">
        <v>29</v>
      </c>
      <c r="D12" s="263" t="s">
        <v>13</v>
      </c>
      <c r="E12" s="264" t="s">
        <v>30</v>
      </c>
      <c r="F12" s="27"/>
    </row>
    <row r="13" spans="1:7" ht="15.6" x14ac:dyDescent="0.3">
      <c r="A13" s="27"/>
      <c r="B13" s="260" t="s">
        <v>425</v>
      </c>
      <c r="C13" s="260" t="s">
        <v>31</v>
      </c>
      <c r="D13" s="261" t="s">
        <v>432</v>
      </c>
      <c r="E13" s="260" t="s">
        <v>433</v>
      </c>
      <c r="F13" s="27"/>
      <c r="G13" s="245" t="s">
        <v>205</v>
      </c>
    </row>
    <row r="14" spans="1:7" ht="15.6" x14ac:dyDescent="0.3">
      <c r="A14" s="27"/>
      <c r="B14" s="260" t="s">
        <v>437</v>
      </c>
      <c r="C14" s="260" t="s">
        <v>32</v>
      </c>
      <c r="D14" s="261" t="s">
        <v>438</v>
      </c>
      <c r="E14" s="260" t="s">
        <v>439</v>
      </c>
      <c r="F14" s="27"/>
      <c r="G14" s="245" t="s">
        <v>325</v>
      </c>
    </row>
    <row r="15" spans="1:7" ht="15.6" x14ac:dyDescent="0.3">
      <c r="A15" s="27"/>
      <c r="B15" s="260" t="s">
        <v>437</v>
      </c>
      <c r="C15" s="260" t="s">
        <v>440</v>
      </c>
      <c r="D15" s="261" t="s">
        <v>438</v>
      </c>
      <c r="E15" s="260" t="s">
        <v>439</v>
      </c>
      <c r="F15" s="27"/>
      <c r="G15" s="245" t="s">
        <v>458</v>
      </c>
    </row>
    <row r="16" spans="1:7" ht="15.6" x14ac:dyDescent="0.3">
      <c r="A16" s="27"/>
      <c r="B16" s="260" t="s">
        <v>441</v>
      </c>
      <c r="C16" s="260" t="s">
        <v>436</v>
      </c>
      <c r="D16" s="260" t="s">
        <v>442</v>
      </c>
      <c r="E16" s="260"/>
      <c r="F16" s="27"/>
      <c r="G16" s="245" t="s">
        <v>459</v>
      </c>
    </row>
    <row r="17" spans="1:7" ht="15.6" x14ac:dyDescent="0.3">
      <c r="A17" s="27"/>
      <c r="B17" s="260" t="s">
        <v>477</v>
      </c>
      <c r="C17" s="260" t="s">
        <v>478</v>
      </c>
      <c r="D17" s="260" t="s">
        <v>479</v>
      </c>
      <c r="E17" s="260"/>
      <c r="F17" s="27"/>
      <c r="G17" s="245" t="s">
        <v>480</v>
      </c>
    </row>
    <row r="18" spans="1:7" s="259" customFormat="1" ht="15.6" x14ac:dyDescent="0.3">
      <c r="A18" s="27"/>
      <c r="B18" s="260" t="s">
        <v>484</v>
      </c>
      <c r="C18" s="260" t="s">
        <v>478</v>
      </c>
      <c r="D18" s="261" t="s">
        <v>485</v>
      </c>
      <c r="E18" s="260"/>
      <c r="F18" s="27"/>
      <c r="G18" s="245" t="s">
        <v>480</v>
      </c>
    </row>
    <row r="19" spans="1:7" ht="15.6" x14ac:dyDescent="0.3">
      <c r="A19" s="27"/>
      <c r="B19" s="260" t="s">
        <v>428</v>
      </c>
      <c r="C19" s="260" t="s">
        <v>429</v>
      </c>
      <c r="D19" s="260" t="s">
        <v>430</v>
      </c>
      <c r="E19" s="260" t="s">
        <v>431</v>
      </c>
      <c r="F19" s="27"/>
    </row>
    <row r="20" spans="1:7" ht="16.2" thickBot="1" x14ac:dyDescent="0.35">
      <c r="A20" s="27"/>
      <c r="B20" s="30" t="s">
        <v>33</v>
      </c>
      <c r="C20" s="27"/>
      <c r="D20" s="27"/>
      <c r="E20" s="27"/>
      <c r="F20" s="27"/>
    </row>
    <row r="21" spans="1:7" ht="15.6" x14ac:dyDescent="0.3">
      <c r="A21" s="27"/>
      <c r="B21" s="8" t="s">
        <v>11</v>
      </c>
      <c r="C21" s="9" t="s">
        <v>29</v>
      </c>
      <c r="D21" s="9" t="s">
        <v>13</v>
      </c>
      <c r="E21" s="10" t="s">
        <v>30</v>
      </c>
      <c r="F21" s="27"/>
    </row>
    <row r="22" spans="1:7" ht="15.6" x14ac:dyDescent="0.3">
      <c r="A22" s="27"/>
      <c r="B22" s="31" t="s">
        <v>422</v>
      </c>
      <c r="C22" s="32" t="s">
        <v>31</v>
      </c>
      <c r="D22" s="32" t="s">
        <v>424</v>
      </c>
      <c r="E22" s="33" t="s">
        <v>423</v>
      </c>
      <c r="F22" s="27"/>
    </row>
    <row r="23" spans="1:7" ht="15.6" x14ac:dyDescent="0.3">
      <c r="A23" s="27"/>
      <c r="B23" s="31"/>
      <c r="C23" s="32"/>
      <c r="D23" s="32"/>
      <c r="E23" s="33"/>
      <c r="F23" s="27"/>
    </row>
    <row r="24" spans="1:7" ht="15.6" x14ac:dyDescent="0.3">
      <c r="A24" s="27"/>
      <c r="B24" s="31"/>
      <c r="C24" s="32"/>
      <c r="D24" s="32"/>
      <c r="E24" s="33"/>
      <c r="F24" s="27"/>
    </row>
    <row r="25" spans="1:7" ht="15.6" x14ac:dyDescent="0.3">
      <c r="A25" s="27"/>
      <c r="B25" s="31"/>
      <c r="C25" s="32"/>
      <c r="D25" s="32"/>
      <c r="E25" s="33"/>
      <c r="F25" s="27"/>
    </row>
    <row r="26" spans="1:7" ht="15.6" x14ac:dyDescent="0.3">
      <c r="A26" s="27"/>
      <c r="B26" s="31"/>
      <c r="C26" s="32"/>
      <c r="D26" s="32"/>
      <c r="E26" s="33"/>
      <c r="F26" s="27"/>
    </row>
    <row r="27" spans="1:7" ht="16.2" thickBot="1" x14ac:dyDescent="0.35">
      <c r="A27" s="27"/>
      <c r="B27" s="34"/>
      <c r="C27" s="35"/>
      <c r="D27" s="35"/>
      <c r="E27" s="36"/>
      <c r="F27" s="27"/>
    </row>
    <row r="28" spans="1:7" ht="15.6" x14ac:dyDescent="0.3">
      <c r="A28" s="27"/>
      <c r="B28" s="27"/>
      <c r="C28" s="27"/>
      <c r="D28" s="27"/>
      <c r="E28" s="27"/>
      <c r="F28" s="27"/>
    </row>
    <row r="29" spans="1:7" ht="16.2" thickBot="1" x14ac:dyDescent="0.35">
      <c r="A29" s="27"/>
      <c r="B29" s="4" t="s">
        <v>34</v>
      </c>
      <c r="C29" s="27"/>
      <c r="D29" s="27"/>
      <c r="E29" s="27"/>
      <c r="F29" s="27"/>
    </row>
    <row r="30" spans="1:7" ht="15.6" x14ac:dyDescent="0.3">
      <c r="A30" s="27"/>
      <c r="B30" s="8" t="s">
        <v>6</v>
      </c>
      <c r="C30" s="9" t="s">
        <v>7</v>
      </c>
      <c r="D30" s="9" t="s">
        <v>8</v>
      </c>
      <c r="E30" s="10" t="s">
        <v>9</v>
      </c>
      <c r="F30" s="27"/>
    </row>
    <row r="31" spans="1:7" ht="15.6" x14ac:dyDescent="0.3">
      <c r="A31" s="27"/>
      <c r="B31" s="37">
        <v>1</v>
      </c>
      <c r="C31" s="232">
        <v>42474</v>
      </c>
      <c r="D31" s="15" t="s">
        <v>412</v>
      </c>
      <c r="E31" s="12" t="s">
        <v>413</v>
      </c>
      <c r="F31" s="27"/>
    </row>
    <row r="32" spans="1:7" ht="30.6" x14ac:dyDescent="0.3">
      <c r="A32" s="27"/>
      <c r="B32" s="37">
        <v>2</v>
      </c>
      <c r="C32" s="232">
        <v>42746</v>
      </c>
      <c r="D32" s="15" t="s">
        <v>435</v>
      </c>
      <c r="E32" s="12" t="s">
        <v>425</v>
      </c>
      <c r="F32" s="27"/>
    </row>
    <row r="33" spans="1:6" ht="15.6" x14ac:dyDescent="0.3">
      <c r="A33" s="27"/>
      <c r="B33" s="37">
        <v>3</v>
      </c>
      <c r="C33" s="232">
        <v>42753</v>
      </c>
      <c r="D33" s="11" t="s">
        <v>468</v>
      </c>
      <c r="E33" s="12" t="s">
        <v>425</v>
      </c>
      <c r="F33" s="27"/>
    </row>
    <row r="34" spans="1:6" ht="15.6" x14ac:dyDescent="0.3">
      <c r="A34" s="27"/>
      <c r="B34" s="37"/>
      <c r="C34" s="38"/>
      <c r="D34" s="11"/>
      <c r="E34" s="12"/>
      <c r="F34" s="27"/>
    </row>
    <row r="35" spans="1:6" ht="16.2" thickBot="1" x14ac:dyDescent="0.35">
      <c r="A35" s="27"/>
      <c r="B35" s="39"/>
      <c r="C35" s="40"/>
      <c r="D35" s="17"/>
      <c r="E35" s="18"/>
      <c r="F35" s="27"/>
    </row>
  </sheetData>
  <mergeCells count="6">
    <mergeCell ref="C8:D8"/>
    <mergeCell ref="C3:D3"/>
    <mergeCell ref="C4:D4"/>
    <mergeCell ref="C5:D5"/>
    <mergeCell ref="C7:D7"/>
    <mergeCell ref="C6:D6"/>
  </mergeCells>
  <phoneticPr fontId="0" type="noConversion"/>
  <pageMargins left="0.75" right="0.75" top="1" bottom="1" header="0" footer="0"/>
  <headerFooter alignWithMargin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topLeftCell="A66" workbookViewId="0">
      <selection activeCell="C72" sqref="C72:O72"/>
    </sheetView>
  </sheetViews>
  <sheetFormatPr defaultColWidth="11.44140625" defaultRowHeight="13.2" x14ac:dyDescent="0.25"/>
  <cols>
    <col min="1" max="1" width="3.109375" style="1" customWidth="1"/>
    <col min="2" max="2" width="5" style="1" customWidth="1"/>
    <col min="3" max="3" width="8.88671875" style="1" customWidth="1"/>
    <col min="4" max="4" width="8.6640625" style="1" customWidth="1"/>
    <col min="5" max="5" width="6" style="1" customWidth="1"/>
    <col min="6" max="11" width="11.44140625" style="1" customWidth="1"/>
    <col min="12" max="12" width="10.88671875" style="1" customWidth="1"/>
    <col min="13" max="16384" width="11.44140625" style="1"/>
  </cols>
  <sheetData>
    <row r="1" spans="1:14" s="27" customFormat="1" ht="15.75" customHeight="1" x14ac:dyDescent="0.3">
      <c r="B1" s="330" t="s">
        <v>35</v>
      </c>
      <c r="C1" s="330"/>
      <c r="D1" s="330"/>
      <c r="E1" s="83"/>
      <c r="F1" s="83"/>
      <c r="G1" s="83"/>
      <c r="H1" s="83"/>
      <c r="I1" s="83"/>
      <c r="J1" s="83"/>
      <c r="M1" s="83"/>
      <c r="N1" s="83"/>
    </row>
    <row r="2" spans="1:14" s="27" customFormat="1" ht="15.6" x14ac:dyDescent="0.3">
      <c r="A2" s="42"/>
      <c r="C2" s="78" t="s">
        <v>36</v>
      </c>
      <c r="D2" s="78"/>
      <c r="E2" s="78"/>
      <c r="F2" s="78"/>
      <c r="G2" s="78"/>
      <c r="H2" s="78"/>
      <c r="I2" s="78"/>
      <c r="J2" s="78"/>
      <c r="M2" s="78"/>
      <c r="N2" s="78"/>
    </row>
    <row r="3" spans="1:14" s="27" customFormat="1" ht="15.6" x14ac:dyDescent="0.3">
      <c r="A3" s="42"/>
      <c r="C3" s="77" t="s">
        <v>124</v>
      </c>
      <c r="D3" s="77"/>
      <c r="E3" s="77"/>
      <c r="F3" s="77"/>
      <c r="G3" s="77"/>
      <c r="H3" s="77"/>
      <c r="I3" s="77"/>
      <c r="J3" s="77"/>
      <c r="M3" s="77"/>
      <c r="N3" s="77"/>
    </row>
    <row r="4" spans="1:14" s="27" customFormat="1" ht="15.6" x14ac:dyDescent="0.3">
      <c r="A4" s="42"/>
      <c r="C4" s="77" t="s">
        <v>125</v>
      </c>
      <c r="D4" s="77"/>
      <c r="E4" s="77"/>
      <c r="F4" s="77"/>
      <c r="G4" s="77"/>
      <c r="H4" s="77"/>
      <c r="I4" s="77"/>
      <c r="J4" s="77"/>
      <c r="M4" s="77"/>
      <c r="N4" s="77"/>
    </row>
    <row r="5" spans="1:14" s="27" customFormat="1" ht="15.6" x14ac:dyDescent="0.3">
      <c r="A5" s="42"/>
      <c r="C5" s="77" t="s">
        <v>126</v>
      </c>
      <c r="D5" s="77"/>
      <c r="E5" s="77"/>
      <c r="F5" s="77"/>
      <c r="G5" s="77"/>
      <c r="H5" s="77"/>
      <c r="I5" s="77"/>
      <c r="J5" s="77"/>
      <c r="M5" s="77"/>
      <c r="N5" s="77"/>
    </row>
    <row r="6" spans="1:14" s="27" customFormat="1" ht="15.6" x14ac:dyDescent="0.3">
      <c r="A6" s="42"/>
      <c r="C6" s="77" t="s">
        <v>127</v>
      </c>
      <c r="D6" s="77"/>
      <c r="E6" s="77"/>
      <c r="F6" s="77"/>
      <c r="G6" s="77"/>
      <c r="H6" s="77"/>
      <c r="I6" s="77"/>
      <c r="J6" s="77"/>
      <c r="M6" s="77"/>
      <c r="N6" s="77"/>
    </row>
    <row r="7" spans="1:14" s="27" customFormat="1" ht="15.6" x14ac:dyDescent="0.3">
      <c r="A7" s="42"/>
      <c r="C7" s="77" t="s">
        <v>128</v>
      </c>
      <c r="D7" s="77"/>
      <c r="E7" s="77"/>
      <c r="F7" s="77"/>
      <c r="G7" s="77"/>
      <c r="H7" s="77"/>
      <c r="I7" s="77"/>
      <c r="J7" s="77"/>
      <c r="M7" s="77"/>
      <c r="N7" s="77"/>
    </row>
    <row r="8" spans="1:14" s="27" customFormat="1" ht="15.6" x14ac:dyDescent="0.3">
      <c r="A8" s="42"/>
      <c r="C8" s="77"/>
      <c r="D8" s="77"/>
      <c r="E8" s="77"/>
      <c r="F8" s="77"/>
      <c r="G8" s="77"/>
      <c r="H8" s="77"/>
      <c r="I8" s="77"/>
      <c r="J8" s="77"/>
      <c r="M8" s="77"/>
      <c r="N8" s="77"/>
    </row>
    <row r="9" spans="1:14" s="27" customFormat="1" ht="5.25" customHeight="1" x14ac:dyDescent="0.3">
      <c r="A9" s="42"/>
      <c r="B9" s="77"/>
      <c r="C9" s="77"/>
      <c r="D9" s="77"/>
      <c r="E9" s="77"/>
      <c r="F9" s="77"/>
      <c r="G9" s="77"/>
      <c r="H9" s="77"/>
      <c r="I9" s="77"/>
      <c r="J9" s="77"/>
      <c r="M9" s="77"/>
      <c r="N9" s="77"/>
    </row>
    <row r="10" spans="1:14" s="27" customFormat="1" ht="12" customHeight="1" x14ac:dyDescent="0.3">
      <c r="A10" s="42"/>
      <c r="B10" s="203"/>
      <c r="C10" s="203" t="s">
        <v>394</v>
      </c>
      <c r="D10" s="203"/>
      <c r="E10" s="203"/>
      <c r="F10" s="203"/>
      <c r="G10" s="203"/>
      <c r="H10" s="203"/>
      <c r="I10" s="203"/>
      <c r="J10" s="203"/>
      <c r="M10" s="203"/>
      <c r="N10" s="203"/>
    </row>
    <row r="11" spans="1:14" s="27" customFormat="1" ht="5.25" customHeight="1" x14ac:dyDescent="0.3">
      <c r="A11" s="42"/>
      <c r="B11" s="203"/>
      <c r="C11" s="203"/>
      <c r="D11" s="203"/>
      <c r="E11" s="203"/>
      <c r="F11" s="203"/>
      <c r="G11" s="203"/>
      <c r="H11" s="203"/>
      <c r="I11" s="203"/>
      <c r="J11" s="203"/>
      <c r="M11" s="203"/>
      <c r="N11" s="203"/>
    </row>
    <row r="12" spans="1:14" s="27" customFormat="1" ht="5.25" customHeight="1" x14ac:dyDescent="0.3">
      <c r="A12" s="42"/>
      <c r="B12" s="203"/>
      <c r="C12" s="203"/>
      <c r="D12" s="203"/>
      <c r="E12" s="203"/>
      <c r="F12" s="203"/>
      <c r="G12" s="203"/>
      <c r="H12" s="203"/>
      <c r="I12" s="203"/>
      <c r="J12" s="203"/>
      <c r="M12" s="203"/>
      <c r="N12" s="203"/>
    </row>
    <row r="13" spans="1:14" s="27" customFormat="1" ht="15.6" x14ac:dyDescent="0.3">
      <c r="A13" s="42"/>
      <c r="C13" s="78" t="s">
        <v>37</v>
      </c>
      <c r="D13" s="78"/>
      <c r="E13" s="78"/>
      <c r="F13" s="78"/>
      <c r="G13" s="78"/>
      <c r="H13" s="78"/>
      <c r="I13" s="78"/>
      <c r="J13" s="78"/>
      <c r="M13" s="78"/>
      <c r="N13" s="78"/>
    </row>
    <row r="14" spans="1:14" s="27" customFormat="1" ht="12.75" customHeight="1" x14ac:dyDescent="0.3">
      <c r="A14" s="42"/>
      <c r="C14" s="77" t="s">
        <v>331</v>
      </c>
      <c r="D14" s="77"/>
      <c r="E14" s="77"/>
      <c r="F14" s="77"/>
      <c r="G14" s="77"/>
      <c r="H14" s="77"/>
      <c r="I14" s="77"/>
      <c r="J14" s="77"/>
      <c r="M14" s="77"/>
      <c r="N14" s="77"/>
    </row>
    <row r="15" spans="1:14" s="27" customFormat="1" ht="15.6" x14ac:dyDescent="0.3">
      <c r="C15" s="331" t="s">
        <v>332</v>
      </c>
      <c r="D15" s="331"/>
      <c r="E15" s="331"/>
      <c r="F15" s="331"/>
      <c r="G15" s="331"/>
      <c r="H15" s="331"/>
      <c r="I15" s="331"/>
      <c r="J15" s="331"/>
      <c r="K15" s="331"/>
      <c r="L15" s="331"/>
      <c r="M15" s="331"/>
      <c r="N15" s="331"/>
    </row>
    <row r="16" spans="1:14" s="27" customFormat="1" ht="15.6" x14ac:dyDescent="0.3">
      <c r="C16" s="137" t="s">
        <v>205</v>
      </c>
      <c r="D16" s="77" t="s">
        <v>31</v>
      </c>
      <c r="E16" s="77"/>
      <c r="F16" s="77"/>
      <c r="G16" s="77"/>
      <c r="H16" s="77"/>
      <c r="I16" s="77"/>
      <c r="J16" s="77"/>
      <c r="K16" s="77"/>
      <c r="L16" s="77"/>
      <c r="M16" s="77"/>
      <c r="N16" s="77"/>
    </row>
    <row r="17" spans="3:15" s="27" customFormat="1" ht="15.6" x14ac:dyDescent="0.3">
      <c r="C17" s="137" t="s">
        <v>325</v>
      </c>
      <c r="D17" s="77" t="s">
        <v>397</v>
      </c>
    </row>
    <row r="18" spans="3:15" s="27" customFormat="1" ht="15.6" x14ac:dyDescent="0.3">
      <c r="C18" s="137" t="s">
        <v>326</v>
      </c>
      <c r="D18" s="77" t="s">
        <v>398</v>
      </c>
    </row>
    <row r="19" spans="3:15" s="27" customFormat="1" ht="15.6" x14ac:dyDescent="0.3">
      <c r="C19" s="137" t="s">
        <v>206</v>
      </c>
      <c r="D19" s="77" t="s">
        <v>399</v>
      </c>
    </row>
    <row r="20" spans="3:15" s="27" customFormat="1" ht="15.6" x14ac:dyDescent="0.3">
      <c r="C20" s="137" t="s">
        <v>327</v>
      </c>
      <c r="D20" s="77" t="s">
        <v>400</v>
      </c>
    </row>
    <row r="21" spans="3:15" s="27" customFormat="1" ht="15.6" x14ac:dyDescent="0.3">
      <c r="C21" s="137" t="s">
        <v>328</v>
      </c>
      <c r="D21" s="77" t="s">
        <v>329</v>
      </c>
    </row>
    <row r="22" spans="3:15" s="27" customFormat="1" ht="15.6" x14ac:dyDescent="0.3">
      <c r="C22" s="137" t="s">
        <v>316</v>
      </c>
      <c r="D22" s="194" t="s">
        <v>316</v>
      </c>
    </row>
    <row r="23" spans="3:15" s="27" customFormat="1" ht="15.6" x14ac:dyDescent="0.3">
      <c r="C23" s="137" t="s">
        <v>317</v>
      </c>
      <c r="D23" s="194" t="s">
        <v>401</v>
      </c>
    </row>
    <row r="24" spans="3:15" s="27" customFormat="1" ht="15.6" x14ac:dyDescent="0.3">
      <c r="C24" s="137" t="s">
        <v>318</v>
      </c>
      <c r="D24" s="194" t="s">
        <v>402</v>
      </c>
    </row>
    <row r="25" spans="3:15" s="27" customFormat="1" ht="15.6" x14ac:dyDescent="0.3">
      <c r="C25" s="137" t="s">
        <v>396</v>
      </c>
      <c r="D25" s="194" t="s">
        <v>395</v>
      </c>
    </row>
    <row r="26" spans="3:15" s="27" customFormat="1" ht="16.2" thickBot="1" x14ac:dyDescent="0.35">
      <c r="C26" s="137"/>
      <c r="D26" s="203"/>
    </row>
    <row r="27" spans="3:15" s="27" customFormat="1" ht="16.2" thickBot="1" x14ac:dyDescent="0.35">
      <c r="C27" s="333" t="s">
        <v>379</v>
      </c>
      <c r="D27" s="334"/>
      <c r="E27" s="334"/>
      <c r="F27" s="335"/>
      <c r="G27" s="42"/>
      <c r="H27" s="42"/>
      <c r="I27" s="42"/>
      <c r="J27" s="42"/>
      <c r="K27" s="42"/>
      <c r="L27" s="42"/>
      <c r="M27" s="42"/>
      <c r="N27" s="42"/>
      <c r="O27" s="42"/>
    </row>
    <row r="28" spans="3:15" s="27" customFormat="1" ht="53.25" customHeight="1" x14ac:dyDescent="0.3">
      <c r="C28" s="295" t="s">
        <v>377</v>
      </c>
      <c r="D28" s="296"/>
      <c r="E28" s="296"/>
      <c r="F28" s="296"/>
      <c r="G28" s="296"/>
      <c r="H28" s="296"/>
      <c r="I28" s="296"/>
      <c r="J28" s="296"/>
      <c r="K28" s="296"/>
      <c r="L28" s="296"/>
      <c r="M28" s="296"/>
      <c r="N28" s="296"/>
      <c r="O28" s="297"/>
    </row>
    <row r="29" spans="3:15" s="27" customFormat="1" ht="15.6" x14ac:dyDescent="0.3">
      <c r="C29" s="84"/>
      <c r="D29" s="203"/>
      <c r="E29" s="203"/>
      <c r="F29" s="203"/>
      <c r="G29" s="203"/>
      <c r="H29" s="203"/>
      <c r="I29" s="203"/>
      <c r="J29" s="203"/>
      <c r="K29" s="203"/>
      <c r="L29" s="203"/>
      <c r="M29" s="203"/>
      <c r="N29" s="203"/>
      <c r="O29" s="92"/>
    </row>
    <row r="30" spans="3:15" s="27" customFormat="1" ht="15.6" x14ac:dyDescent="0.3">
      <c r="C30" s="84"/>
      <c r="D30" s="110"/>
      <c r="E30" s="110"/>
      <c r="F30" s="110"/>
      <c r="G30" s="110"/>
      <c r="H30" s="110"/>
      <c r="I30" s="110"/>
      <c r="J30" s="110"/>
      <c r="K30" s="110"/>
      <c r="L30" s="110"/>
      <c r="M30" s="110"/>
      <c r="N30" s="110"/>
      <c r="O30" s="92"/>
    </row>
    <row r="31" spans="3:15" s="27" customFormat="1" ht="15.6" x14ac:dyDescent="0.3">
      <c r="C31" s="84"/>
      <c r="D31" s="329" t="s">
        <v>39</v>
      </c>
      <c r="E31" s="329"/>
      <c r="F31" s="329"/>
      <c r="G31" s="329" t="s">
        <v>8</v>
      </c>
      <c r="H31" s="329"/>
      <c r="I31" s="329"/>
      <c r="J31" s="329"/>
      <c r="K31" s="329"/>
      <c r="L31" s="329"/>
      <c r="M31" s="329"/>
      <c r="N31" s="329"/>
      <c r="O31" s="92"/>
    </row>
    <row r="32" spans="3:15" s="27" customFormat="1" ht="15.6" x14ac:dyDescent="0.3">
      <c r="C32" s="84"/>
      <c r="D32" s="307" t="s">
        <v>67</v>
      </c>
      <c r="E32" s="307"/>
      <c r="F32" s="307"/>
      <c r="G32" s="308" t="s">
        <v>335</v>
      </c>
      <c r="H32" s="308"/>
      <c r="I32" s="308"/>
      <c r="J32" s="308"/>
      <c r="K32" s="308"/>
      <c r="L32" s="308"/>
      <c r="M32" s="308"/>
      <c r="N32" s="308"/>
      <c r="O32" s="92"/>
    </row>
    <row r="33" spans="3:15" s="27" customFormat="1" ht="25.5" customHeight="1" x14ac:dyDescent="0.3">
      <c r="C33" s="84"/>
      <c r="D33" s="307" t="s">
        <v>284</v>
      </c>
      <c r="E33" s="307"/>
      <c r="F33" s="307"/>
      <c r="G33" s="308" t="s">
        <v>336</v>
      </c>
      <c r="H33" s="308"/>
      <c r="I33" s="308"/>
      <c r="J33" s="308"/>
      <c r="K33" s="308"/>
      <c r="L33" s="308"/>
      <c r="M33" s="308"/>
      <c r="N33" s="308"/>
      <c r="O33" s="92"/>
    </row>
    <row r="34" spans="3:15" s="27" customFormat="1" ht="39" customHeight="1" x14ac:dyDescent="0.3">
      <c r="C34" s="84"/>
      <c r="D34" s="307" t="s">
        <v>260</v>
      </c>
      <c r="E34" s="307"/>
      <c r="F34" s="307"/>
      <c r="G34" s="308" t="s">
        <v>337</v>
      </c>
      <c r="H34" s="308"/>
      <c r="I34" s="308"/>
      <c r="J34" s="308"/>
      <c r="K34" s="308"/>
      <c r="L34" s="308"/>
      <c r="M34" s="308"/>
      <c r="N34" s="308"/>
      <c r="O34" s="92"/>
    </row>
    <row r="35" spans="3:15" s="27" customFormat="1" ht="27" customHeight="1" x14ac:dyDescent="0.3">
      <c r="C35" s="84"/>
      <c r="D35" s="307" t="s">
        <v>261</v>
      </c>
      <c r="E35" s="307"/>
      <c r="F35" s="307"/>
      <c r="G35" s="308" t="s">
        <v>338</v>
      </c>
      <c r="H35" s="308"/>
      <c r="I35" s="308"/>
      <c r="J35" s="308"/>
      <c r="K35" s="308"/>
      <c r="L35" s="308"/>
      <c r="M35" s="308"/>
      <c r="N35" s="308"/>
      <c r="O35" s="92"/>
    </row>
    <row r="36" spans="3:15" s="27" customFormat="1" ht="27" customHeight="1" x14ac:dyDescent="0.3">
      <c r="C36" s="84"/>
      <c r="D36" s="307" t="s">
        <v>262</v>
      </c>
      <c r="E36" s="307"/>
      <c r="F36" s="307"/>
      <c r="G36" s="308" t="s">
        <v>339</v>
      </c>
      <c r="H36" s="308"/>
      <c r="I36" s="308"/>
      <c r="J36" s="308"/>
      <c r="K36" s="308"/>
      <c r="L36" s="308"/>
      <c r="M36" s="308"/>
      <c r="N36" s="308"/>
      <c r="O36" s="92"/>
    </row>
    <row r="37" spans="3:15" s="27" customFormat="1" ht="24" customHeight="1" x14ac:dyDescent="0.3">
      <c r="C37" s="84"/>
      <c r="D37" s="307" t="s">
        <v>263</v>
      </c>
      <c r="E37" s="307"/>
      <c r="F37" s="307"/>
      <c r="G37" s="308" t="s">
        <v>340</v>
      </c>
      <c r="H37" s="308"/>
      <c r="I37" s="308"/>
      <c r="J37" s="308"/>
      <c r="K37" s="308"/>
      <c r="L37" s="308"/>
      <c r="M37" s="308"/>
      <c r="N37" s="308"/>
      <c r="O37" s="92"/>
    </row>
    <row r="38" spans="3:15" s="27" customFormat="1" ht="15.6" x14ac:dyDescent="0.3">
      <c r="C38" s="84"/>
      <c r="D38" s="307" t="s">
        <v>264</v>
      </c>
      <c r="E38" s="307"/>
      <c r="F38" s="307"/>
      <c r="G38" s="308" t="s">
        <v>341</v>
      </c>
      <c r="H38" s="308"/>
      <c r="I38" s="308"/>
      <c r="J38" s="308"/>
      <c r="K38" s="308"/>
      <c r="L38" s="308"/>
      <c r="M38" s="308"/>
      <c r="N38" s="308"/>
      <c r="O38" s="92"/>
    </row>
    <row r="39" spans="3:15" s="27" customFormat="1" ht="15.6" x14ac:dyDescent="0.3">
      <c r="C39" s="84"/>
      <c r="D39" s="307" t="s">
        <v>265</v>
      </c>
      <c r="E39" s="307"/>
      <c r="F39" s="307"/>
      <c r="G39" s="308" t="s">
        <v>342</v>
      </c>
      <c r="H39" s="308"/>
      <c r="I39" s="308"/>
      <c r="J39" s="308"/>
      <c r="K39" s="308"/>
      <c r="L39" s="308"/>
      <c r="M39" s="308"/>
      <c r="N39" s="308"/>
      <c r="O39" s="92"/>
    </row>
    <row r="40" spans="3:15" s="27" customFormat="1" ht="15.6" x14ac:dyDescent="0.3">
      <c r="C40" s="84"/>
      <c r="D40" s="307" t="s">
        <v>266</v>
      </c>
      <c r="E40" s="307"/>
      <c r="F40" s="307"/>
      <c r="G40" s="308" t="s">
        <v>343</v>
      </c>
      <c r="H40" s="308"/>
      <c r="I40" s="308"/>
      <c r="J40" s="308"/>
      <c r="K40" s="308"/>
      <c r="L40" s="308"/>
      <c r="M40" s="308"/>
      <c r="N40" s="308"/>
      <c r="O40" s="92"/>
    </row>
    <row r="41" spans="3:15" s="27" customFormat="1" ht="15.6" x14ac:dyDescent="0.3">
      <c r="C41" s="84"/>
      <c r="D41" s="307" t="s">
        <v>267</v>
      </c>
      <c r="E41" s="307"/>
      <c r="F41" s="307"/>
      <c r="G41" s="308" t="s">
        <v>344</v>
      </c>
      <c r="H41" s="308"/>
      <c r="I41" s="308"/>
      <c r="J41" s="308"/>
      <c r="K41" s="308"/>
      <c r="L41" s="308"/>
      <c r="M41" s="308"/>
      <c r="N41" s="308"/>
      <c r="O41" s="92"/>
    </row>
    <row r="42" spans="3:15" s="27" customFormat="1" ht="15.6" x14ac:dyDescent="0.3">
      <c r="C42" s="84"/>
      <c r="D42" s="307" t="s">
        <v>268</v>
      </c>
      <c r="E42" s="307"/>
      <c r="F42" s="307"/>
      <c r="G42" s="308" t="s">
        <v>345</v>
      </c>
      <c r="H42" s="308"/>
      <c r="I42" s="308"/>
      <c r="J42" s="308"/>
      <c r="K42" s="308"/>
      <c r="L42" s="308"/>
      <c r="M42" s="308"/>
      <c r="N42" s="308"/>
      <c r="O42" s="92"/>
    </row>
    <row r="43" spans="3:15" s="27" customFormat="1" ht="15.6" x14ac:dyDescent="0.3">
      <c r="C43" s="84"/>
      <c r="D43" s="307" t="s">
        <v>269</v>
      </c>
      <c r="E43" s="307"/>
      <c r="F43" s="307"/>
      <c r="G43" s="308" t="s">
        <v>346</v>
      </c>
      <c r="H43" s="308"/>
      <c r="I43" s="308"/>
      <c r="J43" s="308"/>
      <c r="K43" s="308"/>
      <c r="L43" s="308"/>
      <c r="M43" s="308"/>
      <c r="N43" s="308"/>
      <c r="O43" s="92"/>
    </row>
    <row r="44" spans="3:15" s="27" customFormat="1" ht="15.6" x14ac:dyDescent="0.3">
      <c r="C44" s="84"/>
      <c r="D44" s="307" t="s">
        <v>270</v>
      </c>
      <c r="E44" s="307"/>
      <c r="F44" s="307"/>
      <c r="G44" s="308" t="s">
        <v>347</v>
      </c>
      <c r="H44" s="308"/>
      <c r="I44" s="308"/>
      <c r="J44" s="308"/>
      <c r="K44" s="308"/>
      <c r="L44" s="308"/>
      <c r="M44" s="308"/>
      <c r="N44" s="308"/>
      <c r="O44" s="92"/>
    </row>
    <row r="45" spans="3:15" s="27" customFormat="1" ht="15.6" x14ac:dyDescent="0.3">
      <c r="C45" s="84"/>
      <c r="D45" s="307" t="s">
        <v>271</v>
      </c>
      <c r="E45" s="307"/>
      <c r="F45" s="307"/>
      <c r="G45" s="308" t="s">
        <v>348</v>
      </c>
      <c r="H45" s="308"/>
      <c r="I45" s="308"/>
      <c r="J45" s="308"/>
      <c r="K45" s="308"/>
      <c r="L45" s="308"/>
      <c r="M45" s="308"/>
      <c r="N45" s="308"/>
      <c r="O45" s="92"/>
    </row>
    <row r="46" spans="3:15" s="27" customFormat="1" ht="15.6" x14ac:dyDescent="0.3">
      <c r="C46" s="84"/>
      <c r="D46" s="307" t="s">
        <v>272</v>
      </c>
      <c r="E46" s="307"/>
      <c r="F46" s="307"/>
      <c r="G46" s="308" t="s">
        <v>349</v>
      </c>
      <c r="H46" s="308"/>
      <c r="I46" s="308"/>
      <c r="J46" s="308"/>
      <c r="K46" s="308"/>
      <c r="L46" s="308"/>
      <c r="M46" s="308"/>
      <c r="N46" s="308"/>
      <c r="O46" s="92"/>
    </row>
    <row r="47" spans="3:15" s="27" customFormat="1" ht="22.5" customHeight="1" x14ac:dyDescent="0.3">
      <c r="C47" s="84"/>
      <c r="D47" s="307" t="s">
        <v>273</v>
      </c>
      <c r="E47" s="307"/>
      <c r="F47" s="307"/>
      <c r="G47" s="308" t="s">
        <v>374</v>
      </c>
      <c r="H47" s="308"/>
      <c r="I47" s="308"/>
      <c r="J47" s="308"/>
      <c r="K47" s="308"/>
      <c r="L47" s="308"/>
      <c r="M47" s="308"/>
      <c r="N47" s="308"/>
      <c r="O47" s="92"/>
    </row>
    <row r="48" spans="3:15" s="27" customFormat="1" ht="21.75" customHeight="1" x14ac:dyDescent="0.3">
      <c r="C48" s="84"/>
      <c r="D48" s="307" t="s">
        <v>274</v>
      </c>
      <c r="E48" s="307"/>
      <c r="F48" s="307"/>
      <c r="G48" s="308" t="s">
        <v>375</v>
      </c>
      <c r="H48" s="308"/>
      <c r="I48" s="308"/>
      <c r="J48" s="308"/>
      <c r="K48" s="308"/>
      <c r="L48" s="308"/>
      <c r="M48" s="308"/>
      <c r="N48" s="308"/>
      <c r="O48" s="92"/>
    </row>
    <row r="49" spans="3:15" s="27" customFormat="1" ht="15.6" x14ac:dyDescent="0.3">
      <c r="C49" s="84"/>
      <c r="D49" s="307" t="s">
        <v>277</v>
      </c>
      <c r="E49" s="307"/>
      <c r="F49" s="307"/>
      <c r="G49" s="308" t="s">
        <v>350</v>
      </c>
      <c r="H49" s="308"/>
      <c r="I49" s="308"/>
      <c r="J49" s="308"/>
      <c r="K49" s="308"/>
      <c r="L49" s="308"/>
      <c r="M49" s="308"/>
      <c r="N49" s="308"/>
      <c r="O49" s="92"/>
    </row>
    <row r="50" spans="3:15" s="27" customFormat="1" ht="15.75" customHeight="1" x14ac:dyDescent="0.3">
      <c r="C50" s="84"/>
      <c r="D50" s="307" t="s">
        <v>283</v>
      </c>
      <c r="E50" s="307"/>
      <c r="F50" s="307"/>
      <c r="G50" s="308" t="s">
        <v>351</v>
      </c>
      <c r="H50" s="308"/>
      <c r="I50" s="308"/>
      <c r="J50" s="308"/>
      <c r="K50" s="308"/>
      <c r="L50" s="308"/>
      <c r="M50" s="308"/>
      <c r="N50" s="308"/>
      <c r="O50" s="92"/>
    </row>
    <row r="51" spans="3:15" s="27" customFormat="1" ht="15.75" customHeight="1" x14ac:dyDescent="0.3">
      <c r="C51" s="84"/>
      <c r="D51" s="307" t="s">
        <v>285</v>
      </c>
      <c r="E51" s="307"/>
      <c r="F51" s="307"/>
      <c r="G51" s="308" t="s">
        <v>352</v>
      </c>
      <c r="H51" s="308"/>
      <c r="I51" s="308"/>
      <c r="J51" s="308"/>
      <c r="K51" s="308"/>
      <c r="L51" s="308"/>
      <c r="M51" s="308"/>
      <c r="N51" s="308"/>
      <c r="O51" s="92"/>
    </row>
    <row r="52" spans="3:15" s="27" customFormat="1" ht="15.75" customHeight="1" x14ac:dyDescent="0.3">
      <c r="C52" s="84"/>
      <c r="D52" s="307" t="s">
        <v>286</v>
      </c>
      <c r="E52" s="307"/>
      <c r="F52" s="307"/>
      <c r="G52" s="308" t="s">
        <v>353</v>
      </c>
      <c r="H52" s="308"/>
      <c r="I52" s="308"/>
      <c r="J52" s="308"/>
      <c r="K52" s="308"/>
      <c r="L52" s="308"/>
      <c r="M52" s="308"/>
      <c r="N52" s="308"/>
      <c r="O52" s="92"/>
    </row>
    <row r="53" spans="3:15" s="27" customFormat="1" ht="21.75" customHeight="1" x14ac:dyDescent="0.3">
      <c r="C53" s="84"/>
      <c r="D53" s="307" t="s">
        <v>287</v>
      </c>
      <c r="E53" s="307"/>
      <c r="F53" s="307"/>
      <c r="G53" s="308" t="s">
        <v>354</v>
      </c>
      <c r="H53" s="308"/>
      <c r="I53" s="308"/>
      <c r="J53" s="308"/>
      <c r="K53" s="308"/>
      <c r="L53" s="308"/>
      <c r="M53" s="308"/>
      <c r="N53" s="308"/>
      <c r="O53" s="92"/>
    </row>
    <row r="54" spans="3:15" s="27" customFormat="1" ht="16.2" thickBot="1" x14ac:dyDescent="0.35">
      <c r="C54" s="84"/>
      <c r="D54" s="42"/>
      <c r="E54" s="312"/>
      <c r="F54" s="312"/>
      <c r="G54" s="312"/>
      <c r="H54" s="312"/>
      <c r="I54" s="312"/>
      <c r="J54" s="312"/>
      <c r="K54" s="312"/>
      <c r="L54" s="312"/>
      <c r="M54" s="312"/>
      <c r="N54" s="312"/>
      <c r="O54" s="313"/>
    </row>
    <row r="55" spans="3:15" s="27" customFormat="1" ht="24.75" customHeight="1" x14ac:dyDescent="0.3">
      <c r="C55" s="84"/>
      <c r="D55" s="210" t="s">
        <v>355</v>
      </c>
      <c r="E55" s="298" t="s">
        <v>356</v>
      </c>
      <c r="F55" s="298"/>
      <c r="G55" s="298" t="s">
        <v>357</v>
      </c>
      <c r="H55" s="298"/>
      <c r="I55" s="299"/>
      <c r="J55" s="58"/>
      <c r="K55" s="58"/>
      <c r="L55" s="58"/>
      <c r="M55" s="58"/>
      <c r="N55" s="58"/>
      <c r="O55" s="202"/>
    </row>
    <row r="56" spans="3:15" s="27" customFormat="1" ht="24.75" customHeight="1" x14ac:dyDescent="0.3">
      <c r="C56" s="84"/>
      <c r="D56" s="302" t="s">
        <v>358</v>
      </c>
      <c r="E56" s="289" t="s">
        <v>359</v>
      </c>
      <c r="F56" s="290"/>
      <c r="G56" s="300" t="s">
        <v>360</v>
      </c>
      <c r="H56" s="300"/>
      <c r="I56" s="301"/>
      <c r="J56" s="58"/>
      <c r="K56" s="58"/>
      <c r="L56" s="58"/>
      <c r="M56" s="58"/>
      <c r="N56" s="58"/>
      <c r="O56" s="202"/>
    </row>
    <row r="57" spans="3:15" s="27" customFormat="1" ht="24.75" customHeight="1" x14ac:dyDescent="0.3">
      <c r="C57" s="84"/>
      <c r="D57" s="302"/>
      <c r="E57" s="291"/>
      <c r="F57" s="292"/>
      <c r="G57" s="300" t="s">
        <v>361</v>
      </c>
      <c r="H57" s="300"/>
      <c r="I57" s="301"/>
      <c r="J57" s="58"/>
      <c r="K57" s="58"/>
      <c r="L57" s="58"/>
      <c r="M57" s="58"/>
      <c r="N57" s="58"/>
      <c r="O57" s="202"/>
    </row>
    <row r="58" spans="3:15" s="27" customFormat="1" ht="24.75" customHeight="1" x14ac:dyDescent="0.3">
      <c r="C58" s="84"/>
      <c r="D58" s="302" t="s">
        <v>362</v>
      </c>
      <c r="E58" s="289" t="s">
        <v>363</v>
      </c>
      <c r="F58" s="290"/>
      <c r="G58" s="300" t="s">
        <v>372</v>
      </c>
      <c r="H58" s="300"/>
      <c r="I58" s="301"/>
      <c r="J58" s="58"/>
      <c r="K58" s="58"/>
      <c r="L58" s="58"/>
      <c r="M58" s="58"/>
      <c r="N58" s="58"/>
      <c r="O58" s="202"/>
    </row>
    <row r="59" spans="3:15" s="27" customFormat="1" ht="24.75" customHeight="1" x14ac:dyDescent="0.3">
      <c r="C59" s="84"/>
      <c r="D59" s="302"/>
      <c r="E59" s="291"/>
      <c r="F59" s="292"/>
      <c r="G59" s="300" t="s">
        <v>373</v>
      </c>
      <c r="H59" s="300"/>
      <c r="I59" s="301"/>
      <c r="J59" s="58"/>
      <c r="K59" s="58"/>
      <c r="L59" s="58"/>
      <c r="M59" s="58"/>
      <c r="N59" s="58"/>
      <c r="O59" s="202"/>
    </row>
    <row r="60" spans="3:15" s="27" customFormat="1" ht="24.75" customHeight="1" x14ac:dyDescent="0.3">
      <c r="C60" s="84"/>
      <c r="D60" s="302" t="s">
        <v>364</v>
      </c>
      <c r="E60" s="289" t="s">
        <v>365</v>
      </c>
      <c r="F60" s="290"/>
      <c r="G60" s="300" t="s">
        <v>366</v>
      </c>
      <c r="H60" s="300"/>
      <c r="I60" s="301"/>
      <c r="J60" s="58"/>
      <c r="K60" s="58"/>
      <c r="L60" s="58"/>
      <c r="M60" s="58"/>
      <c r="N60" s="58"/>
      <c r="O60" s="202"/>
    </row>
    <row r="61" spans="3:15" s="27" customFormat="1" ht="24.75" customHeight="1" x14ac:dyDescent="0.3">
      <c r="C61" s="84"/>
      <c r="D61" s="302"/>
      <c r="E61" s="291"/>
      <c r="F61" s="292"/>
      <c r="G61" s="300" t="s">
        <v>367</v>
      </c>
      <c r="H61" s="300"/>
      <c r="I61" s="301"/>
      <c r="J61" s="58"/>
      <c r="K61" s="58"/>
      <c r="L61" s="58"/>
      <c r="M61" s="58"/>
      <c r="N61" s="58"/>
      <c r="O61" s="202"/>
    </row>
    <row r="62" spans="3:15" s="27" customFormat="1" ht="24.75" customHeight="1" x14ac:dyDescent="0.3">
      <c r="C62" s="84"/>
      <c r="D62" s="302" t="s">
        <v>368</v>
      </c>
      <c r="E62" s="289" t="s">
        <v>369</v>
      </c>
      <c r="F62" s="290"/>
      <c r="G62" s="300" t="s">
        <v>370</v>
      </c>
      <c r="H62" s="300"/>
      <c r="I62" s="301"/>
      <c r="J62" s="58"/>
      <c r="K62" s="58"/>
      <c r="L62" s="58"/>
      <c r="M62" s="58"/>
      <c r="N62" s="58"/>
      <c r="O62" s="202"/>
    </row>
    <row r="63" spans="3:15" s="27" customFormat="1" ht="24.75" customHeight="1" thickBot="1" x14ac:dyDescent="0.35">
      <c r="C63" s="84"/>
      <c r="D63" s="303"/>
      <c r="E63" s="293"/>
      <c r="F63" s="294"/>
      <c r="G63" s="305" t="s">
        <v>371</v>
      </c>
      <c r="H63" s="305"/>
      <c r="I63" s="306"/>
      <c r="J63" s="58"/>
      <c r="K63" s="58"/>
      <c r="L63" s="58"/>
      <c r="M63" s="58"/>
      <c r="N63" s="58"/>
      <c r="O63" s="202"/>
    </row>
    <row r="64" spans="3:15" s="27" customFormat="1" ht="15.6" x14ac:dyDescent="0.3">
      <c r="C64" s="84"/>
      <c r="D64" s="42"/>
      <c r="E64" s="58"/>
      <c r="F64" s="58"/>
      <c r="G64" s="58"/>
      <c r="H64" s="58"/>
      <c r="I64" s="58"/>
      <c r="J64" s="58"/>
      <c r="K64" s="58"/>
      <c r="L64" s="58"/>
      <c r="M64" s="58"/>
      <c r="N64" s="58"/>
      <c r="O64" s="202"/>
    </row>
    <row r="65" spans="1:15" s="27" customFormat="1" ht="16.2" thickBot="1" x14ac:dyDescent="0.35">
      <c r="C65" s="86"/>
      <c r="D65" s="87"/>
      <c r="E65" s="87"/>
      <c r="F65" s="87"/>
      <c r="G65" s="87"/>
      <c r="H65" s="87"/>
      <c r="I65" s="87"/>
      <c r="J65" s="87"/>
      <c r="K65" s="87"/>
      <c r="L65" s="87"/>
      <c r="M65" s="87"/>
      <c r="N65" s="87"/>
      <c r="O65" s="88"/>
    </row>
    <row r="66" spans="1:15" s="27" customFormat="1" ht="15.6" x14ac:dyDescent="0.3">
      <c r="C66" s="137"/>
      <c r="D66" s="203"/>
    </row>
    <row r="67" spans="1:15" s="27" customFormat="1" ht="15.6" x14ac:dyDescent="0.3">
      <c r="C67" s="137"/>
      <c r="D67" s="203"/>
    </row>
    <row r="68" spans="1:15" ht="8.25" customHeight="1" thickBot="1" x14ac:dyDescent="0.3">
      <c r="A68" s="304"/>
      <c r="B68" s="304"/>
      <c r="C68" s="304"/>
      <c r="D68" s="304"/>
      <c r="E68" s="304"/>
      <c r="F68" s="304"/>
      <c r="G68" s="304"/>
      <c r="H68" s="304"/>
      <c r="I68" s="304"/>
      <c r="J68" s="304"/>
      <c r="K68" s="304"/>
      <c r="L68" s="304"/>
      <c r="M68" s="304"/>
      <c r="N68" s="42"/>
    </row>
    <row r="69" spans="1:15" ht="13.8" thickBot="1" x14ac:dyDescent="0.3">
      <c r="A69" s="201"/>
      <c r="B69" s="201"/>
      <c r="C69" s="286" t="s">
        <v>129</v>
      </c>
      <c r="D69" s="287"/>
      <c r="E69" s="287"/>
      <c r="F69" s="288"/>
      <c r="G69" s="201"/>
      <c r="H69" s="201"/>
      <c r="I69" s="201"/>
      <c r="J69" s="201"/>
      <c r="K69" s="201"/>
      <c r="L69" s="201"/>
      <c r="M69" s="201"/>
      <c r="N69" s="42"/>
    </row>
    <row r="70" spans="1:15" ht="15.6" x14ac:dyDescent="0.3">
      <c r="A70" s="201"/>
      <c r="B70" s="201"/>
      <c r="C70" s="89" t="s">
        <v>381</v>
      </c>
      <c r="D70" s="113"/>
      <c r="E70" s="90"/>
      <c r="F70" s="90"/>
      <c r="G70" s="90"/>
      <c r="H70" s="90"/>
      <c r="I70" s="90"/>
      <c r="J70" s="90"/>
      <c r="K70" s="90"/>
      <c r="L70" s="90"/>
      <c r="M70" s="90"/>
      <c r="N70" s="90"/>
      <c r="O70" s="91"/>
    </row>
    <row r="71" spans="1:15" x14ac:dyDescent="0.25">
      <c r="A71" s="201"/>
      <c r="B71" s="201"/>
      <c r="C71" s="84"/>
      <c r="D71" s="203"/>
      <c r="E71" s="203"/>
      <c r="F71" s="203"/>
      <c r="G71" s="203"/>
      <c r="H71" s="203"/>
      <c r="I71" s="203"/>
      <c r="J71" s="203"/>
      <c r="K71" s="203"/>
      <c r="L71" s="203"/>
      <c r="M71" s="203"/>
      <c r="N71" s="203"/>
      <c r="O71" s="92"/>
    </row>
    <row r="72" spans="1:15" ht="36" customHeight="1" thickBot="1" x14ac:dyDescent="0.35">
      <c r="A72" s="201"/>
      <c r="B72" s="201"/>
      <c r="C72" s="283" t="s">
        <v>411</v>
      </c>
      <c r="D72" s="284"/>
      <c r="E72" s="284"/>
      <c r="F72" s="284"/>
      <c r="G72" s="284"/>
      <c r="H72" s="284"/>
      <c r="I72" s="284"/>
      <c r="J72" s="284"/>
      <c r="K72" s="284"/>
      <c r="L72" s="284"/>
      <c r="M72" s="284"/>
      <c r="N72" s="284"/>
      <c r="O72" s="285"/>
    </row>
    <row r="73" spans="1:15" x14ac:dyDescent="0.25">
      <c r="A73" s="201"/>
      <c r="B73" s="201"/>
      <c r="C73" s="201"/>
      <c r="D73" s="201"/>
      <c r="E73" s="201"/>
      <c r="F73" s="201"/>
      <c r="G73" s="201"/>
      <c r="H73" s="201"/>
      <c r="I73" s="201"/>
      <c r="J73" s="201"/>
      <c r="K73" s="201"/>
      <c r="L73" s="201"/>
      <c r="M73" s="201"/>
      <c r="N73" s="42"/>
    </row>
    <row r="74" spans="1:15" x14ac:dyDescent="0.25">
      <c r="A74" s="201"/>
      <c r="B74" s="201"/>
      <c r="C74" s="201"/>
      <c r="D74" s="201"/>
      <c r="E74" s="201"/>
      <c r="F74" s="201"/>
      <c r="G74" s="201"/>
      <c r="H74" s="201"/>
      <c r="I74" s="201"/>
      <c r="J74" s="201"/>
      <c r="K74" s="201"/>
      <c r="L74" s="201"/>
      <c r="M74" s="201"/>
      <c r="N74" s="42"/>
    </row>
    <row r="75" spans="1:15" x14ac:dyDescent="0.25">
      <c r="A75" s="201"/>
      <c r="B75" s="201"/>
      <c r="C75" s="201"/>
      <c r="D75" s="201"/>
      <c r="E75" s="201"/>
      <c r="F75" s="201"/>
      <c r="G75" s="201"/>
      <c r="H75" s="201"/>
      <c r="I75" s="201"/>
      <c r="J75" s="201"/>
      <c r="K75" s="201"/>
      <c r="L75" s="201"/>
      <c r="M75" s="201"/>
      <c r="N75" s="42"/>
    </row>
    <row r="76" spans="1:15" x14ac:dyDescent="0.25">
      <c r="A76" s="201"/>
      <c r="B76" s="201"/>
      <c r="C76" s="201"/>
      <c r="D76" s="201"/>
      <c r="E76" s="201"/>
      <c r="F76" s="201"/>
      <c r="G76" s="201"/>
      <c r="H76" s="201"/>
      <c r="I76" s="201"/>
      <c r="J76" s="201"/>
      <c r="K76" s="201"/>
      <c r="L76" s="201"/>
      <c r="M76" s="201"/>
      <c r="N76" s="42"/>
    </row>
    <row r="77" spans="1:15" ht="16.2" thickBot="1" x14ac:dyDescent="0.35">
      <c r="A77" s="27"/>
      <c r="B77" s="332"/>
      <c r="C77" s="332"/>
      <c r="D77" s="332"/>
      <c r="E77" s="332"/>
      <c r="F77" s="332"/>
      <c r="G77" s="332"/>
      <c r="H77" s="332"/>
      <c r="I77" s="332"/>
      <c r="J77" s="332"/>
      <c r="K77" s="332"/>
      <c r="L77" s="332"/>
      <c r="M77" s="332"/>
      <c r="N77" s="27"/>
    </row>
    <row r="78" spans="1:15" s="27" customFormat="1" ht="16.5" customHeight="1" thickBot="1" x14ac:dyDescent="0.35">
      <c r="C78" s="286" t="s">
        <v>132</v>
      </c>
      <c r="D78" s="287"/>
      <c r="E78" s="287"/>
      <c r="F78" s="288"/>
      <c r="G78" s="42"/>
      <c r="H78" s="42"/>
      <c r="I78" s="42"/>
      <c r="J78" s="42"/>
      <c r="K78" s="42"/>
      <c r="L78" s="42"/>
      <c r="M78" s="42"/>
      <c r="N78" s="42"/>
      <c r="O78" s="42"/>
    </row>
    <row r="79" spans="1:15" s="27" customFormat="1" ht="15.6" x14ac:dyDescent="0.3">
      <c r="C79" s="89" t="s">
        <v>380</v>
      </c>
      <c r="D79" s="113"/>
      <c r="E79" s="90"/>
      <c r="F79" s="90"/>
      <c r="G79" s="90"/>
      <c r="H79" s="90"/>
      <c r="I79" s="90"/>
      <c r="J79" s="90"/>
      <c r="K79" s="90"/>
      <c r="L79" s="90"/>
      <c r="M79" s="90"/>
      <c r="N79" s="90"/>
      <c r="O79" s="91"/>
    </row>
    <row r="80" spans="1:15" s="27" customFormat="1" ht="15.6" x14ac:dyDescent="0.3">
      <c r="C80" s="84"/>
      <c r="D80" s="77" t="s">
        <v>38</v>
      </c>
      <c r="E80" s="77"/>
      <c r="F80" s="77"/>
      <c r="G80" s="77"/>
      <c r="H80" s="77"/>
      <c r="I80" s="77"/>
      <c r="J80" s="77"/>
      <c r="K80" s="77"/>
      <c r="L80" s="77"/>
      <c r="M80" s="77"/>
      <c r="N80" s="77"/>
      <c r="O80" s="92"/>
    </row>
    <row r="81" spans="1:15" s="27" customFormat="1" ht="15.6" x14ac:dyDescent="0.3">
      <c r="C81" s="84"/>
      <c r="D81" s="110"/>
      <c r="E81" s="110"/>
      <c r="F81" s="110"/>
      <c r="G81" s="110"/>
      <c r="H81" s="110"/>
      <c r="I81" s="110"/>
      <c r="J81" s="110"/>
      <c r="K81" s="110"/>
      <c r="L81" s="110"/>
      <c r="M81" s="110"/>
      <c r="N81" s="110"/>
      <c r="O81" s="92"/>
    </row>
    <row r="82" spans="1:15" s="27" customFormat="1" ht="15.6" x14ac:dyDescent="0.3">
      <c r="C82" s="84"/>
      <c r="D82" s="324" t="s">
        <v>39</v>
      </c>
      <c r="E82" s="325"/>
      <c r="F82" s="326"/>
      <c r="G82" s="329" t="s">
        <v>8</v>
      </c>
      <c r="H82" s="329"/>
      <c r="I82" s="329"/>
      <c r="J82" s="329"/>
      <c r="K82" s="329"/>
      <c r="L82" s="329"/>
      <c r="M82" s="329"/>
      <c r="N82" s="329"/>
      <c r="O82" s="92"/>
    </row>
    <row r="83" spans="1:15" s="27" customFormat="1" ht="15.6" x14ac:dyDescent="0.3">
      <c r="C83" s="84"/>
      <c r="D83" s="317" t="s">
        <v>133</v>
      </c>
      <c r="E83" s="318"/>
      <c r="F83" s="319"/>
      <c r="G83" s="308" t="s">
        <v>139</v>
      </c>
      <c r="H83" s="308"/>
      <c r="I83" s="308"/>
      <c r="J83" s="308"/>
      <c r="K83" s="308"/>
      <c r="L83" s="308"/>
      <c r="M83" s="308"/>
      <c r="N83" s="308"/>
      <c r="O83" s="92"/>
    </row>
    <row r="84" spans="1:15" s="27" customFormat="1" ht="12.75" customHeight="1" x14ac:dyDescent="0.3">
      <c r="C84" s="84"/>
      <c r="D84" s="317" t="s">
        <v>60</v>
      </c>
      <c r="E84" s="318"/>
      <c r="F84" s="319"/>
      <c r="G84" s="308" t="s">
        <v>134</v>
      </c>
      <c r="H84" s="308"/>
      <c r="I84" s="308"/>
      <c r="J84" s="308"/>
      <c r="K84" s="308"/>
      <c r="L84" s="308"/>
      <c r="M84" s="308"/>
      <c r="N84" s="308"/>
      <c r="O84" s="92"/>
    </row>
    <row r="85" spans="1:15" s="27" customFormat="1" ht="60.75" customHeight="1" x14ac:dyDescent="0.3">
      <c r="C85" s="84"/>
      <c r="D85" s="317" t="s">
        <v>135</v>
      </c>
      <c r="E85" s="318"/>
      <c r="F85" s="319"/>
      <c r="G85" s="308" t="s">
        <v>145</v>
      </c>
      <c r="H85" s="308"/>
      <c r="I85" s="308"/>
      <c r="J85" s="308"/>
      <c r="K85" s="308"/>
      <c r="L85" s="308"/>
      <c r="M85" s="308"/>
      <c r="N85" s="308"/>
      <c r="O85" s="112"/>
    </row>
    <row r="86" spans="1:15" s="27" customFormat="1" ht="15.6" x14ac:dyDescent="0.3">
      <c r="C86" s="84"/>
      <c r="D86" s="42"/>
      <c r="E86" s="312"/>
      <c r="F86" s="312"/>
      <c r="G86" s="312"/>
      <c r="H86" s="312"/>
      <c r="I86" s="312"/>
      <c r="J86" s="312"/>
      <c r="K86" s="312"/>
      <c r="L86" s="312"/>
      <c r="M86" s="312"/>
      <c r="N86" s="312"/>
      <c r="O86" s="313"/>
    </row>
    <row r="87" spans="1:15" s="27" customFormat="1" ht="15.6" x14ac:dyDescent="0.3">
      <c r="C87" s="84"/>
      <c r="D87" s="111" t="s">
        <v>140</v>
      </c>
      <c r="E87" s="111"/>
      <c r="F87" s="111"/>
      <c r="G87" s="111"/>
      <c r="H87" s="111"/>
      <c r="I87" s="111"/>
      <c r="J87" s="111"/>
      <c r="K87" s="111"/>
      <c r="L87" s="111"/>
      <c r="M87" s="111"/>
      <c r="N87" s="111"/>
      <c r="O87" s="92"/>
    </row>
    <row r="88" spans="1:15" s="27" customFormat="1" ht="15.6" x14ac:dyDescent="0.3">
      <c r="C88" s="84"/>
      <c r="D88" s="314" t="s">
        <v>136</v>
      </c>
      <c r="E88" s="315"/>
      <c r="F88" s="315"/>
      <c r="G88" s="315"/>
      <c r="H88" s="315"/>
      <c r="I88" s="315"/>
      <c r="J88" s="315"/>
      <c r="K88" s="315"/>
      <c r="L88" s="315"/>
      <c r="M88" s="315"/>
      <c r="N88" s="316"/>
      <c r="O88" s="92"/>
    </row>
    <row r="89" spans="1:15" s="27" customFormat="1" ht="15.6" x14ac:dyDescent="0.3">
      <c r="C89" s="84"/>
      <c r="D89" s="317">
        <v>1</v>
      </c>
      <c r="E89" s="318"/>
      <c r="F89" s="319"/>
      <c r="G89" s="320" t="s">
        <v>48</v>
      </c>
      <c r="H89" s="321"/>
      <c r="I89" s="321"/>
      <c r="J89" s="321"/>
      <c r="K89" s="321"/>
      <c r="L89" s="321"/>
      <c r="M89" s="321"/>
      <c r="N89" s="322"/>
      <c r="O89" s="92"/>
    </row>
    <row r="90" spans="1:15" s="27" customFormat="1" ht="15.6" x14ac:dyDescent="0.3">
      <c r="C90" s="84"/>
      <c r="D90" s="317">
        <v>2</v>
      </c>
      <c r="E90" s="318"/>
      <c r="F90" s="319"/>
      <c r="G90" s="320" t="s">
        <v>49</v>
      </c>
      <c r="H90" s="321"/>
      <c r="I90" s="321"/>
      <c r="J90" s="321"/>
      <c r="K90" s="321"/>
      <c r="L90" s="321"/>
      <c r="M90" s="321"/>
      <c r="N90" s="322"/>
      <c r="O90" s="92"/>
    </row>
    <row r="91" spans="1:15" s="27" customFormat="1" ht="15.6" x14ac:dyDescent="0.3">
      <c r="C91" s="84"/>
      <c r="D91" s="317">
        <v>3</v>
      </c>
      <c r="E91" s="318"/>
      <c r="F91" s="319"/>
      <c r="G91" s="320" t="s">
        <v>137</v>
      </c>
      <c r="H91" s="321"/>
      <c r="I91" s="321"/>
      <c r="J91" s="321"/>
      <c r="K91" s="321"/>
      <c r="L91" s="321"/>
      <c r="M91" s="321"/>
      <c r="N91" s="322"/>
      <c r="O91" s="92"/>
    </row>
    <row r="92" spans="1:15" s="27" customFormat="1" ht="16.5" customHeight="1" x14ac:dyDescent="0.3">
      <c r="C92" s="84"/>
      <c r="D92" s="216"/>
      <c r="E92" s="216"/>
      <c r="F92" s="216"/>
      <c r="G92" s="217"/>
      <c r="H92" s="217"/>
      <c r="I92" s="217"/>
      <c r="J92" s="217"/>
      <c r="K92" s="217"/>
      <c r="L92" s="217"/>
      <c r="M92" s="217"/>
      <c r="N92" s="217"/>
      <c r="O92" s="92"/>
    </row>
    <row r="93" spans="1:15" s="27" customFormat="1" ht="32.25" customHeight="1" thickBot="1" x14ac:dyDescent="0.35">
      <c r="C93" s="283" t="s">
        <v>392</v>
      </c>
      <c r="D93" s="284"/>
      <c r="E93" s="284"/>
      <c r="F93" s="284"/>
      <c r="G93" s="284"/>
      <c r="H93" s="284"/>
      <c r="I93" s="284"/>
      <c r="J93" s="284"/>
      <c r="K93" s="284"/>
      <c r="L93" s="284"/>
      <c r="M93" s="284"/>
      <c r="N93" s="284"/>
      <c r="O93" s="285"/>
    </row>
    <row r="94" spans="1:15" ht="15.6" x14ac:dyDescent="0.3">
      <c r="A94" s="211"/>
      <c r="B94" s="27"/>
      <c r="O94" s="27"/>
    </row>
    <row r="95" spans="1:15" ht="16.2" thickBot="1" x14ac:dyDescent="0.35">
      <c r="A95" s="211"/>
      <c r="B95" s="27"/>
      <c r="O95" s="27"/>
    </row>
    <row r="96" spans="1:15" s="27" customFormat="1" ht="16.5" customHeight="1" thickBot="1" x14ac:dyDescent="0.35">
      <c r="C96" s="286" t="s">
        <v>141</v>
      </c>
      <c r="D96" s="287"/>
      <c r="E96" s="287"/>
      <c r="F96" s="288"/>
      <c r="G96" s="42"/>
      <c r="H96" s="42"/>
      <c r="I96" s="42"/>
      <c r="J96" s="42"/>
      <c r="K96" s="42"/>
      <c r="L96" s="42"/>
      <c r="M96" s="42"/>
      <c r="N96" s="42"/>
      <c r="O96" s="42"/>
    </row>
    <row r="97" spans="1:15" s="27" customFormat="1" ht="15.6" x14ac:dyDescent="0.3">
      <c r="C97" s="89" t="s">
        <v>382</v>
      </c>
      <c r="D97" s="113"/>
      <c r="E97" s="90"/>
      <c r="F97" s="90"/>
      <c r="G97" s="90"/>
      <c r="H97" s="90"/>
      <c r="I97" s="90"/>
      <c r="J97" s="90"/>
      <c r="K97" s="90"/>
      <c r="L97" s="90"/>
      <c r="M97" s="90"/>
      <c r="N97" s="90"/>
      <c r="O97" s="91"/>
    </row>
    <row r="98" spans="1:15" s="27" customFormat="1" ht="25.5" customHeight="1" x14ac:dyDescent="0.3">
      <c r="C98" s="84"/>
      <c r="D98" s="323" t="s">
        <v>154</v>
      </c>
      <c r="E98" s="323"/>
      <c r="F98" s="323"/>
      <c r="G98" s="323"/>
      <c r="H98" s="323"/>
      <c r="I98" s="323"/>
      <c r="J98" s="323"/>
      <c r="K98" s="323"/>
      <c r="L98" s="323"/>
      <c r="M98" s="323"/>
      <c r="N98" s="323"/>
      <c r="O98" s="92"/>
    </row>
    <row r="99" spans="1:15" s="27" customFormat="1" ht="15.6" x14ac:dyDescent="0.3">
      <c r="C99" s="84"/>
      <c r="D99" s="110"/>
      <c r="E99" s="110"/>
      <c r="F99" s="110"/>
      <c r="G99" s="110"/>
      <c r="H99" s="110"/>
      <c r="I99" s="110"/>
      <c r="J99" s="110"/>
      <c r="K99" s="110"/>
      <c r="L99" s="110"/>
      <c r="M99" s="110"/>
      <c r="N99" s="110"/>
      <c r="O99" s="92"/>
    </row>
    <row r="100" spans="1:15" s="27" customFormat="1" ht="15.6" x14ac:dyDescent="0.3">
      <c r="C100" s="84"/>
      <c r="D100" s="324" t="s">
        <v>39</v>
      </c>
      <c r="E100" s="325"/>
      <c r="F100" s="326"/>
      <c r="G100" s="329" t="s">
        <v>8</v>
      </c>
      <c r="H100" s="329"/>
      <c r="I100" s="329"/>
      <c r="J100" s="329"/>
      <c r="K100" s="329"/>
      <c r="L100" s="329"/>
      <c r="M100" s="329"/>
      <c r="N100" s="329"/>
      <c r="O100" s="92"/>
    </row>
    <row r="101" spans="1:15" s="27" customFormat="1" ht="15.6" x14ac:dyDescent="0.3">
      <c r="C101" s="84"/>
      <c r="D101" s="317" t="s">
        <v>106</v>
      </c>
      <c r="E101" s="318"/>
      <c r="F101" s="319"/>
      <c r="G101" s="308" t="s">
        <v>142</v>
      </c>
      <c r="H101" s="308"/>
      <c r="I101" s="308"/>
      <c r="J101" s="308"/>
      <c r="K101" s="308"/>
      <c r="L101" s="308"/>
      <c r="M101" s="308"/>
      <c r="N101" s="308"/>
      <c r="O101" s="92"/>
    </row>
    <row r="102" spans="1:15" ht="42.75" customHeight="1" x14ac:dyDescent="0.25">
      <c r="A102" s="211"/>
      <c r="B102" s="42"/>
      <c r="C102" s="94"/>
      <c r="D102" s="336" t="s">
        <v>143</v>
      </c>
      <c r="E102" s="337"/>
      <c r="F102" s="338"/>
      <c r="G102" s="339" t="s">
        <v>147</v>
      </c>
      <c r="H102" s="340"/>
      <c r="I102" s="340"/>
      <c r="J102" s="340"/>
      <c r="K102" s="340"/>
      <c r="L102" s="340"/>
      <c r="M102" s="340"/>
      <c r="N102" s="341"/>
      <c r="O102" s="85"/>
    </row>
    <row r="103" spans="1:15" s="27" customFormat="1" ht="99.75" customHeight="1" x14ac:dyDescent="0.3">
      <c r="C103" s="84"/>
      <c r="D103" s="317" t="s">
        <v>144</v>
      </c>
      <c r="E103" s="318"/>
      <c r="F103" s="319"/>
      <c r="G103" s="308" t="s">
        <v>146</v>
      </c>
      <c r="H103" s="308"/>
      <c r="I103" s="308"/>
      <c r="J103" s="308"/>
      <c r="K103" s="308"/>
      <c r="L103" s="308"/>
      <c r="M103" s="308"/>
      <c r="N103" s="308"/>
      <c r="O103" s="112"/>
    </row>
    <row r="104" spans="1:15" s="27" customFormat="1" ht="75.75" customHeight="1" x14ac:dyDescent="0.3">
      <c r="C104" s="84"/>
      <c r="D104" s="317" t="s">
        <v>148</v>
      </c>
      <c r="E104" s="318"/>
      <c r="F104" s="319"/>
      <c r="G104" s="308" t="s">
        <v>149</v>
      </c>
      <c r="H104" s="308"/>
      <c r="I104" s="308"/>
      <c r="J104" s="308"/>
      <c r="K104" s="308"/>
      <c r="L104" s="308"/>
      <c r="M104" s="308"/>
      <c r="N104" s="308"/>
      <c r="O104" s="112"/>
    </row>
    <row r="105" spans="1:15" s="27" customFormat="1" ht="45" customHeight="1" x14ac:dyDescent="0.3">
      <c r="C105" s="84"/>
      <c r="D105" s="336" t="s">
        <v>150</v>
      </c>
      <c r="E105" s="337"/>
      <c r="F105" s="338"/>
      <c r="G105" s="308" t="s">
        <v>151</v>
      </c>
      <c r="H105" s="308"/>
      <c r="I105" s="308"/>
      <c r="J105" s="308"/>
      <c r="K105" s="308"/>
      <c r="L105" s="308"/>
      <c r="M105" s="308"/>
      <c r="N105" s="308"/>
      <c r="O105" s="112"/>
    </row>
    <row r="106" spans="1:15" s="27" customFormat="1" ht="35.25" customHeight="1" x14ac:dyDescent="0.3">
      <c r="C106" s="84"/>
      <c r="D106" s="336" t="s">
        <v>152</v>
      </c>
      <c r="E106" s="337"/>
      <c r="F106" s="338"/>
      <c r="G106" s="308" t="s">
        <v>153</v>
      </c>
      <c r="H106" s="308"/>
      <c r="I106" s="308"/>
      <c r="J106" s="308"/>
      <c r="K106" s="308"/>
      <c r="L106" s="308"/>
      <c r="M106" s="308"/>
      <c r="N106" s="308"/>
      <c r="O106" s="112"/>
    </row>
    <row r="107" spans="1:15" s="27" customFormat="1" ht="35.25" customHeight="1" x14ac:dyDescent="0.3">
      <c r="C107" s="84"/>
      <c r="D107" s="140"/>
      <c r="E107" s="140"/>
      <c r="F107" s="140"/>
      <c r="G107" s="140"/>
      <c r="H107" s="140"/>
      <c r="I107" s="140"/>
      <c r="J107" s="140"/>
      <c r="K107" s="140"/>
      <c r="L107" s="140"/>
      <c r="M107" s="140"/>
      <c r="N107" s="140"/>
      <c r="O107" s="92"/>
    </row>
    <row r="108" spans="1:15" s="41" customFormat="1" ht="10.199999999999999" x14ac:dyDescent="0.2">
      <c r="C108" s="84"/>
      <c r="D108" s="77" t="s">
        <v>208</v>
      </c>
      <c r="E108" s="77"/>
      <c r="F108" s="77"/>
      <c r="G108" s="77"/>
      <c r="H108" s="77"/>
      <c r="I108" s="77"/>
      <c r="J108" s="77"/>
      <c r="K108" s="77"/>
      <c r="L108" s="77"/>
      <c r="M108" s="77"/>
      <c r="N108" s="77"/>
      <c r="O108" s="85"/>
    </row>
    <row r="109" spans="1:15" s="139" customFormat="1" ht="38.25" customHeight="1" x14ac:dyDescent="0.25">
      <c r="B109" s="138"/>
      <c r="C109" s="142"/>
      <c r="D109" s="327" t="s">
        <v>209</v>
      </c>
      <c r="E109" s="328"/>
      <c r="F109" s="309" t="s">
        <v>210</v>
      </c>
      <c r="G109" s="310"/>
      <c r="H109" s="310"/>
      <c r="I109" s="310"/>
      <c r="J109" s="310"/>
      <c r="K109" s="310"/>
      <c r="L109" s="310"/>
      <c r="M109" s="310"/>
      <c r="N109" s="311"/>
      <c r="O109" s="141"/>
    </row>
    <row r="110" spans="1:15" s="139" customFormat="1" ht="39" customHeight="1" x14ac:dyDescent="0.25">
      <c r="B110" s="138"/>
      <c r="C110" s="142"/>
      <c r="D110" s="327" t="s">
        <v>211</v>
      </c>
      <c r="E110" s="328"/>
      <c r="F110" s="309" t="s">
        <v>212</v>
      </c>
      <c r="G110" s="310"/>
      <c r="H110" s="310"/>
      <c r="I110" s="310"/>
      <c r="J110" s="310"/>
      <c r="K110" s="310"/>
      <c r="L110" s="310"/>
      <c r="M110" s="310"/>
      <c r="N110" s="311"/>
      <c r="O110" s="141"/>
    </row>
    <row r="111" spans="1:15" s="139" customFormat="1" ht="48.75" customHeight="1" x14ac:dyDescent="0.25">
      <c r="B111" s="138"/>
      <c r="C111" s="142"/>
      <c r="D111" s="327" t="s">
        <v>213</v>
      </c>
      <c r="E111" s="328"/>
      <c r="F111" s="309" t="s">
        <v>214</v>
      </c>
      <c r="G111" s="310"/>
      <c r="H111" s="310"/>
      <c r="I111" s="310"/>
      <c r="J111" s="310"/>
      <c r="K111" s="310"/>
      <c r="L111" s="310"/>
      <c r="M111" s="310"/>
      <c r="N111" s="311"/>
      <c r="O111" s="141"/>
    </row>
    <row r="112" spans="1:15" s="139" customFormat="1" ht="63" customHeight="1" x14ac:dyDescent="0.25">
      <c r="B112" s="138"/>
      <c r="C112" s="142"/>
      <c r="D112" s="327" t="s">
        <v>215</v>
      </c>
      <c r="E112" s="328"/>
      <c r="F112" s="309" t="s">
        <v>216</v>
      </c>
      <c r="G112" s="310"/>
      <c r="H112" s="310"/>
      <c r="I112" s="310"/>
      <c r="J112" s="310"/>
      <c r="K112" s="310"/>
      <c r="L112" s="310"/>
      <c r="M112" s="310"/>
      <c r="N112" s="311"/>
      <c r="O112" s="141"/>
    </row>
    <row r="113" spans="1:15" s="139" customFormat="1" ht="54" customHeight="1" x14ac:dyDescent="0.25">
      <c r="B113" s="138"/>
      <c r="C113" s="142"/>
      <c r="D113" s="327" t="s">
        <v>217</v>
      </c>
      <c r="E113" s="328"/>
      <c r="F113" s="309" t="s">
        <v>218</v>
      </c>
      <c r="G113" s="310"/>
      <c r="H113" s="310"/>
      <c r="I113" s="310"/>
      <c r="J113" s="310"/>
      <c r="K113" s="310"/>
      <c r="L113" s="310"/>
      <c r="M113" s="310"/>
      <c r="N113" s="311"/>
      <c r="O113" s="141"/>
    </row>
    <row r="114" spans="1:15" s="139" customFormat="1" ht="77.25" customHeight="1" x14ac:dyDescent="0.25">
      <c r="B114" s="138"/>
      <c r="C114" s="142"/>
      <c r="D114" s="327" t="s">
        <v>219</v>
      </c>
      <c r="E114" s="328"/>
      <c r="F114" s="309" t="s">
        <v>220</v>
      </c>
      <c r="G114" s="310"/>
      <c r="H114" s="310"/>
      <c r="I114" s="310"/>
      <c r="J114" s="310"/>
      <c r="K114" s="310"/>
      <c r="L114" s="310"/>
      <c r="M114" s="310"/>
      <c r="N114" s="311"/>
      <c r="O114" s="141"/>
    </row>
    <row r="115" spans="1:15" s="139" customFormat="1" ht="71.25" customHeight="1" x14ac:dyDescent="0.25">
      <c r="B115" s="138"/>
      <c r="C115" s="142"/>
      <c r="D115" s="327" t="s">
        <v>221</v>
      </c>
      <c r="E115" s="328"/>
      <c r="F115" s="309" t="s">
        <v>222</v>
      </c>
      <c r="G115" s="310"/>
      <c r="H115" s="310"/>
      <c r="I115" s="310"/>
      <c r="J115" s="310"/>
      <c r="K115" s="310"/>
      <c r="L115" s="310"/>
      <c r="M115" s="310"/>
      <c r="N115" s="311"/>
      <c r="O115" s="141"/>
    </row>
    <row r="116" spans="1:15" s="139" customFormat="1" ht="39.75" customHeight="1" x14ac:dyDescent="0.25">
      <c r="B116" s="138"/>
      <c r="C116" s="142"/>
      <c r="D116" s="327" t="s">
        <v>223</v>
      </c>
      <c r="E116" s="328"/>
      <c r="F116" s="309" t="s">
        <v>224</v>
      </c>
      <c r="G116" s="310"/>
      <c r="H116" s="310"/>
      <c r="I116" s="310"/>
      <c r="J116" s="310"/>
      <c r="K116" s="310"/>
      <c r="L116" s="310"/>
      <c r="M116" s="310"/>
      <c r="N116" s="311"/>
      <c r="O116" s="141"/>
    </row>
    <row r="117" spans="1:15" s="139" customFormat="1" ht="76.5" customHeight="1" x14ac:dyDescent="0.25">
      <c r="B117" s="138"/>
      <c r="C117" s="142"/>
      <c r="D117" s="327" t="s">
        <v>225</v>
      </c>
      <c r="E117" s="328"/>
      <c r="F117" s="309" t="s">
        <v>226</v>
      </c>
      <c r="G117" s="310"/>
      <c r="H117" s="310"/>
      <c r="I117" s="310"/>
      <c r="J117" s="310"/>
      <c r="K117" s="310"/>
      <c r="L117" s="310"/>
      <c r="M117" s="310"/>
      <c r="N117" s="311"/>
      <c r="O117" s="141"/>
    </row>
    <row r="118" spans="1:15" s="139" customFormat="1" ht="39.75" customHeight="1" x14ac:dyDescent="0.25">
      <c r="B118" s="138"/>
      <c r="C118" s="142"/>
      <c r="D118" s="327" t="s">
        <v>227</v>
      </c>
      <c r="E118" s="328"/>
      <c r="F118" s="309" t="s">
        <v>228</v>
      </c>
      <c r="G118" s="310"/>
      <c r="H118" s="310"/>
      <c r="I118" s="310"/>
      <c r="J118" s="310"/>
      <c r="K118" s="310"/>
      <c r="L118" s="310"/>
      <c r="M118" s="310"/>
      <c r="N118" s="311"/>
      <c r="O118" s="141"/>
    </row>
    <row r="119" spans="1:15" s="139" customFormat="1" ht="56.25" customHeight="1" x14ac:dyDescent="0.25">
      <c r="B119" s="138"/>
      <c r="C119" s="142"/>
      <c r="D119" s="327" t="s">
        <v>229</v>
      </c>
      <c r="E119" s="328"/>
      <c r="F119" s="309" t="s">
        <v>230</v>
      </c>
      <c r="G119" s="310"/>
      <c r="H119" s="310"/>
      <c r="I119" s="310"/>
      <c r="J119" s="310"/>
      <c r="K119" s="310"/>
      <c r="L119" s="310"/>
      <c r="M119" s="310"/>
      <c r="N119" s="311"/>
      <c r="O119" s="141"/>
    </row>
    <row r="120" spans="1:15" s="139" customFormat="1" ht="39.75" customHeight="1" x14ac:dyDescent="0.25">
      <c r="B120" s="138"/>
      <c r="C120" s="142"/>
      <c r="D120" s="327" t="s">
        <v>231</v>
      </c>
      <c r="E120" s="328"/>
      <c r="F120" s="309" t="s">
        <v>232</v>
      </c>
      <c r="G120" s="310"/>
      <c r="H120" s="310"/>
      <c r="I120" s="310"/>
      <c r="J120" s="310"/>
      <c r="K120" s="310"/>
      <c r="L120" s="310"/>
      <c r="M120" s="310"/>
      <c r="N120" s="311"/>
      <c r="O120" s="141"/>
    </row>
    <row r="121" spans="1:15" ht="13.8" thickBot="1" x14ac:dyDescent="0.3">
      <c r="A121" s="106"/>
      <c r="B121" s="106"/>
      <c r="C121" s="114"/>
      <c r="D121" s="115"/>
      <c r="E121" s="115"/>
      <c r="F121" s="115"/>
      <c r="G121" s="115"/>
      <c r="H121" s="115"/>
      <c r="I121" s="115"/>
      <c r="J121" s="115"/>
      <c r="K121" s="115"/>
      <c r="L121" s="115"/>
      <c r="M121" s="115"/>
      <c r="N121" s="115"/>
      <c r="O121" s="116"/>
    </row>
    <row r="122" spans="1:15" x14ac:dyDescent="0.25">
      <c r="B122" s="117"/>
      <c r="C122" s="117"/>
      <c r="D122" s="117"/>
      <c r="E122" s="117"/>
      <c r="F122" s="117"/>
      <c r="G122" s="117"/>
      <c r="H122" s="117"/>
      <c r="I122" s="117"/>
      <c r="J122" s="117"/>
      <c r="K122" s="117"/>
      <c r="L122" s="117"/>
      <c r="M122" s="117"/>
      <c r="N122" s="117"/>
    </row>
    <row r="123" spans="1:15" ht="13.8" thickBot="1" x14ac:dyDescent="0.3"/>
    <row r="124" spans="1:15" ht="13.8" thickBot="1" x14ac:dyDescent="0.3">
      <c r="C124" s="286" t="s">
        <v>383</v>
      </c>
      <c r="D124" s="287"/>
      <c r="E124" s="287"/>
      <c r="F124" s="288"/>
      <c r="G124" s="42"/>
      <c r="H124" s="42"/>
      <c r="I124" s="42"/>
      <c r="J124" s="42"/>
      <c r="K124" s="42"/>
      <c r="L124" s="42"/>
      <c r="M124" s="42"/>
      <c r="N124" s="42"/>
      <c r="O124" s="42"/>
    </row>
    <row r="125" spans="1:15" ht="15.6" x14ac:dyDescent="0.3">
      <c r="C125" s="89" t="s">
        <v>384</v>
      </c>
      <c r="D125" s="113"/>
      <c r="E125" s="90"/>
      <c r="F125" s="90"/>
      <c r="G125" s="90"/>
      <c r="H125" s="90"/>
      <c r="I125" s="90"/>
      <c r="J125" s="90"/>
      <c r="K125" s="90"/>
      <c r="L125" s="90"/>
      <c r="M125" s="90"/>
      <c r="N125" s="90"/>
      <c r="O125" s="91"/>
    </row>
    <row r="126" spans="1:15" x14ac:dyDescent="0.25">
      <c r="C126" s="84"/>
      <c r="D126" s="203" t="s">
        <v>385</v>
      </c>
      <c r="E126" s="203"/>
      <c r="F126" s="203"/>
      <c r="G126" s="203"/>
      <c r="H126" s="203"/>
      <c r="I126" s="203"/>
      <c r="J126" s="203"/>
      <c r="K126" s="203"/>
      <c r="L126" s="203"/>
      <c r="M126" s="203"/>
      <c r="N126" s="203"/>
      <c r="O126" s="92"/>
    </row>
    <row r="127" spans="1:15" x14ac:dyDescent="0.25">
      <c r="C127" s="84"/>
      <c r="D127" s="58"/>
      <c r="E127" s="58"/>
      <c r="F127" s="58"/>
      <c r="G127" s="58"/>
      <c r="H127" s="58"/>
      <c r="I127" s="58"/>
      <c r="J127" s="58"/>
      <c r="K127" s="58"/>
      <c r="L127" s="58"/>
      <c r="M127" s="58"/>
      <c r="N127" s="58"/>
      <c r="O127" s="92"/>
    </row>
    <row r="128" spans="1:15" x14ac:dyDescent="0.25">
      <c r="C128" s="84"/>
      <c r="D128" s="204" t="s">
        <v>386</v>
      </c>
      <c r="E128" s="204"/>
      <c r="F128" s="204"/>
      <c r="G128" s="204"/>
      <c r="H128" s="204"/>
      <c r="I128" s="204"/>
      <c r="J128" s="204"/>
      <c r="K128" s="204"/>
      <c r="L128" s="204"/>
      <c r="M128" s="204"/>
      <c r="N128" s="204"/>
      <c r="O128" s="92"/>
    </row>
    <row r="129" spans="3:15" x14ac:dyDescent="0.25">
      <c r="C129" s="84"/>
      <c r="D129" s="213" t="s">
        <v>387</v>
      </c>
      <c r="E129" s="213"/>
      <c r="F129" s="213"/>
      <c r="G129" s="214"/>
      <c r="H129" s="214"/>
      <c r="I129" s="214"/>
      <c r="J129" s="214"/>
      <c r="K129" s="214"/>
      <c r="L129" s="214"/>
      <c r="M129" s="214"/>
      <c r="N129" s="214"/>
      <c r="O129" s="92"/>
    </row>
    <row r="130" spans="3:15" x14ac:dyDescent="0.25">
      <c r="C130" s="84"/>
      <c r="D130" s="215" t="s">
        <v>388</v>
      </c>
      <c r="E130" s="213"/>
      <c r="F130" s="213"/>
      <c r="G130" s="214"/>
      <c r="H130" s="214"/>
      <c r="I130" s="214"/>
      <c r="J130" s="214"/>
      <c r="K130" s="214"/>
      <c r="L130" s="214"/>
      <c r="M130" s="214"/>
      <c r="N130" s="214"/>
      <c r="O130" s="92"/>
    </row>
    <row r="131" spans="3:15" x14ac:dyDescent="0.25">
      <c r="C131" s="84"/>
      <c r="D131" s="215" t="s">
        <v>389</v>
      </c>
      <c r="E131" s="213"/>
      <c r="F131" s="213"/>
      <c r="G131" s="214"/>
      <c r="H131" s="214"/>
      <c r="I131" s="214"/>
      <c r="J131" s="214"/>
      <c r="K131" s="214"/>
      <c r="L131" s="214"/>
      <c r="M131" s="214"/>
      <c r="N131" s="214"/>
      <c r="O131" s="112"/>
    </row>
    <row r="132" spans="3:15" x14ac:dyDescent="0.25">
      <c r="C132" s="84"/>
      <c r="D132" s="215" t="s">
        <v>390</v>
      </c>
      <c r="E132" s="58"/>
      <c r="F132" s="58"/>
      <c r="G132" s="58"/>
      <c r="H132" s="58"/>
      <c r="I132" s="58"/>
      <c r="J132" s="58"/>
      <c r="K132" s="58"/>
      <c r="L132" s="58"/>
      <c r="M132" s="58"/>
      <c r="N132" s="58"/>
      <c r="O132" s="202"/>
    </row>
    <row r="133" spans="3:15" x14ac:dyDescent="0.25">
      <c r="C133" s="84"/>
      <c r="D133" s="215" t="s">
        <v>391</v>
      </c>
      <c r="E133" s="204"/>
      <c r="F133" s="204"/>
      <c r="G133" s="204"/>
      <c r="H133" s="204"/>
      <c r="I133" s="204"/>
      <c r="J133" s="204"/>
      <c r="K133" s="204"/>
      <c r="L133" s="204"/>
      <c r="M133" s="204"/>
      <c r="N133" s="204"/>
      <c r="O133" s="92"/>
    </row>
    <row r="134" spans="3:15" x14ac:dyDescent="0.25">
      <c r="C134" s="84"/>
      <c r="D134" s="204"/>
      <c r="E134" s="204"/>
      <c r="F134" s="204"/>
      <c r="G134" s="204"/>
      <c r="H134" s="204"/>
      <c r="I134" s="204"/>
      <c r="J134" s="204"/>
      <c r="K134" s="204"/>
      <c r="L134" s="204"/>
      <c r="M134" s="204"/>
      <c r="N134" s="204"/>
      <c r="O134" s="92"/>
    </row>
    <row r="135" spans="3:15" ht="16.2" thickBot="1" x14ac:dyDescent="0.35">
      <c r="C135" s="86"/>
      <c r="D135" s="87"/>
      <c r="E135" s="87"/>
      <c r="F135" s="87"/>
      <c r="G135" s="87"/>
      <c r="H135" s="87"/>
      <c r="I135" s="87"/>
      <c r="J135" s="87"/>
      <c r="K135" s="87"/>
      <c r="L135" s="87"/>
      <c r="M135" s="87"/>
      <c r="N135" s="87"/>
      <c r="O135" s="88"/>
    </row>
  </sheetData>
  <mergeCells count="132">
    <mergeCell ref="D103:F103"/>
    <mergeCell ref="G103:N103"/>
    <mergeCell ref="F109:N109"/>
    <mergeCell ref="D104:F104"/>
    <mergeCell ref="F120:N120"/>
    <mergeCell ref="F115:N115"/>
    <mergeCell ref="D115:E115"/>
    <mergeCell ref="G104:N104"/>
    <mergeCell ref="D105:F105"/>
    <mergeCell ref="D120:E120"/>
    <mergeCell ref="F119:N119"/>
    <mergeCell ref="F118:N118"/>
    <mergeCell ref="D116:E116"/>
    <mergeCell ref="D117:E117"/>
    <mergeCell ref="D118:E118"/>
    <mergeCell ref="D119:E119"/>
    <mergeCell ref="F110:N110"/>
    <mergeCell ref="F111:N111"/>
    <mergeCell ref="G105:N105"/>
    <mergeCell ref="D106:F106"/>
    <mergeCell ref="G106:N106"/>
    <mergeCell ref="F113:N113"/>
    <mergeCell ref="D111:E111"/>
    <mergeCell ref="D112:E112"/>
    <mergeCell ref="D34:F34"/>
    <mergeCell ref="G34:N34"/>
    <mergeCell ref="D35:F35"/>
    <mergeCell ref="G35:N35"/>
    <mergeCell ref="D36:F36"/>
    <mergeCell ref="G36:N36"/>
    <mergeCell ref="D37:F37"/>
    <mergeCell ref="D102:F102"/>
    <mergeCell ref="G102:N102"/>
    <mergeCell ref="G38:N38"/>
    <mergeCell ref="D44:F44"/>
    <mergeCell ref="G44:N44"/>
    <mergeCell ref="D45:F45"/>
    <mergeCell ref="G45:N45"/>
    <mergeCell ref="D46:F46"/>
    <mergeCell ref="G46:N46"/>
    <mergeCell ref="D41:F41"/>
    <mergeCell ref="G41:N41"/>
    <mergeCell ref="D42:F42"/>
    <mergeCell ref="G42:N42"/>
    <mergeCell ref="D43:F43"/>
    <mergeCell ref="G43:N43"/>
    <mergeCell ref="D53:F53"/>
    <mergeCell ref="G53:N53"/>
    <mergeCell ref="D113:E113"/>
    <mergeCell ref="F112:N112"/>
    <mergeCell ref="G91:N91"/>
    <mergeCell ref="G82:N82"/>
    <mergeCell ref="D82:F82"/>
    <mergeCell ref="B1:D1"/>
    <mergeCell ref="C78:F78"/>
    <mergeCell ref="C15:N15"/>
    <mergeCell ref="G84:N84"/>
    <mergeCell ref="B77:M77"/>
    <mergeCell ref="C27:F27"/>
    <mergeCell ref="D31:F31"/>
    <mergeCell ref="G31:N31"/>
    <mergeCell ref="D32:F32"/>
    <mergeCell ref="G32:N32"/>
    <mergeCell ref="D33:F33"/>
    <mergeCell ref="G33:N33"/>
    <mergeCell ref="D39:F39"/>
    <mergeCell ref="G39:N39"/>
    <mergeCell ref="D40:F40"/>
    <mergeCell ref="G40:N40"/>
    <mergeCell ref="E54:O54"/>
    <mergeCell ref="G37:N37"/>
    <mergeCell ref="D38:F38"/>
    <mergeCell ref="F116:N116"/>
    <mergeCell ref="F117:N117"/>
    <mergeCell ref="E86:O86"/>
    <mergeCell ref="D88:N88"/>
    <mergeCell ref="D89:F89"/>
    <mergeCell ref="G89:N89"/>
    <mergeCell ref="G83:N83"/>
    <mergeCell ref="D84:F84"/>
    <mergeCell ref="D85:F85"/>
    <mergeCell ref="G85:N85"/>
    <mergeCell ref="D83:F83"/>
    <mergeCell ref="D98:N98"/>
    <mergeCell ref="D90:F90"/>
    <mergeCell ref="D91:F91"/>
    <mergeCell ref="G90:N90"/>
    <mergeCell ref="D101:F101"/>
    <mergeCell ref="D100:F100"/>
    <mergeCell ref="C96:F96"/>
    <mergeCell ref="D114:E114"/>
    <mergeCell ref="G100:N100"/>
    <mergeCell ref="G101:N101"/>
    <mergeCell ref="F114:N114"/>
    <mergeCell ref="D109:E109"/>
    <mergeCell ref="D110:E110"/>
    <mergeCell ref="D50:F50"/>
    <mergeCell ref="G50:N50"/>
    <mergeCell ref="D51:F51"/>
    <mergeCell ref="G51:N51"/>
    <mergeCell ref="D52:F52"/>
    <mergeCell ref="G52:N52"/>
    <mergeCell ref="D47:F47"/>
    <mergeCell ref="G47:N47"/>
    <mergeCell ref="D48:F48"/>
    <mergeCell ref="G48:N48"/>
    <mergeCell ref="D49:F49"/>
    <mergeCell ref="G49:N49"/>
    <mergeCell ref="C72:O72"/>
    <mergeCell ref="C93:O93"/>
    <mergeCell ref="C124:F124"/>
    <mergeCell ref="C69:F69"/>
    <mergeCell ref="E56:F57"/>
    <mergeCell ref="E58:F59"/>
    <mergeCell ref="E60:F61"/>
    <mergeCell ref="E62:F63"/>
    <mergeCell ref="C28:O28"/>
    <mergeCell ref="G55:I55"/>
    <mergeCell ref="G56:I56"/>
    <mergeCell ref="G57:I57"/>
    <mergeCell ref="G58:I58"/>
    <mergeCell ref="G59:I59"/>
    <mergeCell ref="D56:D57"/>
    <mergeCell ref="D58:D59"/>
    <mergeCell ref="D60:D61"/>
    <mergeCell ref="D62:D63"/>
    <mergeCell ref="E55:F55"/>
    <mergeCell ref="A68:M68"/>
    <mergeCell ref="G60:I60"/>
    <mergeCell ref="G61:I61"/>
    <mergeCell ref="G62:I62"/>
    <mergeCell ref="G63:I63"/>
  </mergeCells>
  <phoneticPr fontId="0" type="noConversion"/>
  <pageMargins left="0.75" right="0.75"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80"/>
  <sheetViews>
    <sheetView workbookViewId="0">
      <pane xSplit="2" ySplit="4" topLeftCell="C5" activePane="bottomRight" state="frozen"/>
      <selection pane="topRight" activeCell="C1" sqref="C1"/>
      <selection pane="bottomLeft" activeCell="A5" sqref="A5"/>
      <selection pane="bottomRight" sqref="A1:H1"/>
    </sheetView>
  </sheetViews>
  <sheetFormatPr defaultColWidth="11.44140625" defaultRowHeight="10.199999999999999" x14ac:dyDescent="0.2"/>
  <cols>
    <col min="1" max="1" width="26" style="43" bestFit="1" customWidth="1"/>
    <col min="2" max="2" width="7" style="43" bestFit="1" customWidth="1"/>
    <col min="3" max="3" width="8.5546875" style="43" bestFit="1" customWidth="1"/>
    <col min="4" max="4" width="10.109375" style="43" bestFit="1" customWidth="1"/>
    <col min="5" max="5" width="9.44140625" style="43" bestFit="1" customWidth="1"/>
    <col min="6" max="6" width="15.6640625" style="43" bestFit="1" customWidth="1"/>
    <col min="7" max="7" width="16.109375" style="43" bestFit="1" customWidth="1"/>
    <col min="8" max="8" width="19.109375" style="43" bestFit="1" customWidth="1"/>
    <col min="9" max="9" width="18.5546875" style="44" customWidth="1"/>
    <col min="10" max="10" width="6.5546875" style="43" customWidth="1"/>
    <col min="11" max="11" width="6.6640625" style="43" customWidth="1"/>
    <col min="12" max="12" width="6.5546875" style="43" customWidth="1"/>
    <col min="13" max="13" width="6.44140625" style="43" customWidth="1"/>
    <col min="14" max="14" width="7" style="43" customWidth="1"/>
    <col min="15" max="15" width="5.88671875" style="43" bestFit="1" customWidth="1"/>
    <col min="16" max="16384" width="11.44140625" style="43"/>
  </cols>
  <sheetData>
    <row r="1" spans="1:16" s="73" customFormat="1" ht="18" thickBot="1" x14ac:dyDescent="0.35">
      <c r="A1" s="346" t="str">
        <f>"Project: "&amp;'Información General'!C3</f>
        <v>Project: Ed Tech SDA Aguascalientes</v>
      </c>
      <c r="B1" s="346"/>
      <c r="C1" s="346"/>
      <c r="D1" s="346"/>
      <c r="E1" s="346"/>
      <c r="F1" s="346"/>
      <c r="G1" s="346"/>
      <c r="H1" s="346"/>
      <c r="I1" s="351" t="s">
        <v>242</v>
      </c>
      <c r="J1" s="351"/>
      <c r="K1" s="351"/>
      <c r="L1" s="351"/>
      <c r="M1" s="351"/>
      <c r="N1" s="351"/>
      <c r="O1" s="352"/>
    </row>
    <row r="2" spans="1:16" s="73" customFormat="1" x14ac:dyDescent="0.2"/>
    <row r="3" spans="1:16" s="73" customFormat="1" x14ac:dyDescent="0.2">
      <c r="A3" s="349" t="s">
        <v>66</v>
      </c>
      <c r="B3" s="350"/>
      <c r="C3" s="45">
        <v>1</v>
      </c>
      <c r="D3" s="45">
        <f t="shared" ref="D3:O3" si="0">C3+1</f>
        <v>2</v>
      </c>
      <c r="E3" s="45">
        <f t="shared" si="0"/>
        <v>3</v>
      </c>
      <c r="F3" s="45">
        <f t="shared" si="0"/>
        <v>4</v>
      </c>
      <c r="G3" s="45">
        <f t="shared" si="0"/>
        <v>5</v>
      </c>
      <c r="H3" s="46">
        <f t="shared" si="0"/>
        <v>6</v>
      </c>
      <c r="I3" s="45">
        <f t="shared" si="0"/>
        <v>7</v>
      </c>
      <c r="J3" s="45">
        <f t="shared" si="0"/>
        <v>8</v>
      </c>
      <c r="K3" s="45">
        <f t="shared" si="0"/>
        <v>9</v>
      </c>
      <c r="L3" s="45">
        <f t="shared" si="0"/>
        <v>10</v>
      </c>
      <c r="M3" s="45">
        <f t="shared" si="0"/>
        <v>11</v>
      </c>
      <c r="N3" s="45">
        <f t="shared" si="0"/>
        <v>12</v>
      </c>
      <c r="O3" s="45">
        <f t="shared" si="0"/>
        <v>13</v>
      </c>
      <c r="P3" s="76"/>
    </row>
    <row r="4" spans="1:16" s="73" customFormat="1" x14ac:dyDescent="0.2">
      <c r="A4" s="349" t="s">
        <v>67</v>
      </c>
      <c r="B4" s="350"/>
      <c r="C4" s="47">
        <v>40182</v>
      </c>
      <c r="D4" s="47">
        <f t="shared" ref="D4:O4" si="1">C4+7</f>
        <v>40189</v>
      </c>
      <c r="E4" s="47">
        <f t="shared" si="1"/>
        <v>40196</v>
      </c>
      <c r="F4" s="47">
        <f t="shared" si="1"/>
        <v>40203</v>
      </c>
      <c r="G4" s="47">
        <f t="shared" si="1"/>
        <v>40210</v>
      </c>
      <c r="H4" s="48">
        <f t="shared" si="1"/>
        <v>40217</v>
      </c>
      <c r="I4" s="47">
        <f t="shared" si="1"/>
        <v>40224</v>
      </c>
      <c r="J4" s="47">
        <f t="shared" si="1"/>
        <v>40231</v>
      </c>
      <c r="K4" s="47">
        <f t="shared" si="1"/>
        <v>40238</v>
      </c>
      <c r="L4" s="47">
        <f t="shared" si="1"/>
        <v>40245</v>
      </c>
      <c r="M4" s="47">
        <f t="shared" si="1"/>
        <v>40252</v>
      </c>
      <c r="N4" s="47">
        <f t="shared" si="1"/>
        <v>40259</v>
      </c>
      <c r="O4" s="47">
        <f t="shared" si="1"/>
        <v>40266</v>
      </c>
      <c r="P4" s="76"/>
    </row>
    <row r="5" spans="1:16" s="73" customFormat="1" x14ac:dyDescent="0.2">
      <c r="A5" s="349" t="s">
        <v>69</v>
      </c>
      <c r="B5" s="350"/>
      <c r="C5" s="51">
        <f>SUM(C18:C26)</f>
        <v>304</v>
      </c>
      <c r="D5" s="51">
        <f>SUM(D18:D26)</f>
        <v>170.5</v>
      </c>
      <c r="E5" s="51"/>
      <c r="F5" s="45"/>
      <c r="G5" s="45"/>
      <c r="H5" s="46"/>
      <c r="I5" s="45"/>
      <c r="J5" s="45"/>
      <c r="K5" s="45"/>
      <c r="L5" s="45"/>
      <c r="M5" s="45"/>
      <c r="N5" s="45"/>
      <c r="O5" s="45"/>
      <c r="P5" s="76"/>
    </row>
    <row r="6" spans="1:16" s="73" customFormat="1" x14ac:dyDescent="0.2">
      <c r="A6" s="349" t="s">
        <v>155</v>
      </c>
      <c r="B6" s="350"/>
      <c r="C6" s="51">
        <f>C5</f>
        <v>304</v>
      </c>
      <c r="D6" s="51">
        <f t="shared" ref="D6:O6" si="2">D5+C6</f>
        <v>474.5</v>
      </c>
      <c r="E6" s="51">
        <f t="shared" si="2"/>
        <v>474.5</v>
      </c>
      <c r="F6" s="51">
        <f t="shared" si="2"/>
        <v>474.5</v>
      </c>
      <c r="G6" s="51">
        <f t="shared" si="2"/>
        <v>474.5</v>
      </c>
      <c r="H6" s="51">
        <f t="shared" si="2"/>
        <v>474.5</v>
      </c>
      <c r="I6" s="51">
        <f t="shared" si="2"/>
        <v>474.5</v>
      </c>
      <c r="J6" s="51">
        <f t="shared" si="2"/>
        <v>474.5</v>
      </c>
      <c r="K6" s="51">
        <f t="shared" si="2"/>
        <v>474.5</v>
      </c>
      <c r="L6" s="51">
        <f t="shared" si="2"/>
        <v>474.5</v>
      </c>
      <c r="M6" s="51">
        <f t="shared" si="2"/>
        <v>474.5</v>
      </c>
      <c r="N6" s="51">
        <f t="shared" si="2"/>
        <v>474.5</v>
      </c>
      <c r="O6" s="51">
        <f t="shared" si="2"/>
        <v>474.5</v>
      </c>
      <c r="P6" s="76"/>
    </row>
    <row r="7" spans="1:16" s="73" customFormat="1" x14ac:dyDescent="0.2">
      <c r="A7" s="349" t="s">
        <v>70</v>
      </c>
      <c r="B7" s="350"/>
      <c r="C7" s="49"/>
      <c r="D7" s="49"/>
      <c r="E7" s="49"/>
      <c r="F7" s="52"/>
      <c r="G7" s="52"/>
      <c r="H7" s="53"/>
      <c r="I7" s="52"/>
      <c r="J7" s="52"/>
      <c r="K7" s="52"/>
      <c r="L7" s="52"/>
      <c r="M7" s="52"/>
      <c r="N7" s="52"/>
      <c r="O7" s="52"/>
      <c r="P7" s="76"/>
    </row>
    <row r="8" spans="1:16" s="73" customFormat="1" ht="17.25" customHeight="1" x14ac:dyDescent="0.2"/>
    <row r="9" spans="1:16" s="123" customFormat="1" x14ac:dyDescent="0.2">
      <c r="A9" s="349" t="s">
        <v>156</v>
      </c>
      <c r="B9" s="350"/>
      <c r="C9" s="118"/>
      <c r="D9" s="118"/>
      <c r="E9" s="118"/>
      <c r="F9" s="118"/>
      <c r="G9" s="118"/>
      <c r="H9" s="118"/>
      <c r="I9" s="118"/>
      <c r="J9" s="118"/>
      <c r="K9" s="118"/>
      <c r="L9" s="118"/>
      <c r="M9" s="118"/>
      <c r="N9" s="118"/>
      <c r="O9" s="118"/>
      <c r="P9" s="124"/>
    </row>
    <row r="10" spans="1:16" s="123" customFormat="1" x14ac:dyDescent="0.2">
      <c r="A10" s="349" t="s">
        <v>157</v>
      </c>
      <c r="B10" s="350"/>
      <c r="C10" s="118"/>
      <c r="D10" s="118"/>
      <c r="E10" s="118"/>
      <c r="F10" s="118"/>
      <c r="G10" s="118"/>
      <c r="H10" s="118"/>
      <c r="I10" s="118"/>
      <c r="J10" s="118"/>
      <c r="K10" s="118"/>
      <c r="L10" s="118"/>
      <c r="M10" s="118"/>
      <c r="N10" s="118"/>
      <c r="O10" s="118"/>
      <c r="P10" s="124"/>
    </row>
    <row r="11" spans="1:16" s="123" customFormat="1" x14ac:dyDescent="0.2">
      <c r="A11" s="349" t="s">
        <v>158</v>
      </c>
      <c r="B11" s="350"/>
      <c r="C11" s="118"/>
      <c r="D11" s="118"/>
      <c r="E11" s="118"/>
      <c r="F11" s="118"/>
      <c r="G11" s="118"/>
      <c r="H11" s="118"/>
      <c r="I11" s="118"/>
      <c r="J11" s="118"/>
      <c r="K11" s="118"/>
      <c r="L11" s="118"/>
      <c r="M11" s="118"/>
      <c r="N11" s="118"/>
      <c r="O11" s="118"/>
      <c r="P11" s="124"/>
    </row>
    <row r="12" spans="1:16" s="123" customFormat="1" x14ac:dyDescent="0.2">
      <c r="A12" s="349" t="s">
        <v>159</v>
      </c>
      <c r="B12" s="350"/>
      <c r="C12" s="118"/>
      <c r="D12" s="118"/>
      <c r="E12" s="118"/>
      <c r="F12" s="118"/>
      <c r="G12" s="118"/>
      <c r="H12" s="118"/>
      <c r="I12" s="118"/>
      <c r="J12" s="118"/>
      <c r="K12" s="118"/>
      <c r="L12" s="118"/>
      <c r="M12" s="118"/>
      <c r="N12" s="118"/>
      <c r="O12" s="118"/>
      <c r="P12" s="124"/>
    </row>
    <row r="13" spans="1:16" s="123" customFormat="1" x14ac:dyDescent="0.2">
      <c r="A13" s="349" t="s">
        <v>160</v>
      </c>
      <c r="B13" s="350"/>
      <c r="C13" s="118"/>
      <c r="D13" s="118"/>
      <c r="E13" s="118"/>
      <c r="F13" s="118"/>
      <c r="G13" s="118"/>
      <c r="H13" s="118"/>
      <c r="I13" s="118"/>
      <c r="J13" s="118"/>
      <c r="K13" s="118"/>
      <c r="L13" s="118"/>
      <c r="M13" s="118"/>
      <c r="N13" s="118"/>
      <c r="O13" s="118"/>
      <c r="P13" s="124"/>
    </row>
    <row r="14" spans="1:16" s="73" customFormat="1" x14ac:dyDescent="0.2">
      <c r="A14" s="349"/>
      <c r="B14" s="350"/>
      <c r="C14" s="49"/>
      <c r="D14" s="49"/>
      <c r="E14" s="49"/>
      <c r="F14" s="49"/>
      <c r="G14" s="49"/>
      <c r="H14" s="50"/>
      <c r="I14" s="49"/>
      <c r="J14" s="49"/>
      <c r="K14" s="49"/>
      <c r="L14" s="49"/>
      <c r="M14" s="49"/>
      <c r="N14" s="49"/>
      <c r="O14" s="49"/>
      <c r="P14" s="76"/>
    </row>
    <row r="15" spans="1:16" s="123" customFormat="1" x14ac:dyDescent="0.2">
      <c r="A15" s="349" t="s">
        <v>161</v>
      </c>
      <c r="B15" s="350"/>
      <c r="C15" s="118">
        <f>C9+C10+C11+C12+C13</f>
        <v>0</v>
      </c>
      <c r="D15" s="118">
        <f t="shared" ref="D15:I15" si="3">D9+D10+D11+D12+D13</f>
        <v>0</v>
      </c>
      <c r="E15" s="118">
        <f t="shared" si="3"/>
        <v>0</v>
      </c>
      <c r="F15" s="118">
        <f t="shared" si="3"/>
        <v>0</v>
      </c>
      <c r="G15" s="118">
        <f t="shared" si="3"/>
        <v>0</v>
      </c>
      <c r="H15" s="118">
        <f t="shared" si="3"/>
        <v>0</v>
      </c>
      <c r="I15" s="118">
        <f t="shared" si="3"/>
        <v>0</v>
      </c>
      <c r="J15" s="118"/>
      <c r="K15" s="118"/>
      <c r="L15" s="118"/>
      <c r="M15" s="118"/>
      <c r="N15" s="118"/>
      <c r="O15" s="118"/>
      <c r="P15" s="124"/>
    </row>
    <row r="16" spans="1:16" s="73" customFormat="1" x14ac:dyDescent="0.2"/>
    <row r="17" spans="1:16" s="73" customFormat="1" x14ac:dyDescent="0.2">
      <c r="A17" s="55" t="s">
        <v>162</v>
      </c>
      <c r="B17" s="55" t="s">
        <v>204</v>
      </c>
      <c r="C17" s="56">
        <f t="shared" ref="C17:O17" si="4">C4</f>
        <v>40182</v>
      </c>
      <c r="D17" s="56">
        <f t="shared" si="4"/>
        <v>40189</v>
      </c>
      <c r="E17" s="56">
        <f t="shared" si="4"/>
        <v>40196</v>
      </c>
      <c r="F17" s="56">
        <f t="shared" si="4"/>
        <v>40203</v>
      </c>
      <c r="G17" s="56">
        <f t="shared" si="4"/>
        <v>40210</v>
      </c>
      <c r="H17" s="56">
        <f t="shared" si="4"/>
        <v>40217</v>
      </c>
      <c r="I17" s="56">
        <f t="shared" si="4"/>
        <v>40224</v>
      </c>
      <c r="J17" s="56">
        <f t="shared" si="4"/>
        <v>40231</v>
      </c>
      <c r="K17" s="56">
        <f t="shared" si="4"/>
        <v>40238</v>
      </c>
      <c r="L17" s="56">
        <f t="shared" si="4"/>
        <v>40245</v>
      </c>
      <c r="M17" s="56">
        <f t="shared" si="4"/>
        <v>40252</v>
      </c>
      <c r="N17" s="56">
        <f t="shared" si="4"/>
        <v>40259</v>
      </c>
      <c r="O17" s="56">
        <f t="shared" si="4"/>
        <v>40266</v>
      </c>
      <c r="P17" s="76"/>
    </row>
    <row r="18" spans="1:16" s="73" customFormat="1" x14ac:dyDescent="0.2">
      <c r="A18" s="57" t="s">
        <v>163</v>
      </c>
      <c r="B18" s="57">
        <f t="shared" ref="B18:B25" si="5">SUM(C18:O18)</f>
        <v>52.5</v>
      </c>
      <c r="C18" s="49">
        <v>34</v>
      </c>
      <c r="D18" s="49">
        <v>18.5</v>
      </c>
      <c r="E18" s="49"/>
      <c r="F18" s="49"/>
      <c r="G18" s="49"/>
      <c r="H18" s="49"/>
      <c r="I18" s="50"/>
      <c r="J18" s="49"/>
      <c r="K18" s="49"/>
      <c r="L18" s="49"/>
      <c r="M18" s="49"/>
      <c r="N18" s="49"/>
      <c r="O18" s="49"/>
      <c r="P18" s="76"/>
    </row>
    <row r="19" spans="1:16" s="73" customFormat="1" x14ac:dyDescent="0.2">
      <c r="A19" s="57" t="s">
        <v>235</v>
      </c>
      <c r="B19" s="57">
        <f t="shared" si="5"/>
        <v>60</v>
      </c>
      <c r="C19" s="49">
        <v>40</v>
      </c>
      <c r="D19" s="49">
        <v>20</v>
      </c>
      <c r="E19" s="49"/>
      <c r="F19" s="49"/>
      <c r="G19" s="49"/>
      <c r="H19" s="49"/>
      <c r="I19" s="50"/>
      <c r="J19" s="49"/>
      <c r="K19" s="49"/>
      <c r="L19" s="49"/>
      <c r="M19" s="49"/>
      <c r="N19" s="49"/>
      <c r="O19" s="49"/>
      <c r="P19" s="76"/>
    </row>
    <row r="20" spans="1:16" s="73" customFormat="1" x14ac:dyDescent="0.2">
      <c r="A20" s="57" t="s">
        <v>236</v>
      </c>
      <c r="B20" s="57">
        <f t="shared" si="5"/>
        <v>42</v>
      </c>
      <c r="C20" s="49">
        <v>30</v>
      </c>
      <c r="D20" s="49">
        <v>12</v>
      </c>
      <c r="E20" s="49"/>
      <c r="F20" s="49"/>
      <c r="G20" s="49"/>
      <c r="H20" s="49"/>
      <c r="I20" s="50"/>
      <c r="J20" s="49"/>
      <c r="K20" s="49"/>
      <c r="L20" s="49"/>
      <c r="M20" s="49"/>
      <c r="N20" s="49"/>
      <c r="O20" s="49"/>
      <c r="P20" s="76"/>
    </row>
    <row r="21" spans="1:16" s="73" customFormat="1" x14ac:dyDescent="0.2">
      <c r="A21" s="57" t="s">
        <v>237</v>
      </c>
      <c r="B21" s="57">
        <f t="shared" si="5"/>
        <v>40</v>
      </c>
      <c r="C21" s="49">
        <v>40</v>
      </c>
      <c r="D21" s="49">
        <v>0</v>
      </c>
      <c r="E21" s="49"/>
      <c r="F21" s="49"/>
      <c r="G21" s="49"/>
      <c r="H21" s="49"/>
      <c r="I21" s="50"/>
      <c r="J21" s="49"/>
      <c r="K21" s="49"/>
      <c r="L21" s="49"/>
      <c r="M21" s="49"/>
      <c r="N21" s="49"/>
      <c r="O21" s="49"/>
      <c r="P21" s="76"/>
    </row>
    <row r="22" spans="1:16" s="73" customFormat="1" x14ac:dyDescent="0.2">
      <c r="A22" s="57" t="s">
        <v>238</v>
      </c>
      <c r="B22" s="57">
        <f t="shared" si="5"/>
        <v>60</v>
      </c>
      <c r="C22" s="49">
        <v>40</v>
      </c>
      <c r="D22" s="49">
        <v>20</v>
      </c>
      <c r="E22" s="49"/>
      <c r="F22" s="49"/>
      <c r="G22" s="49"/>
      <c r="H22" s="49"/>
      <c r="I22" s="50"/>
      <c r="J22" s="49"/>
      <c r="K22" s="49"/>
      <c r="L22" s="49"/>
      <c r="M22" s="49"/>
      <c r="N22" s="49"/>
      <c r="O22" s="49"/>
      <c r="P22" s="76"/>
    </row>
    <row r="23" spans="1:16" s="73" customFormat="1" x14ac:dyDescent="0.2">
      <c r="A23" s="57" t="s">
        <v>239</v>
      </c>
      <c r="B23" s="57">
        <f t="shared" si="5"/>
        <v>60</v>
      </c>
      <c r="C23" s="49">
        <v>40</v>
      </c>
      <c r="D23" s="49">
        <v>20</v>
      </c>
      <c r="E23" s="49"/>
      <c r="F23" s="49"/>
      <c r="G23" s="49"/>
      <c r="H23" s="49"/>
      <c r="I23" s="50"/>
      <c r="J23" s="49"/>
      <c r="K23" s="49"/>
      <c r="L23" s="49"/>
      <c r="M23" s="49"/>
      <c r="N23" s="49"/>
      <c r="O23" s="49"/>
      <c r="P23" s="76"/>
    </row>
    <row r="24" spans="1:16" s="73" customFormat="1" x14ac:dyDescent="0.2">
      <c r="A24" s="57" t="s">
        <v>240</v>
      </c>
      <c r="B24" s="57">
        <f t="shared" si="5"/>
        <v>80</v>
      </c>
      <c r="C24" s="49">
        <v>40</v>
      </c>
      <c r="D24" s="49">
        <v>40</v>
      </c>
      <c r="E24" s="49"/>
      <c r="F24" s="49"/>
      <c r="G24" s="49"/>
      <c r="H24" s="49"/>
      <c r="I24" s="50"/>
      <c r="J24" s="49"/>
      <c r="K24" s="49"/>
      <c r="L24" s="49"/>
      <c r="M24" s="49"/>
      <c r="N24" s="49"/>
      <c r="O24" s="49"/>
      <c r="P24" s="76"/>
    </row>
    <row r="25" spans="1:16" s="73" customFormat="1" x14ac:dyDescent="0.2">
      <c r="A25" s="57" t="s">
        <v>241</v>
      </c>
      <c r="B25" s="57">
        <f t="shared" si="5"/>
        <v>80</v>
      </c>
      <c r="C25" s="49">
        <v>40</v>
      </c>
      <c r="D25" s="49">
        <v>40</v>
      </c>
      <c r="E25" s="49"/>
      <c r="F25" s="49"/>
      <c r="G25" s="49"/>
      <c r="H25" s="49"/>
      <c r="I25" s="50"/>
      <c r="J25" s="49"/>
      <c r="K25" s="49"/>
      <c r="L25" s="49"/>
      <c r="M25" s="49"/>
      <c r="N25" s="49"/>
      <c r="O25" s="49"/>
      <c r="P25" s="76"/>
    </row>
    <row r="26" spans="1:16" s="73" customFormat="1" x14ac:dyDescent="0.2">
      <c r="A26" s="57"/>
      <c r="B26" s="57"/>
      <c r="C26" s="49"/>
      <c r="D26" s="49"/>
      <c r="E26" s="49"/>
      <c r="F26" s="49"/>
      <c r="G26" s="49"/>
      <c r="H26" s="49"/>
      <c r="I26" s="50"/>
      <c r="J26" s="49"/>
      <c r="K26" s="49"/>
      <c r="L26" s="49"/>
      <c r="M26" s="49"/>
      <c r="N26" s="49"/>
      <c r="O26" s="49"/>
      <c r="P26" s="76"/>
    </row>
    <row r="27" spans="1:16" s="1" customFormat="1" ht="13.2" x14ac:dyDescent="0.25">
      <c r="A27" s="57" t="s">
        <v>234</v>
      </c>
      <c r="B27" s="57">
        <f>SUM(B18:B26)</f>
        <v>474.5</v>
      </c>
      <c r="C27" s="147">
        <f>SUM(C18:C26)</f>
        <v>304</v>
      </c>
      <c r="D27" s="147">
        <f t="shared" ref="D27:O27" si="6">SUM(D18:D26)</f>
        <v>170.5</v>
      </c>
      <c r="E27" s="147">
        <f t="shared" si="6"/>
        <v>0</v>
      </c>
      <c r="F27" s="147">
        <f t="shared" si="6"/>
        <v>0</v>
      </c>
      <c r="G27" s="147">
        <f t="shared" si="6"/>
        <v>0</v>
      </c>
      <c r="H27" s="147">
        <f t="shared" si="6"/>
        <v>0</v>
      </c>
      <c r="I27" s="147">
        <f t="shared" si="6"/>
        <v>0</v>
      </c>
      <c r="J27" s="147">
        <f t="shared" si="6"/>
        <v>0</v>
      </c>
      <c r="K27" s="147">
        <f t="shared" si="6"/>
        <v>0</v>
      </c>
      <c r="L27" s="147">
        <f t="shared" si="6"/>
        <v>0</v>
      </c>
      <c r="M27" s="147">
        <f t="shared" si="6"/>
        <v>0</v>
      </c>
      <c r="N27" s="147">
        <f t="shared" si="6"/>
        <v>0</v>
      </c>
      <c r="O27" s="147">
        <f t="shared" si="6"/>
        <v>0</v>
      </c>
    </row>
    <row r="28" spans="1:16" s="73" customFormat="1" x14ac:dyDescent="0.2"/>
    <row r="29" spans="1:16" s="73" customFormat="1" x14ac:dyDescent="0.2">
      <c r="A29" s="55" t="s">
        <v>164</v>
      </c>
      <c r="B29" s="55" t="s">
        <v>204</v>
      </c>
      <c r="C29" s="55" t="s">
        <v>71</v>
      </c>
      <c r="D29" s="82" t="s">
        <v>72</v>
      </c>
      <c r="E29" s="82" t="s">
        <v>73</v>
      </c>
      <c r="F29" s="82" t="s">
        <v>74</v>
      </c>
      <c r="G29" s="82" t="s">
        <v>75</v>
      </c>
      <c r="H29" s="345" t="s">
        <v>165</v>
      </c>
      <c r="I29" s="345"/>
      <c r="J29" s="345"/>
    </row>
    <row r="30" spans="1:16" s="73" customFormat="1" x14ac:dyDescent="0.2">
      <c r="A30" s="57" t="s">
        <v>166</v>
      </c>
      <c r="B30" s="57"/>
      <c r="C30" s="49"/>
      <c r="D30" s="63"/>
      <c r="E30" s="63"/>
      <c r="F30" s="119"/>
      <c r="G30" s="119"/>
      <c r="H30" s="344"/>
      <c r="I30" s="344"/>
      <c r="J30" s="344"/>
    </row>
    <row r="31" spans="1:16" s="73" customFormat="1" x14ac:dyDescent="0.2">
      <c r="A31" s="57" t="s">
        <v>167</v>
      </c>
      <c r="B31" s="57"/>
      <c r="C31" s="49"/>
      <c r="D31" s="63"/>
      <c r="E31" s="63"/>
      <c r="F31" s="119"/>
      <c r="G31" s="119"/>
      <c r="H31" s="344"/>
      <c r="I31" s="344"/>
      <c r="J31" s="344"/>
    </row>
    <row r="32" spans="1:16" s="73" customFormat="1" x14ac:dyDescent="0.2">
      <c r="A32" s="57" t="s">
        <v>168</v>
      </c>
      <c r="B32" s="57"/>
      <c r="C32" s="49"/>
      <c r="D32" s="63"/>
      <c r="E32" s="63"/>
      <c r="F32" s="63"/>
      <c r="G32" s="63"/>
      <c r="H32" s="344"/>
      <c r="I32" s="344"/>
      <c r="J32" s="344"/>
    </row>
    <row r="33" spans="1:10" s="73" customFormat="1" x14ac:dyDescent="0.2">
      <c r="A33" s="57"/>
      <c r="B33" s="57"/>
      <c r="C33" s="49"/>
      <c r="D33" s="63"/>
      <c r="E33" s="63"/>
      <c r="F33" s="63"/>
      <c r="G33" s="63"/>
      <c r="H33" s="344"/>
      <c r="I33" s="344"/>
      <c r="J33" s="344"/>
    </row>
    <row r="34" spans="1:10" s="73" customFormat="1" x14ac:dyDescent="0.2">
      <c r="A34" s="57" t="s">
        <v>169</v>
      </c>
      <c r="B34" s="57"/>
      <c r="C34" s="49"/>
      <c r="D34" s="63"/>
      <c r="E34" s="63"/>
      <c r="F34" s="119"/>
      <c r="G34" s="119"/>
      <c r="H34" s="344"/>
      <c r="I34" s="344"/>
      <c r="J34" s="344"/>
    </row>
    <row r="35" spans="1:10" s="73" customFormat="1" x14ac:dyDescent="0.2">
      <c r="A35" s="57" t="s">
        <v>170</v>
      </c>
      <c r="B35" s="57"/>
      <c r="C35" s="49"/>
      <c r="D35" s="63"/>
      <c r="E35" s="63"/>
      <c r="F35" s="119"/>
      <c r="G35" s="119"/>
      <c r="H35" s="344"/>
      <c r="I35" s="344"/>
      <c r="J35" s="344"/>
    </row>
    <row r="36" spans="1:10" s="73" customFormat="1" x14ac:dyDescent="0.2">
      <c r="A36" s="57" t="s">
        <v>171</v>
      </c>
      <c r="B36" s="57"/>
      <c r="C36" s="49"/>
      <c r="D36" s="63"/>
      <c r="E36" s="63"/>
      <c r="F36" s="63"/>
      <c r="G36" s="63"/>
      <c r="H36" s="344"/>
      <c r="I36" s="344"/>
      <c r="J36" s="344"/>
    </row>
    <row r="37" spans="1:10" s="73" customFormat="1" x14ac:dyDescent="0.2"/>
    <row r="38" spans="1:10" s="73" customFormat="1" x14ac:dyDescent="0.2">
      <c r="A38" s="347" t="s">
        <v>172</v>
      </c>
      <c r="B38" s="348"/>
      <c r="C38" s="55" t="s">
        <v>173</v>
      </c>
      <c r="D38" s="55" t="s">
        <v>174</v>
      </c>
      <c r="E38" s="55" t="s">
        <v>175</v>
      </c>
      <c r="F38" s="55" t="s">
        <v>176</v>
      </c>
      <c r="G38" s="55" t="s">
        <v>177</v>
      </c>
      <c r="H38" s="55" t="s">
        <v>178</v>
      </c>
      <c r="I38" s="55" t="s">
        <v>179</v>
      </c>
    </row>
    <row r="39" spans="1:10" s="73" customFormat="1" x14ac:dyDescent="0.2">
      <c r="A39" s="342"/>
      <c r="B39" s="343"/>
      <c r="C39" s="57"/>
      <c r="D39" s="120"/>
      <c r="E39" s="120"/>
      <c r="F39" s="120"/>
      <c r="G39" s="120"/>
      <c r="H39" s="57"/>
      <c r="I39" s="57"/>
    </row>
    <row r="40" spans="1:10" s="73" customFormat="1" x14ac:dyDescent="0.2">
      <c r="A40" s="342"/>
      <c r="B40" s="343"/>
      <c r="C40" s="57"/>
      <c r="D40" s="120"/>
      <c r="E40" s="120"/>
      <c r="F40" s="120"/>
      <c r="G40" s="120"/>
      <c r="H40" s="57"/>
      <c r="I40" s="57"/>
    </row>
    <row r="41" spans="1:10" s="73" customFormat="1" x14ac:dyDescent="0.2">
      <c r="A41" s="342"/>
      <c r="B41" s="343"/>
      <c r="C41" s="57"/>
      <c r="D41" s="120"/>
      <c r="E41" s="120"/>
      <c r="F41" s="120"/>
      <c r="G41" s="120"/>
      <c r="H41" s="57"/>
      <c r="I41" s="57"/>
    </row>
    <row r="42" spans="1:10" s="73" customFormat="1" x14ac:dyDescent="0.2">
      <c r="A42" s="342"/>
      <c r="B42" s="343"/>
      <c r="C42" s="57"/>
      <c r="D42" s="120"/>
      <c r="E42" s="120"/>
      <c r="F42" s="120"/>
      <c r="G42" s="120"/>
      <c r="H42" s="57"/>
      <c r="I42" s="57"/>
    </row>
    <row r="43" spans="1:10" s="73" customFormat="1" x14ac:dyDescent="0.2">
      <c r="A43" s="342"/>
      <c r="B43" s="343"/>
      <c r="C43" s="57"/>
      <c r="D43" s="120"/>
      <c r="E43" s="120"/>
      <c r="F43" s="120"/>
      <c r="G43" s="120"/>
      <c r="H43" s="57"/>
      <c r="I43" s="57"/>
    </row>
    <row r="44" spans="1:10" s="73" customFormat="1" x14ac:dyDescent="0.2">
      <c r="A44" s="342"/>
      <c r="B44" s="343"/>
      <c r="C44" s="57"/>
      <c r="D44" s="120"/>
      <c r="E44" s="120"/>
      <c r="F44" s="120"/>
      <c r="G44" s="120"/>
      <c r="H44" s="57"/>
      <c r="I44" s="57"/>
    </row>
    <row r="45" spans="1:10" s="73" customFormat="1" x14ac:dyDescent="0.2">
      <c r="A45" s="342"/>
      <c r="B45" s="343"/>
      <c r="C45" s="57"/>
      <c r="D45" s="120"/>
      <c r="E45" s="120"/>
      <c r="F45" s="120"/>
      <c r="G45" s="120"/>
      <c r="H45" s="57"/>
      <c r="I45" s="57"/>
    </row>
    <row r="46" spans="1:10" s="73" customFormat="1" x14ac:dyDescent="0.2">
      <c r="A46" s="342"/>
      <c r="B46" s="343"/>
      <c r="C46" s="57"/>
      <c r="D46" s="120"/>
      <c r="E46" s="120"/>
      <c r="F46" s="120"/>
      <c r="G46" s="120"/>
      <c r="H46" s="57"/>
      <c r="I46" s="57"/>
    </row>
    <row r="47" spans="1:10" s="73" customFormat="1" x14ac:dyDescent="0.2">
      <c r="A47" s="342"/>
      <c r="B47" s="343"/>
      <c r="C47" s="57"/>
      <c r="D47" s="120"/>
      <c r="E47" s="120"/>
      <c r="F47" s="120"/>
      <c r="G47" s="120"/>
      <c r="H47" s="57"/>
      <c r="I47" s="57"/>
    </row>
    <row r="48" spans="1:10" s="73" customFormat="1" x14ac:dyDescent="0.2">
      <c r="A48" s="342"/>
      <c r="B48" s="343"/>
      <c r="C48" s="57"/>
      <c r="D48" s="120"/>
      <c r="E48" s="120"/>
      <c r="F48" s="120"/>
      <c r="G48" s="120"/>
      <c r="H48" s="57"/>
      <c r="I48" s="57"/>
    </row>
    <row r="49" spans="1:9" s="73" customFormat="1" x14ac:dyDescent="0.2">
      <c r="A49" s="342"/>
      <c r="B49" s="343"/>
      <c r="C49" s="57"/>
      <c r="D49" s="120"/>
      <c r="E49" s="120"/>
      <c r="F49" s="120"/>
      <c r="G49" s="120"/>
      <c r="H49" s="57"/>
      <c r="I49" s="57"/>
    </row>
    <row r="50" spans="1:9" s="73" customFormat="1" x14ac:dyDescent="0.2">
      <c r="A50" s="342"/>
      <c r="B50" s="343"/>
      <c r="C50" s="57"/>
      <c r="D50" s="120"/>
      <c r="E50" s="120"/>
      <c r="F50" s="120"/>
      <c r="G50" s="120"/>
      <c r="H50" s="57"/>
      <c r="I50" s="57"/>
    </row>
    <row r="51" spans="1:9" s="73" customFormat="1" x14ac:dyDescent="0.2">
      <c r="A51" s="342"/>
      <c r="B51" s="343"/>
      <c r="C51" s="57"/>
      <c r="D51" s="120"/>
      <c r="E51" s="120"/>
      <c r="F51" s="120"/>
      <c r="G51" s="120"/>
      <c r="H51" s="57"/>
      <c r="I51" s="57"/>
    </row>
    <row r="52" spans="1:9" s="73" customFormat="1" x14ac:dyDescent="0.2">
      <c r="A52" s="342"/>
      <c r="B52" s="343"/>
      <c r="C52" s="57"/>
      <c r="D52" s="120"/>
      <c r="E52" s="120"/>
      <c r="F52" s="120"/>
      <c r="G52" s="120"/>
      <c r="H52" s="57"/>
      <c r="I52" s="57"/>
    </row>
    <row r="53" spans="1:9" s="73" customFormat="1" x14ac:dyDescent="0.2">
      <c r="A53" s="342"/>
      <c r="B53" s="343"/>
      <c r="C53" s="57"/>
      <c r="D53" s="120"/>
      <c r="E53" s="120"/>
      <c r="F53" s="120"/>
      <c r="G53" s="120"/>
      <c r="H53" s="57"/>
      <c r="I53" s="57"/>
    </row>
    <row r="54" spans="1:9" s="73" customFormat="1" x14ac:dyDescent="0.2">
      <c r="A54" s="342"/>
      <c r="B54" s="343"/>
      <c r="C54" s="57"/>
      <c r="D54" s="120"/>
      <c r="E54" s="120"/>
      <c r="F54" s="120"/>
      <c r="G54" s="120"/>
      <c r="H54" s="57"/>
      <c r="I54" s="57"/>
    </row>
    <row r="55" spans="1:9" s="73" customFormat="1" x14ac:dyDescent="0.2">
      <c r="A55" s="342"/>
      <c r="B55" s="343"/>
      <c r="C55" s="57"/>
      <c r="D55" s="120"/>
      <c r="E55" s="120"/>
      <c r="F55" s="120"/>
      <c r="G55" s="120"/>
      <c r="H55" s="57"/>
      <c r="I55" s="57"/>
    </row>
    <row r="56" spans="1:9" s="73" customFormat="1" x14ac:dyDescent="0.2">
      <c r="A56" s="342"/>
      <c r="B56" s="343"/>
      <c r="C56" s="57"/>
      <c r="D56" s="120"/>
      <c r="E56" s="120"/>
      <c r="F56" s="120"/>
      <c r="G56" s="120"/>
      <c r="H56" s="57"/>
      <c r="I56" s="57"/>
    </row>
    <row r="57" spans="1:9" s="73" customFormat="1" x14ac:dyDescent="0.2">
      <c r="A57" s="342"/>
      <c r="B57" s="343"/>
      <c r="C57" s="57"/>
      <c r="D57" s="120"/>
      <c r="E57" s="120"/>
      <c r="F57" s="120"/>
      <c r="G57" s="120"/>
      <c r="H57" s="57"/>
      <c r="I57" s="57"/>
    </row>
    <row r="58" spans="1:9" s="73" customFormat="1" x14ac:dyDescent="0.2">
      <c r="A58" s="342"/>
      <c r="B58" s="343"/>
      <c r="C58" s="57"/>
      <c r="D58" s="120"/>
      <c r="E58" s="120"/>
      <c r="F58" s="120"/>
      <c r="G58" s="120"/>
      <c r="H58" s="57"/>
      <c r="I58" s="57"/>
    </row>
    <row r="59" spans="1:9" s="73" customFormat="1" x14ac:dyDescent="0.2">
      <c r="A59" s="342"/>
      <c r="B59" s="343"/>
      <c r="C59" s="57"/>
      <c r="D59" s="120"/>
      <c r="E59" s="120"/>
      <c r="F59" s="120"/>
      <c r="G59" s="120"/>
      <c r="H59" s="57"/>
      <c r="I59" s="57"/>
    </row>
    <row r="60" spans="1:9" s="73" customFormat="1" x14ac:dyDescent="0.2">
      <c r="A60" s="342"/>
      <c r="B60" s="343"/>
      <c r="C60" s="57"/>
      <c r="D60" s="120"/>
      <c r="E60" s="120"/>
      <c r="F60" s="120"/>
      <c r="G60" s="120"/>
      <c r="H60" s="57"/>
      <c r="I60" s="57"/>
    </row>
    <row r="61" spans="1:9" s="73" customFormat="1" x14ac:dyDescent="0.2">
      <c r="A61" s="342"/>
      <c r="B61" s="343"/>
      <c r="C61" s="57"/>
      <c r="D61" s="120"/>
      <c r="E61" s="120"/>
      <c r="F61" s="120"/>
      <c r="G61" s="120"/>
      <c r="H61" s="57"/>
      <c r="I61" s="57"/>
    </row>
    <row r="62" spans="1:9" s="73" customFormat="1" x14ac:dyDescent="0.2"/>
    <row r="63" spans="1:9" s="73" customFormat="1" x14ac:dyDescent="0.2"/>
    <row r="64" spans="1:9" s="73" customFormat="1" x14ac:dyDescent="0.2">
      <c r="A64" s="347" t="s">
        <v>180</v>
      </c>
      <c r="B64" s="348"/>
      <c r="C64" s="55" t="s">
        <v>181</v>
      </c>
      <c r="D64" s="55" t="s">
        <v>182</v>
      </c>
      <c r="E64" s="55" t="s">
        <v>183</v>
      </c>
      <c r="F64" s="55" t="s">
        <v>175</v>
      </c>
      <c r="G64" s="55" t="s">
        <v>184</v>
      </c>
    </row>
    <row r="65" spans="1:7" s="73" customFormat="1" x14ac:dyDescent="0.2">
      <c r="A65" s="342"/>
      <c r="B65" s="343"/>
      <c r="C65" s="57"/>
      <c r="D65" s="57"/>
      <c r="E65" s="57"/>
      <c r="F65" s="57"/>
      <c r="G65" s="57"/>
    </row>
    <row r="66" spans="1:7" s="73" customFormat="1" x14ac:dyDescent="0.2">
      <c r="A66" s="342"/>
      <c r="B66" s="343"/>
      <c r="C66" s="57"/>
      <c r="D66" s="57"/>
      <c r="E66" s="57"/>
      <c r="F66" s="57"/>
      <c r="G66" s="57"/>
    </row>
    <row r="67" spans="1:7" s="73" customFormat="1" x14ac:dyDescent="0.2">
      <c r="A67" s="342"/>
      <c r="B67" s="343"/>
      <c r="C67" s="57"/>
      <c r="D67" s="57"/>
      <c r="E67" s="57"/>
      <c r="F67" s="57"/>
      <c r="G67" s="57"/>
    </row>
    <row r="68" spans="1:7" s="73" customFormat="1" x14ac:dyDescent="0.2">
      <c r="A68" s="342"/>
      <c r="B68" s="343"/>
      <c r="C68" s="57"/>
      <c r="D68" s="57"/>
      <c r="E68" s="57"/>
      <c r="F68" s="57"/>
      <c r="G68" s="57"/>
    </row>
    <row r="69" spans="1:7" s="73" customFormat="1" x14ac:dyDescent="0.2">
      <c r="A69" s="342"/>
      <c r="B69" s="343"/>
      <c r="C69" s="57"/>
      <c r="D69" s="57"/>
      <c r="E69" s="57"/>
      <c r="F69" s="57"/>
      <c r="G69" s="57"/>
    </row>
    <row r="70" spans="1:7" s="73" customFormat="1" x14ac:dyDescent="0.2">
      <c r="A70" s="342"/>
      <c r="B70" s="343"/>
      <c r="C70" s="57"/>
      <c r="D70" s="57"/>
      <c r="E70" s="57"/>
      <c r="F70" s="57"/>
      <c r="G70" s="57"/>
    </row>
    <row r="71" spans="1:7" s="73" customFormat="1" x14ac:dyDescent="0.2">
      <c r="A71" s="342"/>
      <c r="B71" s="343"/>
      <c r="C71" s="57"/>
      <c r="D71" s="57"/>
      <c r="E71" s="57"/>
      <c r="F71" s="57"/>
      <c r="G71" s="57"/>
    </row>
    <row r="72" spans="1:7" s="73" customFormat="1" x14ac:dyDescent="0.2">
      <c r="A72" s="342"/>
      <c r="B72" s="343"/>
      <c r="C72" s="57"/>
      <c r="D72" s="57"/>
      <c r="E72" s="57"/>
      <c r="F72" s="57"/>
      <c r="G72" s="57"/>
    </row>
    <row r="73" spans="1:7" s="73" customFormat="1" x14ac:dyDescent="0.2">
      <c r="A73" s="342"/>
      <c r="B73" s="343"/>
      <c r="C73" s="57"/>
      <c r="D73" s="57"/>
      <c r="E73" s="57"/>
      <c r="F73" s="57"/>
      <c r="G73" s="57"/>
    </row>
    <row r="74" spans="1:7" s="73" customFormat="1" x14ac:dyDescent="0.2">
      <c r="A74" s="75"/>
      <c r="B74" s="75"/>
      <c r="C74" s="75"/>
      <c r="D74" s="75"/>
      <c r="E74" s="75"/>
      <c r="F74" s="75"/>
      <c r="G74" s="75"/>
    </row>
    <row r="75" spans="1:7" s="73" customFormat="1" x14ac:dyDescent="0.2"/>
    <row r="76" spans="1:7" s="73" customFormat="1" x14ac:dyDescent="0.2"/>
    <row r="77" spans="1:7" s="73" customFormat="1" x14ac:dyDescent="0.2"/>
    <row r="78" spans="1:7" s="73" customFormat="1" x14ac:dyDescent="0.2"/>
    <row r="79" spans="1:7" s="73" customFormat="1" x14ac:dyDescent="0.2"/>
    <row r="80" spans="1:7" s="73" customFormat="1" x14ac:dyDescent="0.2"/>
    <row r="81" s="73" customFormat="1" x14ac:dyDescent="0.2"/>
    <row r="82" s="73" customFormat="1" x14ac:dyDescent="0.2"/>
    <row r="83" s="73" customFormat="1" x14ac:dyDescent="0.2"/>
    <row r="84" s="73" customFormat="1" x14ac:dyDescent="0.2"/>
    <row r="85" s="73" customFormat="1" x14ac:dyDescent="0.2"/>
    <row r="86" s="73" customFormat="1" x14ac:dyDescent="0.2"/>
    <row r="87" s="73" customFormat="1" x14ac:dyDescent="0.2"/>
    <row r="88" s="73" customFormat="1" x14ac:dyDescent="0.2"/>
    <row r="89" s="73" customFormat="1" x14ac:dyDescent="0.2"/>
    <row r="90" s="73" customFormat="1" x14ac:dyDescent="0.2"/>
    <row r="91" s="73" customFormat="1" x14ac:dyDescent="0.2"/>
    <row r="92" s="73" customFormat="1" x14ac:dyDescent="0.2"/>
    <row r="93" s="73" customFormat="1" x14ac:dyDescent="0.2"/>
    <row r="94" s="73" customFormat="1" x14ac:dyDescent="0.2"/>
    <row r="95" s="73" customFormat="1" x14ac:dyDescent="0.2"/>
    <row r="96" s="73" customFormat="1" x14ac:dyDescent="0.2"/>
    <row r="97" s="73" customFormat="1" x14ac:dyDescent="0.2"/>
    <row r="98" s="73" customFormat="1" x14ac:dyDescent="0.2"/>
    <row r="99" s="73" customFormat="1" x14ac:dyDescent="0.2"/>
    <row r="100" s="73" customFormat="1" x14ac:dyDescent="0.2"/>
    <row r="101" s="73" customFormat="1" x14ac:dyDescent="0.2"/>
    <row r="102" s="73" customFormat="1" x14ac:dyDescent="0.2"/>
    <row r="103" s="73" customFormat="1" x14ac:dyDescent="0.2"/>
    <row r="104" s="73" customFormat="1" x14ac:dyDescent="0.2"/>
    <row r="105" s="73" customFormat="1" x14ac:dyDescent="0.2"/>
    <row r="106" s="73" customFormat="1" x14ac:dyDescent="0.2"/>
    <row r="107" s="73" customFormat="1" x14ac:dyDescent="0.2"/>
    <row r="108" s="73" customFormat="1" x14ac:dyDescent="0.2"/>
    <row r="109" s="73" customFormat="1" x14ac:dyDescent="0.2"/>
    <row r="110" s="73" customFormat="1" x14ac:dyDescent="0.2"/>
    <row r="111" s="73" customFormat="1" x14ac:dyDescent="0.2"/>
    <row r="112" s="73" customFormat="1" x14ac:dyDescent="0.2"/>
    <row r="113" s="73" customFormat="1" x14ac:dyDescent="0.2"/>
    <row r="114" s="73" customFormat="1" x14ac:dyDescent="0.2"/>
    <row r="115" s="73" customFormat="1" x14ac:dyDescent="0.2"/>
    <row r="116" s="73" customFormat="1" x14ac:dyDescent="0.2"/>
    <row r="117" s="73" customFormat="1" x14ac:dyDescent="0.2"/>
    <row r="118" s="73" customFormat="1" x14ac:dyDescent="0.2"/>
    <row r="119" s="73" customFormat="1" x14ac:dyDescent="0.2"/>
    <row r="120" s="73" customFormat="1" x14ac:dyDescent="0.2"/>
    <row r="121" s="73" customFormat="1" x14ac:dyDescent="0.2"/>
    <row r="122" s="73" customFormat="1" x14ac:dyDescent="0.2"/>
    <row r="123" s="73" customFormat="1" x14ac:dyDescent="0.2"/>
    <row r="124" s="73" customFormat="1" x14ac:dyDescent="0.2"/>
    <row r="125" s="73" customFormat="1" x14ac:dyDescent="0.2"/>
    <row r="126" s="73" customFormat="1" x14ac:dyDescent="0.2"/>
    <row r="127" s="73" customFormat="1" x14ac:dyDescent="0.2"/>
    <row r="128" s="73" customFormat="1" x14ac:dyDescent="0.2"/>
    <row r="129" s="73" customFormat="1" x14ac:dyDescent="0.2"/>
    <row r="130" s="73" customFormat="1" x14ac:dyDescent="0.2"/>
    <row r="131" s="73" customFormat="1" x14ac:dyDescent="0.2"/>
    <row r="132" s="73" customFormat="1" x14ac:dyDescent="0.2"/>
    <row r="133" s="73" customFormat="1" x14ac:dyDescent="0.2"/>
    <row r="134" s="73" customFormat="1" x14ac:dyDescent="0.2"/>
    <row r="135" s="73" customFormat="1" x14ac:dyDescent="0.2"/>
    <row r="136" s="73" customFormat="1" x14ac:dyDescent="0.2"/>
    <row r="137" s="73" customFormat="1" x14ac:dyDescent="0.2"/>
    <row r="138" s="73" customFormat="1" x14ac:dyDescent="0.2"/>
    <row r="139" s="73" customFormat="1" x14ac:dyDescent="0.2"/>
    <row r="140" s="73" customFormat="1" x14ac:dyDescent="0.2"/>
    <row r="141" s="73" customFormat="1" x14ac:dyDescent="0.2"/>
    <row r="142" s="73" customFormat="1" x14ac:dyDescent="0.2"/>
    <row r="143" s="73" customFormat="1" x14ac:dyDescent="0.2"/>
    <row r="144" s="73" customFormat="1" x14ac:dyDescent="0.2"/>
    <row r="145" s="73" customFormat="1" x14ac:dyDescent="0.2"/>
    <row r="146" s="73" customFormat="1" x14ac:dyDescent="0.2"/>
    <row r="147" s="73" customFormat="1" x14ac:dyDescent="0.2"/>
    <row r="148" s="73" customFormat="1" x14ac:dyDescent="0.2"/>
    <row r="149" s="73" customFormat="1" x14ac:dyDescent="0.2"/>
    <row r="150" s="73" customFormat="1" x14ac:dyDescent="0.2"/>
    <row r="151" s="73" customFormat="1" x14ac:dyDescent="0.2"/>
    <row r="152" s="73" customFormat="1" x14ac:dyDescent="0.2"/>
    <row r="153" s="73" customFormat="1" x14ac:dyDescent="0.2"/>
    <row r="154" s="73" customFormat="1" x14ac:dyDescent="0.2"/>
    <row r="155" s="73" customFormat="1" x14ac:dyDescent="0.2"/>
    <row r="156" s="73" customFormat="1" x14ac:dyDescent="0.2"/>
    <row r="157" s="73" customFormat="1" x14ac:dyDescent="0.2"/>
    <row r="158" s="73" customFormat="1" x14ac:dyDescent="0.2"/>
    <row r="159" s="73" customFormat="1" x14ac:dyDescent="0.2"/>
    <row r="160" s="73" customFormat="1" x14ac:dyDescent="0.2"/>
    <row r="161" s="73" customFormat="1" x14ac:dyDescent="0.2"/>
    <row r="162" s="73" customFormat="1" x14ac:dyDescent="0.2"/>
    <row r="163" s="73" customFormat="1" x14ac:dyDescent="0.2"/>
    <row r="164" s="73" customFormat="1" x14ac:dyDescent="0.2"/>
    <row r="165" s="73" customFormat="1" x14ac:dyDescent="0.2"/>
    <row r="166" s="73" customFormat="1" x14ac:dyDescent="0.2"/>
    <row r="167" s="73" customFormat="1" x14ac:dyDescent="0.2"/>
    <row r="168" s="73" customFormat="1" x14ac:dyDescent="0.2"/>
    <row r="169" s="73" customFormat="1" x14ac:dyDescent="0.2"/>
    <row r="170" s="73" customFormat="1" x14ac:dyDescent="0.2"/>
    <row r="171" s="73" customFormat="1" x14ac:dyDescent="0.2"/>
    <row r="172" s="73" customFormat="1" x14ac:dyDescent="0.2"/>
    <row r="173" s="73" customFormat="1" x14ac:dyDescent="0.2"/>
    <row r="174" s="73" customFormat="1" x14ac:dyDescent="0.2"/>
    <row r="175" s="73" customFormat="1" x14ac:dyDescent="0.2"/>
    <row r="176" s="73" customFormat="1" x14ac:dyDescent="0.2"/>
    <row r="177" s="73" customFormat="1" x14ac:dyDescent="0.2"/>
    <row r="178" s="73" customFormat="1" x14ac:dyDescent="0.2"/>
    <row r="179" s="73" customFormat="1" x14ac:dyDescent="0.2"/>
    <row r="180" s="73" customFormat="1" x14ac:dyDescent="0.2"/>
    <row r="181" s="73" customFormat="1" x14ac:dyDescent="0.2"/>
    <row r="182" s="73" customFormat="1" x14ac:dyDescent="0.2"/>
    <row r="183" s="73" customFormat="1" x14ac:dyDescent="0.2"/>
    <row r="184" s="73" customFormat="1" x14ac:dyDescent="0.2"/>
    <row r="185" s="73" customFormat="1" x14ac:dyDescent="0.2"/>
    <row r="186" s="73" customFormat="1" x14ac:dyDescent="0.2"/>
    <row r="187" s="73" customFormat="1" x14ac:dyDescent="0.2"/>
    <row r="188" s="73" customFormat="1" x14ac:dyDescent="0.2"/>
    <row r="189" s="73" customFormat="1" x14ac:dyDescent="0.2"/>
    <row r="190" s="73" customFormat="1" x14ac:dyDescent="0.2"/>
    <row r="191" s="73" customFormat="1" x14ac:dyDescent="0.2"/>
    <row r="192" s="73" customFormat="1" x14ac:dyDescent="0.2"/>
    <row r="193" s="73" customFormat="1" x14ac:dyDescent="0.2"/>
    <row r="194" s="73" customFormat="1" x14ac:dyDescent="0.2"/>
    <row r="195" s="73" customFormat="1" x14ac:dyDescent="0.2"/>
    <row r="196" s="73" customFormat="1" x14ac:dyDescent="0.2"/>
    <row r="197" s="73" customFormat="1" x14ac:dyDescent="0.2"/>
    <row r="198" s="73" customFormat="1" x14ac:dyDescent="0.2"/>
    <row r="199" s="73" customFormat="1" x14ac:dyDescent="0.2"/>
    <row r="200" s="73" customFormat="1" x14ac:dyDescent="0.2"/>
    <row r="201" s="73" customFormat="1" x14ac:dyDescent="0.2"/>
    <row r="202" s="73" customFormat="1" x14ac:dyDescent="0.2"/>
    <row r="203" s="73" customFormat="1" x14ac:dyDescent="0.2"/>
    <row r="204" s="73" customFormat="1" x14ac:dyDescent="0.2"/>
    <row r="205" s="73" customFormat="1" x14ac:dyDescent="0.2"/>
    <row r="206" s="73" customFormat="1" x14ac:dyDescent="0.2"/>
    <row r="207" s="73" customFormat="1" x14ac:dyDescent="0.2"/>
    <row r="208" s="73" customFormat="1" x14ac:dyDescent="0.2"/>
    <row r="209" spans="9:9" s="73" customFormat="1" x14ac:dyDescent="0.2"/>
    <row r="210" spans="9:9" s="73" customFormat="1" x14ac:dyDescent="0.2"/>
    <row r="211" spans="9:9" s="73" customFormat="1" x14ac:dyDescent="0.2">
      <c r="I211" s="121"/>
    </row>
    <row r="212" spans="9:9" s="73" customFormat="1" x14ac:dyDescent="0.2">
      <c r="I212" s="121"/>
    </row>
    <row r="213" spans="9:9" s="73" customFormat="1" x14ac:dyDescent="0.2">
      <c r="I213" s="121"/>
    </row>
    <row r="214" spans="9:9" s="73" customFormat="1" x14ac:dyDescent="0.2">
      <c r="I214" s="121"/>
    </row>
    <row r="215" spans="9:9" s="73" customFormat="1" x14ac:dyDescent="0.2">
      <c r="I215" s="121"/>
    </row>
    <row r="216" spans="9:9" s="73" customFormat="1" x14ac:dyDescent="0.2">
      <c r="I216" s="121"/>
    </row>
    <row r="217" spans="9:9" s="73" customFormat="1" x14ac:dyDescent="0.2">
      <c r="I217" s="121"/>
    </row>
    <row r="218" spans="9:9" s="73" customFormat="1" x14ac:dyDescent="0.2">
      <c r="I218" s="121"/>
    </row>
    <row r="219" spans="9:9" s="73" customFormat="1" x14ac:dyDescent="0.2">
      <c r="I219" s="121"/>
    </row>
    <row r="220" spans="9:9" s="73" customFormat="1" x14ac:dyDescent="0.2">
      <c r="I220" s="121"/>
    </row>
    <row r="221" spans="9:9" s="73" customFormat="1" x14ac:dyDescent="0.2">
      <c r="I221" s="121"/>
    </row>
    <row r="222" spans="9:9" s="73" customFormat="1" x14ac:dyDescent="0.2">
      <c r="I222" s="121"/>
    </row>
    <row r="223" spans="9:9" s="73" customFormat="1" x14ac:dyDescent="0.2">
      <c r="I223" s="121"/>
    </row>
    <row r="224" spans="9:9" s="73" customFormat="1" x14ac:dyDescent="0.2">
      <c r="I224" s="121"/>
    </row>
    <row r="225" spans="9:9" s="73" customFormat="1" x14ac:dyDescent="0.2">
      <c r="I225" s="121"/>
    </row>
    <row r="226" spans="9:9" s="73" customFormat="1" x14ac:dyDescent="0.2">
      <c r="I226" s="121"/>
    </row>
    <row r="227" spans="9:9" s="73" customFormat="1" x14ac:dyDescent="0.2">
      <c r="I227" s="121"/>
    </row>
    <row r="228" spans="9:9" s="73" customFormat="1" x14ac:dyDescent="0.2">
      <c r="I228" s="121"/>
    </row>
    <row r="229" spans="9:9" s="73" customFormat="1" x14ac:dyDescent="0.2">
      <c r="I229" s="121"/>
    </row>
    <row r="230" spans="9:9" s="73" customFormat="1" x14ac:dyDescent="0.2">
      <c r="I230" s="121"/>
    </row>
    <row r="231" spans="9:9" s="73" customFormat="1" x14ac:dyDescent="0.2">
      <c r="I231" s="121"/>
    </row>
    <row r="232" spans="9:9" s="73" customFormat="1" x14ac:dyDescent="0.2">
      <c r="I232" s="121"/>
    </row>
    <row r="233" spans="9:9" s="73" customFormat="1" x14ac:dyDescent="0.2">
      <c r="I233" s="121"/>
    </row>
    <row r="234" spans="9:9" s="73" customFormat="1" x14ac:dyDescent="0.2">
      <c r="I234" s="121"/>
    </row>
    <row r="235" spans="9:9" s="73" customFormat="1" x14ac:dyDescent="0.2">
      <c r="I235" s="121"/>
    </row>
    <row r="236" spans="9:9" s="73" customFormat="1" x14ac:dyDescent="0.2">
      <c r="I236" s="121"/>
    </row>
    <row r="237" spans="9:9" s="73" customFormat="1" x14ac:dyDescent="0.2">
      <c r="I237" s="121"/>
    </row>
    <row r="238" spans="9:9" s="73" customFormat="1" x14ac:dyDescent="0.2">
      <c r="I238" s="121"/>
    </row>
    <row r="239" spans="9:9" s="73" customFormat="1" x14ac:dyDescent="0.2">
      <c r="I239" s="121"/>
    </row>
    <row r="240" spans="9:9" s="73" customFormat="1" x14ac:dyDescent="0.2">
      <c r="I240" s="121"/>
    </row>
    <row r="241" spans="9:9" s="73" customFormat="1" x14ac:dyDescent="0.2">
      <c r="I241" s="121"/>
    </row>
    <row r="242" spans="9:9" s="73" customFormat="1" x14ac:dyDescent="0.2">
      <c r="I242" s="121"/>
    </row>
    <row r="243" spans="9:9" s="73" customFormat="1" x14ac:dyDescent="0.2">
      <c r="I243" s="121"/>
    </row>
    <row r="244" spans="9:9" s="73" customFormat="1" x14ac:dyDescent="0.2">
      <c r="I244" s="121"/>
    </row>
    <row r="245" spans="9:9" s="73" customFormat="1" x14ac:dyDescent="0.2">
      <c r="I245" s="121"/>
    </row>
    <row r="246" spans="9:9" s="73" customFormat="1" x14ac:dyDescent="0.2">
      <c r="I246" s="121"/>
    </row>
    <row r="247" spans="9:9" s="73" customFormat="1" x14ac:dyDescent="0.2">
      <c r="I247" s="121"/>
    </row>
    <row r="248" spans="9:9" s="73" customFormat="1" x14ac:dyDescent="0.2">
      <c r="I248" s="121"/>
    </row>
    <row r="249" spans="9:9" s="73" customFormat="1" x14ac:dyDescent="0.2">
      <c r="I249" s="121"/>
    </row>
    <row r="250" spans="9:9" s="73" customFormat="1" x14ac:dyDescent="0.2">
      <c r="I250" s="121"/>
    </row>
    <row r="251" spans="9:9" s="73" customFormat="1" x14ac:dyDescent="0.2">
      <c r="I251" s="121"/>
    </row>
    <row r="252" spans="9:9" s="73" customFormat="1" x14ac:dyDescent="0.2">
      <c r="I252" s="121"/>
    </row>
    <row r="253" spans="9:9" s="73" customFormat="1" x14ac:dyDescent="0.2">
      <c r="I253" s="121"/>
    </row>
    <row r="254" spans="9:9" s="73" customFormat="1" x14ac:dyDescent="0.2">
      <c r="I254" s="121"/>
    </row>
    <row r="255" spans="9:9" s="73" customFormat="1" x14ac:dyDescent="0.2">
      <c r="I255" s="121"/>
    </row>
    <row r="256" spans="9:9" s="73" customFormat="1" x14ac:dyDescent="0.2">
      <c r="I256" s="121"/>
    </row>
    <row r="257" spans="9:9" s="73" customFormat="1" x14ac:dyDescent="0.2">
      <c r="I257" s="121"/>
    </row>
    <row r="258" spans="9:9" s="73" customFormat="1" x14ac:dyDescent="0.2">
      <c r="I258" s="121"/>
    </row>
    <row r="259" spans="9:9" s="73" customFormat="1" x14ac:dyDescent="0.2">
      <c r="I259" s="121"/>
    </row>
    <row r="260" spans="9:9" s="73" customFormat="1" x14ac:dyDescent="0.2">
      <c r="I260" s="121"/>
    </row>
    <row r="261" spans="9:9" s="73" customFormat="1" x14ac:dyDescent="0.2">
      <c r="I261" s="121"/>
    </row>
    <row r="262" spans="9:9" s="73" customFormat="1" x14ac:dyDescent="0.2">
      <c r="I262" s="121"/>
    </row>
    <row r="263" spans="9:9" s="73" customFormat="1" x14ac:dyDescent="0.2">
      <c r="I263" s="121"/>
    </row>
    <row r="264" spans="9:9" s="73" customFormat="1" x14ac:dyDescent="0.2">
      <c r="I264" s="121"/>
    </row>
    <row r="265" spans="9:9" s="73" customFormat="1" x14ac:dyDescent="0.2">
      <c r="I265" s="121"/>
    </row>
    <row r="266" spans="9:9" s="73" customFormat="1" x14ac:dyDescent="0.2">
      <c r="I266" s="121"/>
    </row>
    <row r="267" spans="9:9" s="73" customFormat="1" x14ac:dyDescent="0.2">
      <c r="I267" s="121"/>
    </row>
    <row r="268" spans="9:9" s="73" customFormat="1" x14ac:dyDescent="0.2">
      <c r="I268" s="121"/>
    </row>
    <row r="269" spans="9:9" s="73" customFormat="1" x14ac:dyDescent="0.2">
      <c r="I269" s="121"/>
    </row>
    <row r="270" spans="9:9" s="73" customFormat="1" x14ac:dyDescent="0.2">
      <c r="I270" s="121"/>
    </row>
    <row r="271" spans="9:9" s="73" customFormat="1" x14ac:dyDescent="0.2">
      <c r="I271" s="121"/>
    </row>
    <row r="272" spans="9:9" s="73" customFormat="1" x14ac:dyDescent="0.2">
      <c r="I272" s="121"/>
    </row>
    <row r="273" spans="9:9" s="73" customFormat="1" x14ac:dyDescent="0.2">
      <c r="I273" s="121"/>
    </row>
    <row r="274" spans="9:9" s="73" customFormat="1" x14ac:dyDescent="0.2">
      <c r="I274" s="121"/>
    </row>
    <row r="275" spans="9:9" s="73" customFormat="1" x14ac:dyDescent="0.2">
      <c r="I275" s="121"/>
    </row>
    <row r="276" spans="9:9" s="73" customFormat="1" x14ac:dyDescent="0.2">
      <c r="I276" s="121"/>
    </row>
    <row r="277" spans="9:9" s="73" customFormat="1" x14ac:dyDescent="0.2">
      <c r="I277" s="121"/>
    </row>
    <row r="278" spans="9:9" s="73" customFormat="1" x14ac:dyDescent="0.2">
      <c r="I278" s="121"/>
    </row>
    <row r="279" spans="9:9" s="73" customFormat="1" x14ac:dyDescent="0.2">
      <c r="I279" s="121"/>
    </row>
    <row r="280" spans="9:9" s="73" customFormat="1" x14ac:dyDescent="0.2">
      <c r="I280" s="121"/>
    </row>
    <row r="281" spans="9:9" s="73" customFormat="1" x14ac:dyDescent="0.2">
      <c r="I281" s="121"/>
    </row>
    <row r="282" spans="9:9" s="73" customFormat="1" x14ac:dyDescent="0.2">
      <c r="I282" s="121"/>
    </row>
    <row r="283" spans="9:9" s="73" customFormat="1" x14ac:dyDescent="0.2">
      <c r="I283" s="121"/>
    </row>
    <row r="284" spans="9:9" s="73" customFormat="1" x14ac:dyDescent="0.2">
      <c r="I284" s="121"/>
    </row>
    <row r="285" spans="9:9" s="73" customFormat="1" x14ac:dyDescent="0.2">
      <c r="I285" s="121"/>
    </row>
    <row r="286" spans="9:9" s="73" customFormat="1" x14ac:dyDescent="0.2">
      <c r="I286" s="121"/>
    </row>
    <row r="287" spans="9:9" s="73" customFormat="1" x14ac:dyDescent="0.2">
      <c r="I287" s="121"/>
    </row>
    <row r="288" spans="9:9" s="73" customFormat="1" x14ac:dyDescent="0.2">
      <c r="I288" s="121"/>
    </row>
    <row r="289" spans="9:9" s="73" customFormat="1" x14ac:dyDescent="0.2">
      <c r="I289" s="121"/>
    </row>
    <row r="290" spans="9:9" s="73" customFormat="1" x14ac:dyDescent="0.2">
      <c r="I290" s="121"/>
    </row>
    <row r="291" spans="9:9" s="73" customFormat="1" x14ac:dyDescent="0.2">
      <c r="I291" s="121"/>
    </row>
    <row r="292" spans="9:9" s="73" customFormat="1" x14ac:dyDescent="0.2">
      <c r="I292" s="121"/>
    </row>
    <row r="293" spans="9:9" s="73" customFormat="1" x14ac:dyDescent="0.2">
      <c r="I293" s="121"/>
    </row>
    <row r="294" spans="9:9" s="73" customFormat="1" x14ac:dyDescent="0.2">
      <c r="I294" s="121"/>
    </row>
    <row r="295" spans="9:9" s="73" customFormat="1" x14ac:dyDescent="0.2">
      <c r="I295" s="121"/>
    </row>
    <row r="296" spans="9:9" s="73" customFormat="1" x14ac:dyDescent="0.2">
      <c r="I296" s="121"/>
    </row>
    <row r="297" spans="9:9" s="73" customFormat="1" x14ac:dyDescent="0.2">
      <c r="I297" s="121"/>
    </row>
    <row r="298" spans="9:9" s="73" customFormat="1" x14ac:dyDescent="0.2">
      <c r="I298" s="121"/>
    </row>
    <row r="299" spans="9:9" s="73" customFormat="1" x14ac:dyDescent="0.2">
      <c r="I299" s="121"/>
    </row>
    <row r="300" spans="9:9" s="73" customFormat="1" x14ac:dyDescent="0.2">
      <c r="I300" s="121"/>
    </row>
    <row r="301" spans="9:9" s="73" customFormat="1" x14ac:dyDescent="0.2">
      <c r="I301" s="121"/>
    </row>
    <row r="302" spans="9:9" s="73" customFormat="1" x14ac:dyDescent="0.2">
      <c r="I302" s="121"/>
    </row>
    <row r="303" spans="9:9" s="73" customFormat="1" x14ac:dyDescent="0.2">
      <c r="I303" s="121"/>
    </row>
    <row r="304" spans="9:9" s="73" customFormat="1" x14ac:dyDescent="0.2">
      <c r="I304" s="121"/>
    </row>
    <row r="305" spans="9:9" s="73" customFormat="1" x14ac:dyDescent="0.2">
      <c r="I305" s="121"/>
    </row>
    <row r="306" spans="9:9" s="73" customFormat="1" x14ac:dyDescent="0.2">
      <c r="I306" s="121"/>
    </row>
    <row r="307" spans="9:9" s="73" customFormat="1" x14ac:dyDescent="0.2">
      <c r="I307" s="121"/>
    </row>
    <row r="308" spans="9:9" s="73" customFormat="1" x14ac:dyDescent="0.2">
      <c r="I308" s="121"/>
    </row>
    <row r="309" spans="9:9" s="73" customFormat="1" x14ac:dyDescent="0.2">
      <c r="I309" s="121"/>
    </row>
    <row r="310" spans="9:9" s="73" customFormat="1" x14ac:dyDescent="0.2">
      <c r="I310" s="121"/>
    </row>
    <row r="311" spans="9:9" s="73" customFormat="1" x14ac:dyDescent="0.2">
      <c r="I311" s="121"/>
    </row>
    <row r="312" spans="9:9" s="73" customFormat="1" x14ac:dyDescent="0.2">
      <c r="I312" s="121"/>
    </row>
    <row r="313" spans="9:9" s="73" customFormat="1" x14ac:dyDescent="0.2">
      <c r="I313" s="121"/>
    </row>
    <row r="314" spans="9:9" s="73" customFormat="1" x14ac:dyDescent="0.2">
      <c r="I314" s="121"/>
    </row>
    <row r="315" spans="9:9" s="73" customFormat="1" x14ac:dyDescent="0.2">
      <c r="I315" s="121"/>
    </row>
    <row r="316" spans="9:9" s="73" customFormat="1" x14ac:dyDescent="0.2">
      <c r="I316" s="121"/>
    </row>
    <row r="317" spans="9:9" s="73" customFormat="1" x14ac:dyDescent="0.2">
      <c r="I317" s="121"/>
    </row>
    <row r="318" spans="9:9" s="73" customFormat="1" x14ac:dyDescent="0.2">
      <c r="I318" s="121"/>
    </row>
    <row r="319" spans="9:9" s="73" customFormat="1" x14ac:dyDescent="0.2">
      <c r="I319" s="121"/>
    </row>
    <row r="320" spans="9:9" s="73" customFormat="1" x14ac:dyDescent="0.2">
      <c r="I320" s="121"/>
    </row>
    <row r="321" spans="9:9" s="73" customFormat="1" x14ac:dyDescent="0.2">
      <c r="I321" s="121"/>
    </row>
    <row r="322" spans="9:9" s="73" customFormat="1" x14ac:dyDescent="0.2">
      <c r="I322" s="121"/>
    </row>
    <row r="323" spans="9:9" s="73" customFormat="1" x14ac:dyDescent="0.2">
      <c r="I323" s="121"/>
    </row>
    <row r="324" spans="9:9" s="73" customFormat="1" x14ac:dyDescent="0.2">
      <c r="I324" s="121"/>
    </row>
    <row r="325" spans="9:9" s="73" customFormat="1" x14ac:dyDescent="0.2">
      <c r="I325" s="121"/>
    </row>
    <row r="326" spans="9:9" s="73" customFormat="1" x14ac:dyDescent="0.2">
      <c r="I326" s="121"/>
    </row>
    <row r="327" spans="9:9" s="73" customFormat="1" x14ac:dyDescent="0.2">
      <c r="I327" s="121"/>
    </row>
    <row r="328" spans="9:9" s="73" customFormat="1" x14ac:dyDescent="0.2">
      <c r="I328" s="121"/>
    </row>
    <row r="329" spans="9:9" s="73" customFormat="1" x14ac:dyDescent="0.2">
      <c r="I329" s="121"/>
    </row>
    <row r="330" spans="9:9" s="73" customFormat="1" x14ac:dyDescent="0.2">
      <c r="I330" s="121"/>
    </row>
    <row r="331" spans="9:9" s="73" customFormat="1" x14ac:dyDescent="0.2">
      <c r="I331" s="121"/>
    </row>
    <row r="332" spans="9:9" s="73" customFormat="1" x14ac:dyDescent="0.2">
      <c r="I332" s="121"/>
    </row>
    <row r="333" spans="9:9" s="73" customFormat="1" x14ac:dyDescent="0.2">
      <c r="I333" s="121"/>
    </row>
    <row r="334" spans="9:9" s="73" customFormat="1" x14ac:dyDescent="0.2">
      <c r="I334" s="121"/>
    </row>
    <row r="335" spans="9:9" s="73" customFormat="1" x14ac:dyDescent="0.2">
      <c r="I335" s="121"/>
    </row>
    <row r="336" spans="9:9" s="73" customFormat="1" x14ac:dyDescent="0.2">
      <c r="I336" s="121"/>
    </row>
    <row r="337" spans="9:9" s="73" customFormat="1" x14ac:dyDescent="0.2">
      <c r="I337" s="121"/>
    </row>
    <row r="338" spans="9:9" s="73" customFormat="1" x14ac:dyDescent="0.2">
      <c r="I338" s="121"/>
    </row>
    <row r="339" spans="9:9" s="73" customFormat="1" x14ac:dyDescent="0.2">
      <c r="I339" s="121"/>
    </row>
    <row r="340" spans="9:9" s="73" customFormat="1" x14ac:dyDescent="0.2">
      <c r="I340" s="121"/>
    </row>
    <row r="341" spans="9:9" s="73" customFormat="1" x14ac:dyDescent="0.2">
      <c r="I341" s="121"/>
    </row>
    <row r="342" spans="9:9" s="73" customFormat="1" x14ac:dyDescent="0.2">
      <c r="I342" s="121"/>
    </row>
    <row r="343" spans="9:9" s="73" customFormat="1" x14ac:dyDescent="0.2">
      <c r="I343" s="121"/>
    </row>
    <row r="344" spans="9:9" s="73" customFormat="1" x14ac:dyDescent="0.2">
      <c r="I344" s="121"/>
    </row>
    <row r="345" spans="9:9" s="73" customFormat="1" x14ac:dyDescent="0.2">
      <c r="I345" s="121"/>
    </row>
    <row r="346" spans="9:9" s="73" customFormat="1" x14ac:dyDescent="0.2">
      <c r="I346" s="121"/>
    </row>
    <row r="347" spans="9:9" s="73" customFormat="1" x14ac:dyDescent="0.2">
      <c r="I347" s="121"/>
    </row>
    <row r="348" spans="9:9" s="73" customFormat="1" x14ac:dyDescent="0.2">
      <c r="I348" s="121"/>
    </row>
    <row r="349" spans="9:9" s="73" customFormat="1" x14ac:dyDescent="0.2">
      <c r="I349" s="121"/>
    </row>
    <row r="350" spans="9:9" s="73" customFormat="1" x14ac:dyDescent="0.2">
      <c r="I350" s="121"/>
    </row>
    <row r="351" spans="9:9" s="73" customFormat="1" x14ac:dyDescent="0.2">
      <c r="I351" s="121"/>
    </row>
    <row r="352" spans="9:9" s="73" customFormat="1" x14ac:dyDescent="0.2">
      <c r="I352" s="121"/>
    </row>
    <row r="353" spans="9:9" s="73" customFormat="1" x14ac:dyDescent="0.2">
      <c r="I353" s="121"/>
    </row>
    <row r="354" spans="9:9" s="73" customFormat="1" x14ac:dyDescent="0.2">
      <c r="I354" s="121"/>
    </row>
    <row r="355" spans="9:9" s="73" customFormat="1" x14ac:dyDescent="0.2">
      <c r="I355" s="121"/>
    </row>
    <row r="356" spans="9:9" s="73" customFormat="1" x14ac:dyDescent="0.2">
      <c r="I356" s="121"/>
    </row>
    <row r="357" spans="9:9" s="73" customFormat="1" x14ac:dyDescent="0.2">
      <c r="I357" s="121"/>
    </row>
    <row r="358" spans="9:9" s="73" customFormat="1" x14ac:dyDescent="0.2">
      <c r="I358" s="121"/>
    </row>
    <row r="359" spans="9:9" s="73" customFormat="1" x14ac:dyDescent="0.2">
      <c r="I359" s="121"/>
    </row>
    <row r="360" spans="9:9" s="73" customFormat="1" x14ac:dyDescent="0.2">
      <c r="I360" s="121"/>
    </row>
    <row r="361" spans="9:9" s="73" customFormat="1" x14ac:dyDescent="0.2">
      <c r="I361" s="121"/>
    </row>
    <row r="362" spans="9:9" s="73" customFormat="1" x14ac:dyDescent="0.2">
      <c r="I362" s="121"/>
    </row>
    <row r="363" spans="9:9" s="73" customFormat="1" x14ac:dyDescent="0.2">
      <c r="I363" s="121"/>
    </row>
    <row r="364" spans="9:9" s="73" customFormat="1" x14ac:dyDescent="0.2">
      <c r="I364" s="121"/>
    </row>
    <row r="365" spans="9:9" s="73" customFormat="1" x14ac:dyDescent="0.2">
      <c r="I365" s="121"/>
    </row>
    <row r="366" spans="9:9" s="73" customFormat="1" x14ac:dyDescent="0.2">
      <c r="I366" s="121"/>
    </row>
    <row r="367" spans="9:9" s="73" customFormat="1" x14ac:dyDescent="0.2">
      <c r="I367" s="121"/>
    </row>
    <row r="368" spans="9:9" s="73" customFormat="1" x14ac:dyDescent="0.2">
      <c r="I368" s="121"/>
    </row>
    <row r="369" spans="9:9" s="73" customFormat="1" x14ac:dyDescent="0.2">
      <c r="I369" s="121"/>
    </row>
    <row r="370" spans="9:9" s="73" customFormat="1" x14ac:dyDescent="0.2">
      <c r="I370" s="121"/>
    </row>
    <row r="371" spans="9:9" s="73" customFormat="1" x14ac:dyDescent="0.2">
      <c r="I371" s="121"/>
    </row>
    <row r="372" spans="9:9" s="73" customFormat="1" x14ac:dyDescent="0.2">
      <c r="I372" s="121"/>
    </row>
    <row r="373" spans="9:9" s="73" customFormat="1" x14ac:dyDescent="0.2">
      <c r="I373" s="121"/>
    </row>
    <row r="374" spans="9:9" s="73" customFormat="1" x14ac:dyDescent="0.2">
      <c r="I374" s="121"/>
    </row>
    <row r="375" spans="9:9" s="73" customFormat="1" x14ac:dyDescent="0.2">
      <c r="I375" s="121"/>
    </row>
    <row r="376" spans="9:9" s="73" customFormat="1" x14ac:dyDescent="0.2">
      <c r="I376" s="121"/>
    </row>
    <row r="377" spans="9:9" s="73" customFormat="1" x14ac:dyDescent="0.2">
      <c r="I377" s="121"/>
    </row>
    <row r="378" spans="9:9" s="73" customFormat="1" x14ac:dyDescent="0.2">
      <c r="I378" s="121"/>
    </row>
    <row r="379" spans="9:9" s="73" customFormat="1" x14ac:dyDescent="0.2">
      <c r="I379" s="121"/>
    </row>
    <row r="380" spans="9:9" s="73" customFormat="1" x14ac:dyDescent="0.2">
      <c r="I380" s="121"/>
    </row>
    <row r="381" spans="9:9" s="73" customFormat="1" x14ac:dyDescent="0.2">
      <c r="I381" s="121"/>
    </row>
    <row r="382" spans="9:9" s="73" customFormat="1" x14ac:dyDescent="0.2">
      <c r="I382" s="121"/>
    </row>
    <row r="383" spans="9:9" s="73" customFormat="1" x14ac:dyDescent="0.2">
      <c r="I383" s="121"/>
    </row>
    <row r="384" spans="9:9" s="73" customFormat="1" x14ac:dyDescent="0.2">
      <c r="I384" s="121"/>
    </row>
    <row r="385" spans="9:9" s="73" customFormat="1" x14ac:dyDescent="0.2">
      <c r="I385" s="121"/>
    </row>
    <row r="386" spans="9:9" s="73" customFormat="1" x14ac:dyDescent="0.2">
      <c r="I386" s="121"/>
    </row>
    <row r="387" spans="9:9" s="73" customFormat="1" x14ac:dyDescent="0.2">
      <c r="I387" s="121"/>
    </row>
    <row r="388" spans="9:9" s="73" customFormat="1" x14ac:dyDescent="0.2">
      <c r="I388" s="121"/>
    </row>
    <row r="389" spans="9:9" s="73" customFormat="1" x14ac:dyDescent="0.2">
      <c r="I389" s="121"/>
    </row>
    <row r="390" spans="9:9" s="73" customFormat="1" x14ac:dyDescent="0.2">
      <c r="I390" s="121"/>
    </row>
    <row r="391" spans="9:9" s="73" customFormat="1" x14ac:dyDescent="0.2">
      <c r="I391" s="121"/>
    </row>
    <row r="392" spans="9:9" s="73" customFormat="1" x14ac:dyDescent="0.2">
      <c r="I392" s="121"/>
    </row>
    <row r="393" spans="9:9" s="73" customFormat="1" x14ac:dyDescent="0.2">
      <c r="I393" s="121"/>
    </row>
    <row r="394" spans="9:9" s="73" customFormat="1" x14ac:dyDescent="0.2">
      <c r="I394" s="121"/>
    </row>
    <row r="395" spans="9:9" s="73" customFormat="1" x14ac:dyDescent="0.2">
      <c r="I395" s="121"/>
    </row>
    <row r="396" spans="9:9" s="73" customFormat="1" x14ac:dyDescent="0.2">
      <c r="I396" s="121"/>
    </row>
    <row r="397" spans="9:9" s="73" customFormat="1" x14ac:dyDescent="0.2">
      <c r="I397" s="121"/>
    </row>
    <row r="398" spans="9:9" s="73" customFormat="1" x14ac:dyDescent="0.2">
      <c r="I398" s="121"/>
    </row>
    <row r="399" spans="9:9" s="73" customFormat="1" x14ac:dyDescent="0.2">
      <c r="I399" s="121"/>
    </row>
    <row r="400" spans="9:9" s="73" customFormat="1" x14ac:dyDescent="0.2">
      <c r="I400" s="121"/>
    </row>
    <row r="401" spans="9:9" s="73" customFormat="1" x14ac:dyDescent="0.2">
      <c r="I401" s="121"/>
    </row>
    <row r="402" spans="9:9" s="73" customFormat="1" x14ac:dyDescent="0.2">
      <c r="I402" s="121"/>
    </row>
    <row r="403" spans="9:9" s="73" customFormat="1" x14ac:dyDescent="0.2">
      <c r="I403" s="121"/>
    </row>
    <row r="404" spans="9:9" s="73" customFormat="1" x14ac:dyDescent="0.2">
      <c r="I404" s="121"/>
    </row>
    <row r="405" spans="9:9" s="73" customFormat="1" x14ac:dyDescent="0.2">
      <c r="I405" s="121"/>
    </row>
    <row r="406" spans="9:9" s="73" customFormat="1" x14ac:dyDescent="0.2">
      <c r="I406" s="121"/>
    </row>
    <row r="407" spans="9:9" s="73" customFormat="1" x14ac:dyDescent="0.2">
      <c r="I407" s="121"/>
    </row>
    <row r="408" spans="9:9" s="73" customFormat="1" x14ac:dyDescent="0.2">
      <c r="I408" s="121"/>
    </row>
    <row r="409" spans="9:9" s="73" customFormat="1" x14ac:dyDescent="0.2">
      <c r="I409" s="121"/>
    </row>
    <row r="410" spans="9:9" s="73" customFormat="1" x14ac:dyDescent="0.2">
      <c r="I410" s="121"/>
    </row>
    <row r="411" spans="9:9" s="73" customFormat="1" x14ac:dyDescent="0.2">
      <c r="I411" s="121"/>
    </row>
    <row r="412" spans="9:9" s="73" customFormat="1" x14ac:dyDescent="0.2">
      <c r="I412" s="121"/>
    </row>
    <row r="413" spans="9:9" s="73" customFormat="1" x14ac:dyDescent="0.2">
      <c r="I413" s="121"/>
    </row>
    <row r="414" spans="9:9" s="73" customFormat="1" x14ac:dyDescent="0.2">
      <c r="I414" s="121"/>
    </row>
    <row r="415" spans="9:9" s="73" customFormat="1" x14ac:dyDescent="0.2">
      <c r="I415" s="121"/>
    </row>
    <row r="416" spans="9:9" s="73" customFormat="1" x14ac:dyDescent="0.2">
      <c r="I416" s="121"/>
    </row>
    <row r="417" spans="9:9" s="73" customFormat="1" x14ac:dyDescent="0.2">
      <c r="I417" s="121"/>
    </row>
    <row r="418" spans="9:9" s="73" customFormat="1" x14ac:dyDescent="0.2">
      <c r="I418" s="121"/>
    </row>
    <row r="419" spans="9:9" s="73" customFormat="1" x14ac:dyDescent="0.2">
      <c r="I419" s="121"/>
    </row>
    <row r="420" spans="9:9" s="73" customFormat="1" x14ac:dyDescent="0.2">
      <c r="I420" s="121"/>
    </row>
    <row r="421" spans="9:9" s="73" customFormat="1" x14ac:dyDescent="0.2">
      <c r="I421" s="121"/>
    </row>
    <row r="422" spans="9:9" s="73" customFormat="1" x14ac:dyDescent="0.2">
      <c r="I422" s="121"/>
    </row>
    <row r="423" spans="9:9" s="73" customFormat="1" x14ac:dyDescent="0.2">
      <c r="I423" s="121"/>
    </row>
    <row r="424" spans="9:9" s="73" customFormat="1" x14ac:dyDescent="0.2">
      <c r="I424" s="121"/>
    </row>
    <row r="425" spans="9:9" s="73" customFormat="1" x14ac:dyDescent="0.2">
      <c r="I425" s="121"/>
    </row>
    <row r="426" spans="9:9" s="73" customFormat="1" x14ac:dyDescent="0.2">
      <c r="I426" s="121"/>
    </row>
    <row r="427" spans="9:9" s="73" customFormat="1" x14ac:dyDescent="0.2">
      <c r="I427" s="121"/>
    </row>
    <row r="428" spans="9:9" s="73" customFormat="1" x14ac:dyDescent="0.2">
      <c r="I428" s="121"/>
    </row>
    <row r="429" spans="9:9" s="73" customFormat="1" x14ac:dyDescent="0.2">
      <c r="I429" s="121"/>
    </row>
    <row r="430" spans="9:9" s="73" customFormat="1" x14ac:dyDescent="0.2">
      <c r="I430" s="121"/>
    </row>
    <row r="431" spans="9:9" s="73" customFormat="1" x14ac:dyDescent="0.2">
      <c r="I431" s="121"/>
    </row>
    <row r="432" spans="9:9" s="73" customFormat="1" x14ac:dyDescent="0.2">
      <c r="I432" s="121"/>
    </row>
    <row r="433" spans="9:9" s="73" customFormat="1" x14ac:dyDescent="0.2">
      <c r="I433" s="121"/>
    </row>
    <row r="434" spans="9:9" s="73" customFormat="1" x14ac:dyDescent="0.2">
      <c r="I434" s="121"/>
    </row>
    <row r="435" spans="9:9" s="73" customFormat="1" x14ac:dyDescent="0.2">
      <c r="I435" s="121"/>
    </row>
    <row r="436" spans="9:9" s="73" customFormat="1" x14ac:dyDescent="0.2">
      <c r="I436" s="121"/>
    </row>
    <row r="437" spans="9:9" s="73" customFormat="1" x14ac:dyDescent="0.2">
      <c r="I437" s="121"/>
    </row>
    <row r="438" spans="9:9" s="73" customFormat="1" x14ac:dyDescent="0.2">
      <c r="I438" s="121"/>
    </row>
    <row r="439" spans="9:9" s="73" customFormat="1" x14ac:dyDescent="0.2">
      <c r="I439" s="121"/>
    </row>
    <row r="440" spans="9:9" s="73" customFormat="1" x14ac:dyDescent="0.2">
      <c r="I440" s="121"/>
    </row>
    <row r="441" spans="9:9" s="73" customFormat="1" x14ac:dyDescent="0.2">
      <c r="I441" s="121"/>
    </row>
    <row r="442" spans="9:9" s="73" customFormat="1" x14ac:dyDescent="0.2">
      <c r="I442" s="121"/>
    </row>
    <row r="443" spans="9:9" s="73" customFormat="1" x14ac:dyDescent="0.2">
      <c r="I443" s="121"/>
    </row>
    <row r="444" spans="9:9" s="73" customFormat="1" x14ac:dyDescent="0.2">
      <c r="I444" s="121"/>
    </row>
    <row r="445" spans="9:9" s="73" customFormat="1" x14ac:dyDescent="0.2">
      <c r="I445" s="121"/>
    </row>
    <row r="446" spans="9:9" s="73" customFormat="1" x14ac:dyDescent="0.2">
      <c r="I446" s="121"/>
    </row>
    <row r="447" spans="9:9" s="73" customFormat="1" x14ac:dyDescent="0.2">
      <c r="I447" s="121"/>
    </row>
    <row r="448" spans="9:9" s="73" customFormat="1" x14ac:dyDescent="0.2">
      <c r="I448" s="121"/>
    </row>
    <row r="449" spans="9:9" s="73" customFormat="1" x14ac:dyDescent="0.2">
      <c r="I449" s="121"/>
    </row>
    <row r="450" spans="9:9" s="73" customFormat="1" x14ac:dyDescent="0.2">
      <c r="I450" s="121"/>
    </row>
    <row r="451" spans="9:9" s="73" customFormat="1" x14ac:dyDescent="0.2">
      <c r="I451" s="121"/>
    </row>
    <row r="452" spans="9:9" s="73" customFormat="1" x14ac:dyDescent="0.2">
      <c r="I452" s="121"/>
    </row>
    <row r="453" spans="9:9" s="73" customFormat="1" x14ac:dyDescent="0.2">
      <c r="I453" s="121"/>
    </row>
    <row r="454" spans="9:9" s="73" customFormat="1" x14ac:dyDescent="0.2">
      <c r="I454" s="121"/>
    </row>
    <row r="455" spans="9:9" s="73" customFormat="1" x14ac:dyDescent="0.2">
      <c r="I455" s="121"/>
    </row>
    <row r="456" spans="9:9" s="73" customFormat="1" x14ac:dyDescent="0.2">
      <c r="I456" s="121"/>
    </row>
    <row r="457" spans="9:9" s="73" customFormat="1" x14ac:dyDescent="0.2">
      <c r="I457" s="121"/>
    </row>
    <row r="458" spans="9:9" s="73" customFormat="1" x14ac:dyDescent="0.2">
      <c r="I458" s="121"/>
    </row>
    <row r="459" spans="9:9" s="73" customFormat="1" x14ac:dyDescent="0.2">
      <c r="I459" s="121"/>
    </row>
    <row r="460" spans="9:9" s="73" customFormat="1" x14ac:dyDescent="0.2">
      <c r="I460" s="121"/>
    </row>
    <row r="461" spans="9:9" s="73" customFormat="1" x14ac:dyDescent="0.2">
      <c r="I461" s="121"/>
    </row>
    <row r="462" spans="9:9" s="73" customFormat="1" x14ac:dyDescent="0.2">
      <c r="I462" s="121"/>
    </row>
    <row r="463" spans="9:9" s="73" customFormat="1" x14ac:dyDescent="0.2">
      <c r="I463" s="121"/>
    </row>
    <row r="464" spans="9:9" s="73" customFormat="1" x14ac:dyDescent="0.2">
      <c r="I464" s="121"/>
    </row>
    <row r="465" spans="9:9" s="73" customFormat="1" x14ac:dyDescent="0.2">
      <c r="I465" s="121"/>
    </row>
    <row r="466" spans="9:9" s="73" customFormat="1" x14ac:dyDescent="0.2">
      <c r="I466" s="121"/>
    </row>
    <row r="467" spans="9:9" s="73" customFormat="1" x14ac:dyDescent="0.2">
      <c r="I467" s="121"/>
    </row>
    <row r="468" spans="9:9" s="73" customFormat="1" x14ac:dyDescent="0.2">
      <c r="I468" s="121"/>
    </row>
    <row r="469" spans="9:9" s="73" customFormat="1" x14ac:dyDescent="0.2">
      <c r="I469" s="121"/>
    </row>
    <row r="470" spans="9:9" s="73" customFormat="1" x14ac:dyDescent="0.2">
      <c r="I470" s="121"/>
    </row>
    <row r="471" spans="9:9" s="73" customFormat="1" x14ac:dyDescent="0.2">
      <c r="I471" s="121"/>
    </row>
    <row r="472" spans="9:9" s="73" customFormat="1" x14ac:dyDescent="0.2">
      <c r="I472" s="121"/>
    </row>
    <row r="473" spans="9:9" s="73" customFormat="1" x14ac:dyDescent="0.2">
      <c r="I473" s="121"/>
    </row>
    <row r="474" spans="9:9" s="73" customFormat="1" x14ac:dyDescent="0.2">
      <c r="I474" s="121"/>
    </row>
    <row r="475" spans="9:9" s="73" customFormat="1" x14ac:dyDescent="0.2">
      <c r="I475" s="121"/>
    </row>
    <row r="476" spans="9:9" s="73" customFormat="1" x14ac:dyDescent="0.2">
      <c r="I476" s="121"/>
    </row>
    <row r="477" spans="9:9" s="73" customFormat="1" x14ac:dyDescent="0.2">
      <c r="I477" s="121"/>
    </row>
    <row r="478" spans="9:9" s="73" customFormat="1" x14ac:dyDescent="0.2">
      <c r="I478" s="121"/>
    </row>
    <row r="479" spans="9:9" s="73" customFormat="1" x14ac:dyDescent="0.2">
      <c r="I479" s="121"/>
    </row>
    <row r="480" spans="9:9" s="73" customFormat="1" x14ac:dyDescent="0.2">
      <c r="I480" s="121"/>
    </row>
    <row r="481" spans="9:9" s="73" customFormat="1" x14ac:dyDescent="0.2">
      <c r="I481" s="121"/>
    </row>
    <row r="482" spans="9:9" s="73" customFormat="1" x14ac:dyDescent="0.2">
      <c r="I482" s="121"/>
    </row>
    <row r="483" spans="9:9" s="73" customFormat="1" x14ac:dyDescent="0.2">
      <c r="I483" s="121"/>
    </row>
    <row r="484" spans="9:9" s="73" customFormat="1" x14ac:dyDescent="0.2">
      <c r="I484" s="121"/>
    </row>
    <row r="485" spans="9:9" s="73" customFormat="1" x14ac:dyDescent="0.2">
      <c r="I485" s="121"/>
    </row>
    <row r="486" spans="9:9" s="73" customFormat="1" x14ac:dyDescent="0.2">
      <c r="I486" s="121"/>
    </row>
    <row r="487" spans="9:9" s="73" customFormat="1" x14ac:dyDescent="0.2">
      <c r="I487" s="121"/>
    </row>
    <row r="488" spans="9:9" s="73" customFormat="1" x14ac:dyDescent="0.2">
      <c r="I488" s="121"/>
    </row>
    <row r="489" spans="9:9" s="73" customFormat="1" x14ac:dyDescent="0.2">
      <c r="I489" s="121"/>
    </row>
    <row r="490" spans="9:9" s="73" customFormat="1" x14ac:dyDescent="0.2">
      <c r="I490" s="121"/>
    </row>
    <row r="491" spans="9:9" s="73" customFormat="1" x14ac:dyDescent="0.2">
      <c r="I491" s="121"/>
    </row>
    <row r="492" spans="9:9" s="73" customFormat="1" x14ac:dyDescent="0.2">
      <c r="I492" s="121"/>
    </row>
    <row r="493" spans="9:9" s="73" customFormat="1" x14ac:dyDescent="0.2">
      <c r="I493" s="121"/>
    </row>
    <row r="494" spans="9:9" s="73" customFormat="1" x14ac:dyDescent="0.2">
      <c r="I494" s="121"/>
    </row>
    <row r="495" spans="9:9" s="73" customFormat="1" x14ac:dyDescent="0.2">
      <c r="I495" s="121"/>
    </row>
    <row r="496" spans="9:9" s="73" customFormat="1" x14ac:dyDescent="0.2">
      <c r="I496" s="121"/>
    </row>
    <row r="497" spans="9:9" s="73" customFormat="1" x14ac:dyDescent="0.2">
      <c r="I497" s="121"/>
    </row>
    <row r="498" spans="9:9" s="73" customFormat="1" x14ac:dyDescent="0.2">
      <c r="I498" s="121"/>
    </row>
    <row r="499" spans="9:9" s="73" customFormat="1" x14ac:dyDescent="0.2">
      <c r="I499" s="121"/>
    </row>
    <row r="500" spans="9:9" s="73" customFormat="1" x14ac:dyDescent="0.2">
      <c r="I500" s="121"/>
    </row>
    <row r="501" spans="9:9" s="73" customFormat="1" x14ac:dyDescent="0.2">
      <c r="I501" s="121"/>
    </row>
    <row r="502" spans="9:9" s="73" customFormat="1" x14ac:dyDescent="0.2">
      <c r="I502" s="121"/>
    </row>
    <row r="503" spans="9:9" s="73" customFormat="1" x14ac:dyDescent="0.2">
      <c r="I503" s="121"/>
    </row>
    <row r="504" spans="9:9" s="73" customFormat="1" x14ac:dyDescent="0.2">
      <c r="I504" s="121"/>
    </row>
    <row r="505" spans="9:9" s="73" customFormat="1" x14ac:dyDescent="0.2">
      <c r="I505" s="121"/>
    </row>
    <row r="506" spans="9:9" s="73" customFormat="1" x14ac:dyDescent="0.2">
      <c r="I506" s="121"/>
    </row>
    <row r="507" spans="9:9" s="73" customFormat="1" x14ac:dyDescent="0.2">
      <c r="I507" s="121"/>
    </row>
    <row r="508" spans="9:9" s="73" customFormat="1" x14ac:dyDescent="0.2">
      <c r="I508" s="121"/>
    </row>
    <row r="509" spans="9:9" s="73" customFormat="1" x14ac:dyDescent="0.2">
      <c r="I509" s="121"/>
    </row>
    <row r="510" spans="9:9" s="73" customFormat="1" x14ac:dyDescent="0.2">
      <c r="I510" s="121"/>
    </row>
    <row r="511" spans="9:9" s="73" customFormat="1" x14ac:dyDescent="0.2">
      <c r="I511" s="121"/>
    </row>
    <row r="512" spans="9:9" s="73" customFormat="1" x14ac:dyDescent="0.2">
      <c r="I512" s="121"/>
    </row>
    <row r="513" spans="9:9" s="73" customFormat="1" x14ac:dyDescent="0.2">
      <c r="I513" s="121"/>
    </row>
    <row r="514" spans="9:9" s="73" customFormat="1" x14ac:dyDescent="0.2">
      <c r="I514" s="121"/>
    </row>
    <row r="515" spans="9:9" s="73" customFormat="1" x14ac:dyDescent="0.2">
      <c r="I515" s="121"/>
    </row>
    <row r="516" spans="9:9" s="73" customFormat="1" x14ac:dyDescent="0.2">
      <c r="I516" s="121"/>
    </row>
    <row r="517" spans="9:9" s="73" customFormat="1" x14ac:dyDescent="0.2">
      <c r="I517" s="121"/>
    </row>
    <row r="518" spans="9:9" s="73" customFormat="1" x14ac:dyDescent="0.2">
      <c r="I518" s="121"/>
    </row>
    <row r="519" spans="9:9" s="73" customFormat="1" x14ac:dyDescent="0.2">
      <c r="I519" s="121"/>
    </row>
    <row r="520" spans="9:9" s="73" customFormat="1" x14ac:dyDescent="0.2">
      <c r="I520" s="121"/>
    </row>
    <row r="521" spans="9:9" s="73" customFormat="1" x14ac:dyDescent="0.2">
      <c r="I521" s="121"/>
    </row>
    <row r="522" spans="9:9" s="73" customFormat="1" x14ac:dyDescent="0.2">
      <c r="I522" s="121"/>
    </row>
    <row r="523" spans="9:9" s="73" customFormat="1" x14ac:dyDescent="0.2">
      <c r="I523" s="121"/>
    </row>
    <row r="524" spans="9:9" s="73" customFormat="1" x14ac:dyDescent="0.2">
      <c r="I524" s="121"/>
    </row>
    <row r="525" spans="9:9" s="73" customFormat="1" x14ac:dyDescent="0.2">
      <c r="I525" s="121"/>
    </row>
    <row r="526" spans="9:9" s="73" customFormat="1" x14ac:dyDescent="0.2">
      <c r="I526" s="121"/>
    </row>
    <row r="527" spans="9:9" s="73" customFormat="1" x14ac:dyDescent="0.2">
      <c r="I527" s="121"/>
    </row>
    <row r="528" spans="9:9" s="73" customFormat="1" x14ac:dyDescent="0.2">
      <c r="I528" s="121"/>
    </row>
    <row r="529" spans="9:9" s="73" customFormat="1" x14ac:dyDescent="0.2">
      <c r="I529" s="121"/>
    </row>
    <row r="530" spans="9:9" s="73" customFormat="1" x14ac:dyDescent="0.2">
      <c r="I530" s="121"/>
    </row>
    <row r="531" spans="9:9" s="73" customFormat="1" x14ac:dyDescent="0.2">
      <c r="I531" s="121"/>
    </row>
    <row r="532" spans="9:9" s="73" customFormat="1" x14ac:dyDescent="0.2">
      <c r="I532" s="121"/>
    </row>
    <row r="533" spans="9:9" s="73" customFormat="1" x14ac:dyDescent="0.2">
      <c r="I533" s="121"/>
    </row>
    <row r="534" spans="9:9" s="73" customFormat="1" x14ac:dyDescent="0.2">
      <c r="I534" s="121"/>
    </row>
    <row r="535" spans="9:9" s="73" customFormat="1" x14ac:dyDescent="0.2">
      <c r="I535" s="121"/>
    </row>
    <row r="536" spans="9:9" s="73" customFormat="1" x14ac:dyDescent="0.2">
      <c r="I536" s="121"/>
    </row>
    <row r="537" spans="9:9" s="73" customFormat="1" x14ac:dyDescent="0.2">
      <c r="I537" s="121"/>
    </row>
    <row r="538" spans="9:9" s="73" customFormat="1" x14ac:dyDescent="0.2">
      <c r="I538" s="121"/>
    </row>
    <row r="539" spans="9:9" s="73" customFormat="1" x14ac:dyDescent="0.2">
      <c r="I539" s="121"/>
    </row>
    <row r="540" spans="9:9" s="73" customFormat="1" x14ac:dyDescent="0.2">
      <c r="I540" s="121"/>
    </row>
    <row r="541" spans="9:9" s="73" customFormat="1" x14ac:dyDescent="0.2">
      <c r="I541" s="121"/>
    </row>
    <row r="542" spans="9:9" s="73" customFormat="1" x14ac:dyDescent="0.2">
      <c r="I542" s="121"/>
    </row>
    <row r="543" spans="9:9" s="73" customFormat="1" x14ac:dyDescent="0.2">
      <c r="I543" s="121"/>
    </row>
    <row r="544" spans="9:9" s="73" customFormat="1" x14ac:dyDescent="0.2">
      <c r="I544" s="121"/>
    </row>
    <row r="545" spans="9:9" s="73" customFormat="1" x14ac:dyDescent="0.2">
      <c r="I545" s="121"/>
    </row>
    <row r="546" spans="9:9" s="73" customFormat="1" x14ac:dyDescent="0.2">
      <c r="I546" s="121"/>
    </row>
    <row r="547" spans="9:9" s="73" customFormat="1" x14ac:dyDescent="0.2">
      <c r="I547" s="121"/>
    </row>
    <row r="548" spans="9:9" s="73" customFormat="1" x14ac:dyDescent="0.2">
      <c r="I548" s="121"/>
    </row>
    <row r="549" spans="9:9" s="73" customFormat="1" x14ac:dyDescent="0.2">
      <c r="I549" s="121"/>
    </row>
    <row r="550" spans="9:9" s="73" customFormat="1" x14ac:dyDescent="0.2">
      <c r="I550" s="121"/>
    </row>
    <row r="551" spans="9:9" s="73" customFormat="1" x14ac:dyDescent="0.2">
      <c r="I551" s="121"/>
    </row>
    <row r="552" spans="9:9" s="73" customFormat="1" x14ac:dyDescent="0.2">
      <c r="I552" s="121"/>
    </row>
    <row r="553" spans="9:9" s="73" customFormat="1" x14ac:dyDescent="0.2">
      <c r="I553" s="121"/>
    </row>
    <row r="554" spans="9:9" s="73" customFormat="1" x14ac:dyDescent="0.2">
      <c r="I554" s="121"/>
    </row>
    <row r="555" spans="9:9" s="73" customFormat="1" x14ac:dyDescent="0.2">
      <c r="I555" s="121"/>
    </row>
    <row r="556" spans="9:9" s="73" customFormat="1" x14ac:dyDescent="0.2">
      <c r="I556" s="121"/>
    </row>
    <row r="557" spans="9:9" s="73" customFormat="1" x14ac:dyDescent="0.2">
      <c r="I557" s="121"/>
    </row>
    <row r="558" spans="9:9" s="73" customFormat="1" x14ac:dyDescent="0.2">
      <c r="I558" s="121"/>
    </row>
    <row r="559" spans="9:9" s="73" customFormat="1" x14ac:dyDescent="0.2">
      <c r="I559" s="121"/>
    </row>
    <row r="560" spans="9:9" s="73" customFormat="1" x14ac:dyDescent="0.2">
      <c r="I560" s="121"/>
    </row>
    <row r="561" spans="9:9" s="73" customFormat="1" x14ac:dyDescent="0.2">
      <c r="I561" s="121"/>
    </row>
    <row r="562" spans="9:9" s="73" customFormat="1" x14ac:dyDescent="0.2">
      <c r="I562" s="121"/>
    </row>
    <row r="563" spans="9:9" s="73" customFormat="1" x14ac:dyDescent="0.2">
      <c r="I563" s="121"/>
    </row>
    <row r="564" spans="9:9" s="73" customFormat="1" x14ac:dyDescent="0.2">
      <c r="I564" s="121"/>
    </row>
    <row r="565" spans="9:9" s="73" customFormat="1" x14ac:dyDescent="0.2">
      <c r="I565" s="121"/>
    </row>
    <row r="566" spans="9:9" s="73" customFormat="1" x14ac:dyDescent="0.2">
      <c r="I566" s="121"/>
    </row>
    <row r="567" spans="9:9" s="73" customFormat="1" x14ac:dyDescent="0.2">
      <c r="I567" s="121"/>
    </row>
    <row r="568" spans="9:9" s="73" customFormat="1" x14ac:dyDescent="0.2">
      <c r="I568" s="121"/>
    </row>
    <row r="569" spans="9:9" s="73" customFormat="1" x14ac:dyDescent="0.2">
      <c r="I569" s="121"/>
    </row>
    <row r="570" spans="9:9" s="73" customFormat="1" x14ac:dyDescent="0.2">
      <c r="I570" s="121"/>
    </row>
    <row r="571" spans="9:9" s="73" customFormat="1" x14ac:dyDescent="0.2">
      <c r="I571" s="121"/>
    </row>
    <row r="572" spans="9:9" s="73" customFormat="1" x14ac:dyDescent="0.2">
      <c r="I572" s="121"/>
    </row>
    <row r="573" spans="9:9" s="73" customFormat="1" x14ac:dyDescent="0.2">
      <c r="I573" s="121"/>
    </row>
    <row r="574" spans="9:9" s="73" customFormat="1" x14ac:dyDescent="0.2">
      <c r="I574" s="121"/>
    </row>
    <row r="575" spans="9:9" s="73" customFormat="1" x14ac:dyDescent="0.2">
      <c r="I575" s="121"/>
    </row>
    <row r="576" spans="9:9" s="73" customFormat="1" x14ac:dyDescent="0.2">
      <c r="I576" s="121"/>
    </row>
    <row r="577" spans="9:9" s="73" customFormat="1" x14ac:dyDescent="0.2">
      <c r="I577" s="121"/>
    </row>
    <row r="578" spans="9:9" s="73" customFormat="1" x14ac:dyDescent="0.2">
      <c r="I578" s="121"/>
    </row>
    <row r="579" spans="9:9" s="73" customFormat="1" x14ac:dyDescent="0.2">
      <c r="I579" s="121"/>
    </row>
    <row r="580" spans="9:9" s="73" customFormat="1" x14ac:dyDescent="0.2">
      <c r="I580" s="121"/>
    </row>
    <row r="581" spans="9:9" s="73" customFormat="1" x14ac:dyDescent="0.2">
      <c r="I581" s="121"/>
    </row>
    <row r="582" spans="9:9" s="73" customFormat="1" x14ac:dyDescent="0.2">
      <c r="I582" s="121"/>
    </row>
    <row r="583" spans="9:9" s="73" customFormat="1" x14ac:dyDescent="0.2">
      <c r="I583" s="121"/>
    </row>
    <row r="584" spans="9:9" s="73" customFormat="1" x14ac:dyDescent="0.2">
      <c r="I584" s="121"/>
    </row>
    <row r="585" spans="9:9" s="73" customFormat="1" x14ac:dyDescent="0.2">
      <c r="I585" s="121"/>
    </row>
    <row r="586" spans="9:9" s="73" customFormat="1" x14ac:dyDescent="0.2">
      <c r="I586" s="121"/>
    </row>
    <row r="587" spans="9:9" s="73" customFormat="1" x14ac:dyDescent="0.2">
      <c r="I587" s="121"/>
    </row>
    <row r="588" spans="9:9" s="73" customFormat="1" x14ac:dyDescent="0.2">
      <c r="I588" s="121"/>
    </row>
    <row r="589" spans="9:9" s="73" customFormat="1" x14ac:dyDescent="0.2">
      <c r="I589" s="121"/>
    </row>
    <row r="590" spans="9:9" s="73" customFormat="1" x14ac:dyDescent="0.2">
      <c r="I590" s="121"/>
    </row>
    <row r="591" spans="9:9" s="73" customFormat="1" x14ac:dyDescent="0.2">
      <c r="I591" s="121"/>
    </row>
    <row r="592" spans="9:9" s="73" customFormat="1" x14ac:dyDescent="0.2">
      <c r="I592" s="121"/>
    </row>
    <row r="593" spans="9:15" s="73" customFormat="1" x14ac:dyDescent="0.2">
      <c r="I593" s="121"/>
    </row>
    <row r="594" spans="9:15" s="73" customFormat="1" x14ac:dyDescent="0.2">
      <c r="I594" s="121"/>
    </row>
    <row r="595" spans="9:15" s="73" customFormat="1" x14ac:dyDescent="0.2">
      <c r="I595" s="121"/>
    </row>
    <row r="596" spans="9:15" s="73" customFormat="1" x14ac:dyDescent="0.2">
      <c r="I596" s="121"/>
    </row>
    <row r="597" spans="9:15" s="73" customFormat="1" x14ac:dyDescent="0.2">
      <c r="I597" s="121"/>
    </row>
    <row r="598" spans="9:15" s="73" customFormat="1" x14ac:dyDescent="0.2">
      <c r="I598" s="121"/>
    </row>
    <row r="599" spans="9:15" s="73" customFormat="1" x14ac:dyDescent="0.2">
      <c r="I599" s="121"/>
    </row>
    <row r="600" spans="9:15" s="73" customFormat="1" x14ac:dyDescent="0.2">
      <c r="I600" s="121"/>
    </row>
    <row r="601" spans="9:15" s="73" customFormat="1" x14ac:dyDescent="0.2">
      <c r="I601" s="121"/>
    </row>
    <row r="602" spans="9:15" s="73" customFormat="1" x14ac:dyDescent="0.2">
      <c r="I602" s="121"/>
    </row>
    <row r="603" spans="9:15" s="73" customFormat="1" x14ac:dyDescent="0.2">
      <c r="I603" s="121"/>
    </row>
    <row r="604" spans="9:15" s="73" customFormat="1" x14ac:dyDescent="0.2">
      <c r="I604" s="121"/>
    </row>
    <row r="605" spans="9:15" s="73" customFormat="1" x14ac:dyDescent="0.2">
      <c r="I605" s="121"/>
      <c r="O605" s="122"/>
    </row>
    <row r="606" spans="9:15" s="73" customFormat="1" x14ac:dyDescent="0.2">
      <c r="I606" s="121"/>
      <c r="O606" s="122"/>
    </row>
    <row r="607" spans="9:15" s="73" customFormat="1" x14ac:dyDescent="0.2">
      <c r="I607" s="121"/>
      <c r="O607" s="122"/>
    </row>
    <row r="608" spans="9:15" s="73" customFormat="1" x14ac:dyDescent="0.2">
      <c r="I608" s="121"/>
      <c r="O608" s="122"/>
    </row>
    <row r="609" spans="9:15" s="73" customFormat="1" x14ac:dyDescent="0.2">
      <c r="I609" s="121"/>
      <c r="O609" s="122"/>
    </row>
    <row r="610" spans="9:15" s="73" customFormat="1" x14ac:dyDescent="0.2">
      <c r="I610" s="121"/>
      <c r="O610" s="122"/>
    </row>
    <row r="611" spans="9:15" s="73" customFormat="1" x14ac:dyDescent="0.2">
      <c r="I611" s="121"/>
      <c r="O611" s="122"/>
    </row>
    <row r="612" spans="9:15" s="73" customFormat="1" x14ac:dyDescent="0.2">
      <c r="I612" s="121"/>
      <c r="O612" s="122"/>
    </row>
    <row r="613" spans="9:15" s="73" customFormat="1" x14ac:dyDescent="0.2">
      <c r="I613" s="121"/>
      <c r="O613" s="122"/>
    </row>
    <row r="614" spans="9:15" s="73" customFormat="1" x14ac:dyDescent="0.2">
      <c r="I614" s="121"/>
      <c r="O614" s="122"/>
    </row>
    <row r="615" spans="9:15" s="73" customFormat="1" x14ac:dyDescent="0.2">
      <c r="I615" s="121"/>
      <c r="O615" s="122"/>
    </row>
    <row r="616" spans="9:15" s="73" customFormat="1" x14ac:dyDescent="0.2">
      <c r="I616" s="121"/>
      <c r="O616" s="122"/>
    </row>
    <row r="617" spans="9:15" s="73" customFormat="1" x14ac:dyDescent="0.2">
      <c r="I617" s="121"/>
      <c r="O617" s="122"/>
    </row>
    <row r="618" spans="9:15" s="73" customFormat="1" x14ac:dyDescent="0.2">
      <c r="I618" s="121"/>
      <c r="O618" s="122"/>
    </row>
    <row r="619" spans="9:15" s="73" customFormat="1" x14ac:dyDescent="0.2">
      <c r="I619" s="121"/>
      <c r="O619" s="122"/>
    </row>
    <row r="620" spans="9:15" s="73" customFormat="1" x14ac:dyDescent="0.2">
      <c r="I620" s="121"/>
      <c r="O620" s="122"/>
    </row>
    <row r="621" spans="9:15" s="73" customFormat="1" x14ac:dyDescent="0.2">
      <c r="I621" s="121"/>
      <c r="O621" s="122"/>
    </row>
    <row r="622" spans="9:15" s="73" customFormat="1" x14ac:dyDescent="0.2">
      <c r="I622" s="121"/>
      <c r="O622" s="122"/>
    </row>
    <row r="623" spans="9:15" s="73" customFormat="1" x14ac:dyDescent="0.2">
      <c r="I623" s="121"/>
      <c r="O623" s="122"/>
    </row>
    <row r="624" spans="9:15" s="73" customFormat="1" x14ac:dyDescent="0.2">
      <c r="I624" s="121"/>
      <c r="O624" s="122"/>
    </row>
    <row r="625" spans="9:15" s="73" customFormat="1" x14ac:dyDescent="0.2">
      <c r="I625" s="121"/>
      <c r="O625" s="122"/>
    </row>
    <row r="626" spans="9:15" s="73" customFormat="1" x14ac:dyDescent="0.2">
      <c r="I626" s="121"/>
      <c r="O626" s="122"/>
    </row>
    <row r="627" spans="9:15" s="73" customFormat="1" x14ac:dyDescent="0.2">
      <c r="I627" s="121"/>
      <c r="O627" s="122"/>
    </row>
    <row r="628" spans="9:15" s="73" customFormat="1" x14ac:dyDescent="0.2">
      <c r="I628" s="121"/>
      <c r="O628" s="122"/>
    </row>
    <row r="629" spans="9:15" s="73" customFormat="1" x14ac:dyDescent="0.2">
      <c r="I629" s="121"/>
      <c r="O629" s="122"/>
    </row>
    <row r="630" spans="9:15" s="73" customFormat="1" x14ac:dyDescent="0.2">
      <c r="I630" s="121"/>
      <c r="O630" s="122"/>
    </row>
    <row r="631" spans="9:15" s="73" customFormat="1" x14ac:dyDescent="0.2">
      <c r="I631" s="121"/>
      <c r="O631" s="122"/>
    </row>
    <row r="632" spans="9:15" s="73" customFormat="1" x14ac:dyDescent="0.2">
      <c r="I632" s="121"/>
      <c r="O632" s="122"/>
    </row>
    <row r="633" spans="9:15" s="73" customFormat="1" x14ac:dyDescent="0.2">
      <c r="I633" s="121"/>
      <c r="O633" s="122"/>
    </row>
    <row r="634" spans="9:15" s="73" customFormat="1" x14ac:dyDescent="0.2">
      <c r="I634" s="121"/>
      <c r="O634" s="122"/>
    </row>
    <row r="635" spans="9:15" s="73" customFormat="1" x14ac:dyDescent="0.2">
      <c r="I635" s="121"/>
      <c r="O635" s="122"/>
    </row>
    <row r="636" spans="9:15" s="73" customFormat="1" x14ac:dyDescent="0.2">
      <c r="I636" s="121"/>
      <c r="O636" s="122"/>
    </row>
    <row r="637" spans="9:15" s="73" customFormat="1" x14ac:dyDescent="0.2">
      <c r="I637" s="121"/>
      <c r="O637" s="122"/>
    </row>
    <row r="638" spans="9:15" s="73" customFormat="1" x14ac:dyDescent="0.2">
      <c r="I638" s="121"/>
      <c r="O638" s="122"/>
    </row>
    <row r="639" spans="9:15" s="73" customFormat="1" x14ac:dyDescent="0.2">
      <c r="I639" s="121"/>
      <c r="O639" s="122"/>
    </row>
    <row r="640" spans="9:15" s="73" customFormat="1" x14ac:dyDescent="0.2">
      <c r="I640" s="121"/>
      <c r="O640" s="122"/>
    </row>
    <row r="641" spans="9:15" s="73" customFormat="1" x14ac:dyDescent="0.2">
      <c r="I641" s="121"/>
      <c r="O641" s="122"/>
    </row>
    <row r="642" spans="9:15" s="73" customFormat="1" x14ac:dyDescent="0.2">
      <c r="I642" s="121"/>
      <c r="O642" s="122"/>
    </row>
    <row r="643" spans="9:15" s="73" customFormat="1" x14ac:dyDescent="0.2">
      <c r="I643" s="121"/>
      <c r="O643" s="122"/>
    </row>
    <row r="644" spans="9:15" s="73" customFormat="1" x14ac:dyDescent="0.2">
      <c r="I644" s="121"/>
      <c r="O644" s="122"/>
    </row>
    <row r="645" spans="9:15" s="73" customFormat="1" x14ac:dyDescent="0.2">
      <c r="I645" s="121"/>
      <c r="O645" s="122"/>
    </row>
    <row r="646" spans="9:15" s="73" customFormat="1" x14ac:dyDescent="0.2">
      <c r="I646" s="121"/>
      <c r="O646" s="122"/>
    </row>
    <row r="647" spans="9:15" s="73" customFormat="1" x14ac:dyDescent="0.2">
      <c r="I647" s="121"/>
      <c r="O647" s="122"/>
    </row>
    <row r="648" spans="9:15" s="73" customFormat="1" x14ac:dyDescent="0.2">
      <c r="I648" s="121"/>
      <c r="O648" s="122"/>
    </row>
    <row r="649" spans="9:15" s="73" customFormat="1" x14ac:dyDescent="0.2">
      <c r="I649" s="121"/>
      <c r="O649" s="122"/>
    </row>
    <row r="650" spans="9:15" s="73" customFormat="1" x14ac:dyDescent="0.2">
      <c r="I650" s="121"/>
      <c r="O650" s="122"/>
    </row>
    <row r="651" spans="9:15" s="73" customFormat="1" x14ac:dyDescent="0.2">
      <c r="I651" s="121"/>
      <c r="O651" s="122"/>
    </row>
    <row r="652" spans="9:15" s="73" customFormat="1" x14ac:dyDescent="0.2">
      <c r="I652" s="121"/>
      <c r="O652" s="122"/>
    </row>
    <row r="653" spans="9:15" s="73" customFormat="1" x14ac:dyDescent="0.2">
      <c r="I653" s="121"/>
      <c r="O653" s="122"/>
    </row>
    <row r="654" spans="9:15" s="73" customFormat="1" x14ac:dyDescent="0.2">
      <c r="I654" s="121"/>
      <c r="O654" s="122"/>
    </row>
    <row r="655" spans="9:15" s="73" customFormat="1" x14ac:dyDescent="0.2">
      <c r="I655" s="121"/>
      <c r="O655" s="122"/>
    </row>
    <row r="656" spans="9:15" s="73" customFormat="1" x14ac:dyDescent="0.2">
      <c r="I656" s="121"/>
      <c r="O656" s="122"/>
    </row>
    <row r="657" spans="9:15" s="73" customFormat="1" x14ac:dyDescent="0.2">
      <c r="I657" s="121"/>
      <c r="O657" s="122"/>
    </row>
    <row r="658" spans="9:15" s="73" customFormat="1" x14ac:dyDescent="0.2">
      <c r="I658" s="121"/>
      <c r="O658" s="122"/>
    </row>
    <row r="659" spans="9:15" s="73" customFormat="1" x14ac:dyDescent="0.2">
      <c r="I659" s="121"/>
      <c r="O659" s="122"/>
    </row>
    <row r="660" spans="9:15" s="73" customFormat="1" x14ac:dyDescent="0.2">
      <c r="I660" s="121"/>
      <c r="O660" s="122"/>
    </row>
    <row r="661" spans="9:15" s="73" customFormat="1" x14ac:dyDescent="0.2">
      <c r="I661" s="121"/>
      <c r="O661" s="122"/>
    </row>
    <row r="662" spans="9:15" s="73" customFormat="1" x14ac:dyDescent="0.2">
      <c r="I662" s="121"/>
      <c r="O662" s="122"/>
    </row>
    <row r="663" spans="9:15" s="73" customFormat="1" x14ac:dyDescent="0.2">
      <c r="I663" s="121"/>
      <c r="O663" s="122"/>
    </row>
    <row r="664" spans="9:15" s="73" customFormat="1" x14ac:dyDescent="0.2">
      <c r="I664" s="121"/>
      <c r="O664" s="122"/>
    </row>
    <row r="665" spans="9:15" s="73" customFormat="1" x14ac:dyDescent="0.2">
      <c r="I665" s="121"/>
      <c r="O665" s="122"/>
    </row>
    <row r="666" spans="9:15" s="73" customFormat="1" x14ac:dyDescent="0.2">
      <c r="I666" s="121"/>
      <c r="O666" s="122"/>
    </row>
    <row r="667" spans="9:15" s="73" customFormat="1" x14ac:dyDescent="0.2">
      <c r="I667" s="121"/>
      <c r="O667" s="122"/>
    </row>
    <row r="668" spans="9:15" s="73" customFormat="1" x14ac:dyDescent="0.2">
      <c r="I668" s="121"/>
      <c r="O668" s="122"/>
    </row>
    <row r="669" spans="9:15" s="73" customFormat="1" x14ac:dyDescent="0.2">
      <c r="I669" s="121"/>
      <c r="O669" s="122"/>
    </row>
    <row r="670" spans="9:15" s="73" customFormat="1" x14ac:dyDescent="0.2">
      <c r="I670" s="121"/>
      <c r="O670" s="122"/>
    </row>
    <row r="671" spans="9:15" s="73" customFormat="1" x14ac:dyDescent="0.2">
      <c r="I671" s="121"/>
      <c r="O671" s="122"/>
    </row>
    <row r="672" spans="9:15" s="73" customFormat="1" x14ac:dyDescent="0.2">
      <c r="I672" s="121"/>
      <c r="O672" s="122"/>
    </row>
    <row r="673" spans="9:15" s="73" customFormat="1" x14ac:dyDescent="0.2">
      <c r="I673" s="121"/>
      <c r="O673" s="122"/>
    </row>
    <row r="674" spans="9:15" s="73" customFormat="1" x14ac:dyDescent="0.2">
      <c r="I674" s="121"/>
      <c r="O674" s="122"/>
    </row>
    <row r="675" spans="9:15" s="73" customFormat="1" x14ac:dyDescent="0.2">
      <c r="I675" s="121"/>
      <c r="O675" s="122"/>
    </row>
    <row r="676" spans="9:15" s="73" customFormat="1" x14ac:dyDescent="0.2">
      <c r="I676" s="121"/>
      <c r="O676" s="122"/>
    </row>
    <row r="677" spans="9:15" s="73" customFormat="1" x14ac:dyDescent="0.2">
      <c r="I677" s="121"/>
      <c r="O677" s="122"/>
    </row>
    <row r="678" spans="9:15" s="73" customFormat="1" x14ac:dyDescent="0.2">
      <c r="I678" s="121"/>
      <c r="O678" s="122"/>
    </row>
    <row r="679" spans="9:15" s="73" customFormat="1" x14ac:dyDescent="0.2">
      <c r="I679" s="121"/>
      <c r="O679" s="122"/>
    </row>
    <row r="680" spans="9:15" s="73" customFormat="1" x14ac:dyDescent="0.2">
      <c r="I680" s="121"/>
      <c r="O680" s="122"/>
    </row>
    <row r="681" spans="9:15" s="73" customFormat="1" x14ac:dyDescent="0.2">
      <c r="I681" s="121"/>
      <c r="O681" s="122"/>
    </row>
    <row r="682" spans="9:15" s="73" customFormat="1" x14ac:dyDescent="0.2">
      <c r="I682" s="121"/>
      <c r="O682" s="122"/>
    </row>
    <row r="683" spans="9:15" s="73" customFormat="1" x14ac:dyDescent="0.2">
      <c r="I683" s="121"/>
      <c r="O683" s="122"/>
    </row>
    <row r="684" spans="9:15" s="73" customFormat="1" x14ac:dyDescent="0.2">
      <c r="I684" s="121"/>
      <c r="O684" s="122"/>
    </row>
    <row r="685" spans="9:15" s="73" customFormat="1" x14ac:dyDescent="0.2">
      <c r="I685" s="121"/>
      <c r="O685" s="122"/>
    </row>
    <row r="686" spans="9:15" s="73" customFormat="1" x14ac:dyDescent="0.2">
      <c r="I686" s="121"/>
      <c r="O686" s="122"/>
    </row>
    <row r="687" spans="9:15" s="73" customFormat="1" x14ac:dyDescent="0.2">
      <c r="I687" s="121"/>
      <c r="O687" s="122"/>
    </row>
    <row r="688" spans="9:15" s="73" customFormat="1" x14ac:dyDescent="0.2">
      <c r="I688" s="121"/>
      <c r="O688" s="122"/>
    </row>
    <row r="689" spans="9:15" s="73" customFormat="1" x14ac:dyDescent="0.2">
      <c r="I689" s="121"/>
      <c r="O689" s="122"/>
    </row>
    <row r="690" spans="9:15" s="73" customFormat="1" x14ac:dyDescent="0.2">
      <c r="I690" s="121"/>
      <c r="O690" s="122"/>
    </row>
    <row r="691" spans="9:15" s="73" customFormat="1" x14ac:dyDescent="0.2">
      <c r="I691" s="121"/>
      <c r="O691" s="122"/>
    </row>
    <row r="692" spans="9:15" s="73" customFormat="1" x14ac:dyDescent="0.2">
      <c r="I692" s="121"/>
      <c r="O692" s="122"/>
    </row>
    <row r="693" spans="9:15" s="73" customFormat="1" x14ac:dyDescent="0.2">
      <c r="I693" s="121"/>
      <c r="O693" s="122"/>
    </row>
    <row r="694" spans="9:15" s="73" customFormat="1" x14ac:dyDescent="0.2">
      <c r="I694" s="121"/>
      <c r="O694" s="122"/>
    </row>
    <row r="695" spans="9:15" s="73" customFormat="1" x14ac:dyDescent="0.2">
      <c r="I695" s="121"/>
      <c r="O695" s="122"/>
    </row>
    <row r="696" spans="9:15" s="73" customFormat="1" x14ac:dyDescent="0.2">
      <c r="I696" s="121"/>
      <c r="O696" s="122"/>
    </row>
    <row r="697" spans="9:15" s="73" customFormat="1" x14ac:dyDescent="0.2">
      <c r="I697" s="121"/>
      <c r="O697" s="122"/>
    </row>
    <row r="698" spans="9:15" s="73" customFormat="1" x14ac:dyDescent="0.2">
      <c r="I698" s="121"/>
      <c r="O698" s="122"/>
    </row>
    <row r="699" spans="9:15" s="73" customFormat="1" x14ac:dyDescent="0.2">
      <c r="I699" s="121"/>
      <c r="O699" s="122"/>
    </row>
    <row r="700" spans="9:15" s="73" customFormat="1" x14ac:dyDescent="0.2">
      <c r="I700" s="121"/>
      <c r="O700" s="122"/>
    </row>
    <row r="701" spans="9:15" s="73" customFormat="1" x14ac:dyDescent="0.2">
      <c r="I701" s="121"/>
      <c r="O701" s="122"/>
    </row>
    <row r="702" spans="9:15" s="73" customFormat="1" x14ac:dyDescent="0.2">
      <c r="I702" s="121"/>
      <c r="O702" s="122"/>
    </row>
    <row r="703" spans="9:15" s="73" customFormat="1" x14ac:dyDescent="0.2">
      <c r="I703" s="121"/>
      <c r="O703" s="122"/>
    </row>
    <row r="704" spans="9:15" s="73" customFormat="1" x14ac:dyDescent="0.2">
      <c r="I704" s="121"/>
      <c r="O704" s="122"/>
    </row>
    <row r="705" spans="9:15" s="73" customFormat="1" x14ac:dyDescent="0.2">
      <c r="I705" s="121"/>
      <c r="O705" s="122"/>
    </row>
    <row r="706" spans="9:15" s="73" customFormat="1" x14ac:dyDescent="0.2">
      <c r="I706" s="121"/>
      <c r="O706" s="122"/>
    </row>
    <row r="707" spans="9:15" s="73" customFormat="1" x14ac:dyDescent="0.2">
      <c r="I707" s="121"/>
      <c r="O707" s="122"/>
    </row>
    <row r="708" spans="9:15" s="73" customFormat="1" x14ac:dyDescent="0.2">
      <c r="I708" s="121"/>
      <c r="O708" s="122"/>
    </row>
    <row r="709" spans="9:15" s="73" customFormat="1" x14ac:dyDescent="0.2">
      <c r="I709" s="121"/>
      <c r="O709" s="122"/>
    </row>
    <row r="710" spans="9:15" s="73" customFormat="1" x14ac:dyDescent="0.2">
      <c r="I710" s="121"/>
      <c r="O710" s="122"/>
    </row>
    <row r="711" spans="9:15" s="73" customFormat="1" x14ac:dyDescent="0.2">
      <c r="I711" s="121"/>
      <c r="O711" s="122"/>
    </row>
    <row r="712" spans="9:15" s="73" customFormat="1" x14ac:dyDescent="0.2">
      <c r="I712" s="121"/>
      <c r="O712" s="122"/>
    </row>
    <row r="713" spans="9:15" s="73" customFormat="1" x14ac:dyDescent="0.2">
      <c r="I713" s="121"/>
      <c r="O713" s="122"/>
    </row>
    <row r="714" spans="9:15" s="73" customFormat="1" x14ac:dyDescent="0.2">
      <c r="I714" s="121"/>
      <c r="O714" s="122"/>
    </row>
    <row r="715" spans="9:15" s="73" customFormat="1" x14ac:dyDescent="0.2">
      <c r="I715" s="121"/>
      <c r="O715" s="122"/>
    </row>
    <row r="716" spans="9:15" s="73" customFormat="1" x14ac:dyDescent="0.2">
      <c r="I716" s="121"/>
      <c r="O716" s="122"/>
    </row>
    <row r="717" spans="9:15" s="73" customFormat="1" x14ac:dyDescent="0.2">
      <c r="I717" s="121"/>
      <c r="O717" s="122"/>
    </row>
    <row r="718" spans="9:15" s="73" customFormat="1" x14ac:dyDescent="0.2">
      <c r="I718" s="121"/>
      <c r="O718" s="122"/>
    </row>
    <row r="719" spans="9:15" s="73" customFormat="1" x14ac:dyDescent="0.2">
      <c r="I719" s="121"/>
      <c r="O719" s="122"/>
    </row>
    <row r="720" spans="9:15" s="73" customFormat="1" x14ac:dyDescent="0.2">
      <c r="I720" s="121"/>
      <c r="O720" s="122"/>
    </row>
    <row r="721" spans="9:15" s="73" customFormat="1" x14ac:dyDescent="0.2">
      <c r="I721" s="121"/>
      <c r="O721" s="122"/>
    </row>
    <row r="722" spans="9:15" s="73" customFormat="1" x14ac:dyDescent="0.2">
      <c r="I722" s="121"/>
      <c r="O722" s="122"/>
    </row>
    <row r="723" spans="9:15" s="73" customFormat="1" x14ac:dyDescent="0.2">
      <c r="I723" s="121"/>
      <c r="O723" s="122"/>
    </row>
    <row r="724" spans="9:15" s="73" customFormat="1" x14ac:dyDescent="0.2">
      <c r="I724" s="121"/>
      <c r="O724" s="122"/>
    </row>
    <row r="725" spans="9:15" s="73" customFormat="1" x14ac:dyDescent="0.2">
      <c r="I725" s="121"/>
      <c r="O725" s="122"/>
    </row>
    <row r="726" spans="9:15" s="73" customFormat="1" x14ac:dyDescent="0.2">
      <c r="I726" s="121"/>
      <c r="O726" s="122"/>
    </row>
    <row r="727" spans="9:15" s="73" customFormat="1" x14ac:dyDescent="0.2">
      <c r="I727" s="121"/>
    </row>
    <row r="728" spans="9:15" s="73" customFormat="1" x14ac:dyDescent="0.2">
      <c r="I728" s="121"/>
    </row>
    <row r="729" spans="9:15" s="73" customFormat="1" x14ac:dyDescent="0.2">
      <c r="I729" s="121"/>
    </row>
    <row r="730" spans="9:15" s="73" customFormat="1" x14ac:dyDescent="0.2">
      <c r="I730" s="121"/>
    </row>
    <row r="731" spans="9:15" s="73" customFormat="1" x14ac:dyDescent="0.2">
      <c r="I731" s="121"/>
    </row>
    <row r="732" spans="9:15" s="73" customFormat="1" x14ac:dyDescent="0.2">
      <c r="I732" s="121"/>
    </row>
    <row r="733" spans="9:15" s="73" customFormat="1" x14ac:dyDescent="0.2">
      <c r="I733" s="121"/>
    </row>
    <row r="734" spans="9:15" s="73" customFormat="1" x14ac:dyDescent="0.2">
      <c r="I734" s="121"/>
    </row>
    <row r="735" spans="9:15" s="73" customFormat="1" x14ac:dyDescent="0.2">
      <c r="I735" s="121"/>
    </row>
    <row r="736" spans="9:15" s="73" customFormat="1" x14ac:dyDescent="0.2">
      <c r="I736" s="121"/>
    </row>
    <row r="737" spans="9:9" s="73" customFormat="1" x14ac:dyDescent="0.2">
      <c r="I737" s="121"/>
    </row>
    <row r="738" spans="9:9" s="73" customFormat="1" x14ac:dyDescent="0.2">
      <c r="I738" s="121"/>
    </row>
    <row r="739" spans="9:9" s="73" customFormat="1" x14ac:dyDescent="0.2">
      <c r="I739" s="121"/>
    </row>
    <row r="740" spans="9:9" s="73" customFormat="1" x14ac:dyDescent="0.2">
      <c r="I740" s="121"/>
    </row>
    <row r="741" spans="9:9" s="73" customFormat="1" x14ac:dyDescent="0.2">
      <c r="I741" s="121"/>
    </row>
    <row r="742" spans="9:9" s="73" customFormat="1" x14ac:dyDescent="0.2">
      <c r="I742" s="121"/>
    </row>
    <row r="743" spans="9:9" s="73" customFormat="1" x14ac:dyDescent="0.2">
      <c r="I743" s="121"/>
    </row>
    <row r="744" spans="9:9" s="73" customFormat="1" x14ac:dyDescent="0.2">
      <c r="I744" s="121"/>
    </row>
    <row r="745" spans="9:9" s="73" customFormat="1" x14ac:dyDescent="0.2">
      <c r="I745" s="121"/>
    </row>
    <row r="746" spans="9:9" s="73" customFormat="1" x14ac:dyDescent="0.2">
      <c r="I746" s="121"/>
    </row>
    <row r="747" spans="9:9" s="73" customFormat="1" x14ac:dyDescent="0.2">
      <c r="I747" s="121"/>
    </row>
    <row r="748" spans="9:9" s="73" customFormat="1" x14ac:dyDescent="0.2">
      <c r="I748" s="121"/>
    </row>
    <row r="749" spans="9:9" s="73" customFormat="1" x14ac:dyDescent="0.2">
      <c r="I749" s="121"/>
    </row>
    <row r="750" spans="9:9" s="73" customFormat="1" x14ac:dyDescent="0.2">
      <c r="I750" s="121"/>
    </row>
    <row r="751" spans="9:9" s="73" customFormat="1" x14ac:dyDescent="0.2">
      <c r="I751" s="121"/>
    </row>
    <row r="752" spans="9:9" s="73" customFormat="1" x14ac:dyDescent="0.2">
      <c r="I752" s="121"/>
    </row>
    <row r="753" spans="9:9" s="73" customFormat="1" x14ac:dyDescent="0.2">
      <c r="I753" s="121"/>
    </row>
    <row r="754" spans="9:9" s="73" customFormat="1" x14ac:dyDescent="0.2">
      <c r="I754" s="121"/>
    </row>
    <row r="755" spans="9:9" s="73" customFormat="1" x14ac:dyDescent="0.2">
      <c r="I755" s="121"/>
    </row>
    <row r="756" spans="9:9" s="73" customFormat="1" x14ac:dyDescent="0.2">
      <c r="I756" s="121"/>
    </row>
    <row r="757" spans="9:9" s="73" customFormat="1" x14ac:dyDescent="0.2">
      <c r="I757" s="121"/>
    </row>
    <row r="758" spans="9:9" s="73" customFormat="1" x14ac:dyDescent="0.2">
      <c r="I758" s="121"/>
    </row>
    <row r="759" spans="9:9" s="73" customFormat="1" x14ac:dyDescent="0.2">
      <c r="I759" s="121"/>
    </row>
    <row r="760" spans="9:9" s="73" customFormat="1" x14ac:dyDescent="0.2">
      <c r="I760" s="121"/>
    </row>
    <row r="761" spans="9:9" s="73" customFormat="1" x14ac:dyDescent="0.2">
      <c r="I761" s="121"/>
    </row>
    <row r="762" spans="9:9" s="73" customFormat="1" x14ac:dyDescent="0.2">
      <c r="I762" s="121"/>
    </row>
    <row r="763" spans="9:9" s="73" customFormat="1" x14ac:dyDescent="0.2">
      <c r="I763" s="121"/>
    </row>
    <row r="764" spans="9:9" s="73" customFormat="1" x14ac:dyDescent="0.2">
      <c r="I764" s="121"/>
    </row>
    <row r="765" spans="9:9" s="73" customFormat="1" x14ac:dyDescent="0.2">
      <c r="I765" s="121"/>
    </row>
    <row r="766" spans="9:9" s="73" customFormat="1" x14ac:dyDescent="0.2">
      <c r="I766" s="121"/>
    </row>
    <row r="767" spans="9:9" s="73" customFormat="1" x14ac:dyDescent="0.2">
      <c r="I767" s="121"/>
    </row>
    <row r="768" spans="9:9" s="73" customFormat="1" x14ac:dyDescent="0.2">
      <c r="I768" s="121"/>
    </row>
    <row r="769" spans="9:9" s="73" customFormat="1" x14ac:dyDescent="0.2">
      <c r="I769" s="121"/>
    </row>
    <row r="770" spans="9:9" s="73" customFormat="1" x14ac:dyDescent="0.2">
      <c r="I770" s="121"/>
    </row>
    <row r="771" spans="9:9" s="73" customFormat="1" x14ac:dyDescent="0.2">
      <c r="I771" s="121"/>
    </row>
    <row r="772" spans="9:9" s="73" customFormat="1" x14ac:dyDescent="0.2">
      <c r="I772" s="121"/>
    </row>
    <row r="773" spans="9:9" s="73" customFormat="1" x14ac:dyDescent="0.2">
      <c r="I773" s="121"/>
    </row>
    <row r="774" spans="9:9" s="73" customFormat="1" x14ac:dyDescent="0.2">
      <c r="I774" s="121"/>
    </row>
    <row r="775" spans="9:9" s="73" customFormat="1" x14ac:dyDescent="0.2">
      <c r="I775" s="121"/>
    </row>
    <row r="776" spans="9:9" s="73" customFormat="1" x14ac:dyDescent="0.2">
      <c r="I776" s="121"/>
    </row>
    <row r="777" spans="9:9" s="73" customFormat="1" x14ac:dyDescent="0.2">
      <c r="I777" s="121"/>
    </row>
    <row r="778" spans="9:9" s="73" customFormat="1" x14ac:dyDescent="0.2">
      <c r="I778" s="121"/>
    </row>
    <row r="779" spans="9:9" s="73" customFormat="1" x14ac:dyDescent="0.2">
      <c r="I779" s="121"/>
    </row>
    <row r="780" spans="9:9" s="73" customFormat="1" x14ac:dyDescent="0.2">
      <c r="I780" s="121"/>
    </row>
    <row r="781" spans="9:9" s="73" customFormat="1" x14ac:dyDescent="0.2">
      <c r="I781" s="121"/>
    </row>
    <row r="782" spans="9:9" s="73" customFormat="1" x14ac:dyDescent="0.2">
      <c r="I782" s="121"/>
    </row>
    <row r="783" spans="9:9" s="73" customFormat="1" x14ac:dyDescent="0.2">
      <c r="I783" s="121"/>
    </row>
    <row r="784" spans="9:9" s="73" customFormat="1" x14ac:dyDescent="0.2">
      <c r="I784" s="121"/>
    </row>
    <row r="785" spans="9:9" s="73" customFormat="1" x14ac:dyDescent="0.2">
      <c r="I785" s="121"/>
    </row>
    <row r="786" spans="9:9" s="73" customFormat="1" x14ac:dyDescent="0.2">
      <c r="I786" s="121"/>
    </row>
    <row r="787" spans="9:9" s="73" customFormat="1" x14ac:dyDescent="0.2">
      <c r="I787" s="121"/>
    </row>
    <row r="788" spans="9:9" s="73" customFormat="1" x14ac:dyDescent="0.2">
      <c r="I788" s="121"/>
    </row>
    <row r="789" spans="9:9" s="73" customFormat="1" x14ac:dyDescent="0.2">
      <c r="I789" s="121"/>
    </row>
    <row r="790" spans="9:9" s="73" customFormat="1" x14ac:dyDescent="0.2">
      <c r="I790" s="121"/>
    </row>
    <row r="791" spans="9:9" s="73" customFormat="1" x14ac:dyDescent="0.2">
      <c r="I791" s="121"/>
    </row>
    <row r="792" spans="9:9" s="73" customFormat="1" x14ac:dyDescent="0.2">
      <c r="I792" s="121"/>
    </row>
    <row r="793" spans="9:9" s="73" customFormat="1" x14ac:dyDescent="0.2">
      <c r="I793" s="121"/>
    </row>
    <row r="794" spans="9:9" s="73" customFormat="1" x14ac:dyDescent="0.2">
      <c r="I794" s="121"/>
    </row>
    <row r="795" spans="9:9" s="73" customFormat="1" x14ac:dyDescent="0.2">
      <c r="I795" s="121"/>
    </row>
    <row r="796" spans="9:9" s="73" customFormat="1" x14ac:dyDescent="0.2">
      <c r="I796" s="121"/>
    </row>
    <row r="797" spans="9:9" s="73" customFormat="1" x14ac:dyDescent="0.2">
      <c r="I797" s="121"/>
    </row>
    <row r="798" spans="9:9" s="73" customFormat="1" x14ac:dyDescent="0.2">
      <c r="I798" s="121"/>
    </row>
    <row r="799" spans="9:9" s="73" customFormat="1" x14ac:dyDescent="0.2">
      <c r="I799" s="121"/>
    </row>
    <row r="800" spans="9:9" s="73" customFormat="1" x14ac:dyDescent="0.2">
      <c r="I800" s="121"/>
    </row>
    <row r="801" spans="9:9" s="73" customFormat="1" x14ac:dyDescent="0.2">
      <c r="I801" s="121"/>
    </row>
    <row r="802" spans="9:9" s="73" customFormat="1" x14ac:dyDescent="0.2">
      <c r="I802" s="121"/>
    </row>
    <row r="803" spans="9:9" s="73" customFormat="1" x14ac:dyDescent="0.2">
      <c r="I803" s="121"/>
    </row>
    <row r="804" spans="9:9" s="73" customFormat="1" x14ac:dyDescent="0.2">
      <c r="I804" s="121"/>
    </row>
    <row r="805" spans="9:9" s="73" customFormat="1" x14ac:dyDescent="0.2">
      <c r="I805" s="121"/>
    </row>
    <row r="806" spans="9:9" s="73" customFormat="1" x14ac:dyDescent="0.2">
      <c r="I806" s="121"/>
    </row>
    <row r="807" spans="9:9" s="73" customFormat="1" x14ac:dyDescent="0.2">
      <c r="I807" s="121"/>
    </row>
    <row r="808" spans="9:9" s="73" customFormat="1" x14ac:dyDescent="0.2">
      <c r="I808" s="121"/>
    </row>
    <row r="809" spans="9:9" s="73" customFormat="1" x14ac:dyDescent="0.2">
      <c r="I809" s="121"/>
    </row>
    <row r="810" spans="9:9" s="73" customFormat="1" x14ac:dyDescent="0.2">
      <c r="I810" s="121"/>
    </row>
    <row r="811" spans="9:9" s="73" customFormat="1" x14ac:dyDescent="0.2">
      <c r="I811" s="121"/>
    </row>
    <row r="812" spans="9:9" s="73" customFormat="1" x14ac:dyDescent="0.2">
      <c r="I812" s="121"/>
    </row>
    <row r="813" spans="9:9" s="73" customFormat="1" x14ac:dyDescent="0.2">
      <c r="I813" s="121"/>
    </row>
    <row r="814" spans="9:9" s="73" customFormat="1" x14ac:dyDescent="0.2">
      <c r="I814" s="121"/>
    </row>
    <row r="815" spans="9:9" s="73" customFormat="1" x14ac:dyDescent="0.2">
      <c r="I815" s="121"/>
    </row>
    <row r="816" spans="9:9" s="73" customFormat="1" x14ac:dyDescent="0.2">
      <c r="I816" s="121"/>
    </row>
    <row r="817" spans="9:9" s="73" customFormat="1" x14ac:dyDescent="0.2">
      <c r="I817" s="121"/>
    </row>
    <row r="818" spans="9:9" s="73" customFormat="1" x14ac:dyDescent="0.2">
      <c r="I818" s="121"/>
    </row>
    <row r="819" spans="9:9" s="73" customFormat="1" x14ac:dyDescent="0.2">
      <c r="I819" s="121"/>
    </row>
    <row r="820" spans="9:9" s="73" customFormat="1" x14ac:dyDescent="0.2">
      <c r="I820" s="121"/>
    </row>
    <row r="821" spans="9:9" s="73" customFormat="1" x14ac:dyDescent="0.2">
      <c r="I821" s="121"/>
    </row>
    <row r="822" spans="9:9" s="73" customFormat="1" x14ac:dyDescent="0.2">
      <c r="I822" s="121"/>
    </row>
    <row r="823" spans="9:9" s="73" customFormat="1" x14ac:dyDescent="0.2">
      <c r="I823" s="121"/>
    </row>
    <row r="824" spans="9:9" s="73" customFormat="1" x14ac:dyDescent="0.2">
      <c r="I824" s="121"/>
    </row>
    <row r="825" spans="9:9" s="73" customFormat="1" x14ac:dyDescent="0.2">
      <c r="I825" s="121"/>
    </row>
    <row r="826" spans="9:9" s="73" customFormat="1" x14ac:dyDescent="0.2">
      <c r="I826" s="121"/>
    </row>
    <row r="827" spans="9:9" s="73" customFormat="1" x14ac:dyDescent="0.2">
      <c r="I827" s="121"/>
    </row>
    <row r="828" spans="9:9" s="73" customFormat="1" x14ac:dyDescent="0.2">
      <c r="I828" s="121"/>
    </row>
    <row r="829" spans="9:9" s="73" customFormat="1" x14ac:dyDescent="0.2">
      <c r="I829" s="121"/>
    </row>
    <row r="830" spans="9:9" s="73" customFormat="1" x14ac:dyDescent="0.2">
      <c r="I830" s="121"/>
    </row>
    <row r="831" spans="9:9" s="73" customFormat="1" x14ac:dyDescent="0.2">
      <c r="I831" s="121"/>
    </row>
    <row r="832" spans="9:9" s="73" customFormat="1" x14ac:dyDescent="0.2">
      <c r="I832" s="121"/>
    </row>
    <row r="833" spans="9:9" s="73" customFormat="1" x14ac:dyDescent="0.2">
      <c r="I833" s="121"/>
    </row>
    <row r="834" spans="9:9" s="73" customFormat="1" x14ac:dyDescent="0.2">
      <c r="I834" s="121"/>
    </row>
    <row r="835" spans="9:9" s="73" customFormat="1" x14ac:dyDescent="0.2">
      <c r="I835" s="121"/>
    </row>
    <row r="836" spans="9:9" s="73" customFormat="1" x14ac:dyDescent="0.2">
      <c r="I836" s="121"/>
    </row>
    <row r="837" spans="9:9" s="73" customFormat="1" x14ac:dyDescent="0.2">
      <c r="I837" s="121"/>
    </row>
    <row r="838" spans="9:9" s="73" customFormat="1" x14ac:dyDescent="0.2">
      <c r="I838" s="121"/>
    </row>
    <row r="839" spans="9:9" s="73" customFormat="1" x14ac:dyDescent="0.2">
      <c r="I839" s="121"/>
    </row>
    <row r="840" spans="9:9" s="73" customFormat="1" x14ac:dyDescent="0.2">
      <c r="I840" s="121"/>
    </row>
    <row r="841" spans="9:9" s="73" customFormat="1" x14ac:dyDescent="0.2">
      <c r="I841" s="121"/>
    </row>
    <row r="842" spans="9:9" s="73" customFormat="1" x14ac:dyDescent="0.2">
      <c r="I842" s="121"/>
    </row>
    <row r="843" spans="9:9" s="73" customFormat="1" x14ac:dyDescent="0.2">
      <c r="I843" s="121"/>
    </row>
    <row r="844" spans="9:9" s="73" customFormat="1" x14ac:dyDescent="0.2">
      <c r="I844" s="121"/>
    </row>
    <row r="845" spans="9:9" s="73" customFormat="1" x14ac:dyDescent="0.2">
      <c r="I845" s="121"/>
    </row>
    <row r="846" spans="9:9" s="73" customFormat="1" x14ac:dyDescent="0.2">
      <c r="I846" s="121"/>
    </row>
    <row r="847" spans="9:9" s="73" customFormat="1" x14ac:dyDescent="0.2">
      <c r="I847" s="121"/>
    </row>
    <row r="848" spans="9:9" s="73" customFormat="1" x14ac:dyDescent="0.2">
      <c r="I848" s="121"/>
    </row>
    <row r="849" spans="9:9" s="73" customFormat="1" x14ac:dyDescent="0.2">
      <c r="I849" s="121"/>
    </row>
    <row r="850" spans="9:9" s="73" customFormat="1" x14ac:dyDescent="0.2">
      <c r="I850" s="121"/>
    </row>
    <row r="851" spans="9:9" s="73" customFormat="1" x14ac:dyDescent="0.2">
      <c r="I851" s="121"/>
    </row>
    <row r="852" spans="9:9" s="73" customFormat="1" x14ac:dyDescent="0.2">
      <c r="I852" s="121"/>
    </row>
    <row r="853" spans="9:9" s="73" customFormat="1" x14ac:dyDescent="0.2">
      <c r="I853" s="121"/>
    </row>
    <row r="854" spans="9:9" s="73" customFormat="1" x14ac:dyDescent="0.2">
      <c r="I854" s="121"/>
    </row>
    <row r="855" spans="9:9" s="73" customFormat="1" x14ac:dyDescent="0.2">
      <c r="I855" s="121"/>
    </row>
    <row r="856" spans="9:9" s="73" customFormat="1" x14ac:dyDescent="0.2">
      <c r="I856" s="121"/>
    </row>
    <row r="857" spans="9:9" s="73" customFormat="1" x14ac:dyDescent="0.2">
      <c r="I857" s="121"/>
    </row>
    <row r="858" spans="9:9" s="73" customFormat="1" x14ac:dyDescent="0.2">
      <c r="I858" s="121"/>
    </row>
    <row r="859" spans="9:9" s="73" customFormat="1" x14ac:dyDescent="0.2">
      <c r="I859" s="121"/>
    </row>
    <row r="860" spans="9:9" s="73" customFormat="1" x14ac:dyDescent="0.2">
      <c r="I860" s="121"/>
    </row>
    <row r="861" spans="9:9" s="73" customFormat="1" x14ac:dyDescent="0.2">
      <c r="I861" s="121"/>
    </row>
    <row r="862" spans="9:9" s="73" customFormat="1" x14ac:dyDescent="0.2">
      <c r="I862" s="121"/>
    </row>
    <row r="863" spans="9:9" s="73" customFormat="1" x14ac:dyDescent="0.2">
      <c r="I863" s="121"/>
    </row>
    <row r="864" spans="9:9" s="73" customFormat="1" x14ac:dyDescent="0.2">
      <c r="I864" s="121"/>
    </row>
    <row r="865" spans="9:9" s="73" customFormat="1" x14ac:dyDescent="0.2">
      <c r="I865" s="121"/>
    </row>
    <row r="866" spans="9:9" s="73" customFormat="1" x14ac:dyDescent="0.2">
      <c r="I866" s="121"/>
    </row>
    <row r="867" spans="9:9" s="73" customFormat="1" x14ac:dyDescent="0.2">
      <c r="I867" s="121"/>
    </row>
    <row r="868" spans="9:9" s="73" customFormat="1" x14ac:dyDescent="0.2">
      <c r="I868" s="121"/>
    </row>
    <row r="869" spans="9:9" s="73" customFormat="1" x14ac:dyDescent="0.2">
      <c r="I869" s="121"/>
    </row>
    <row r="870" spans="9:9" s="73" customFormat="1" x14ac:dyDescent="0.2">
      <c r="I870" s="121"/>
    </row>
    <row r="871" spans="9:9" s="73" customFormat="1" x14ac:dyDescent="0.2">
      <c r="I871" s="121"/>
    </row>
    <row r="872" spans="9:9" s="73" customFormat="1" x14ac:dyDescent="0.2">
      <c r="I872" s="121"/>
    </row>
    <row r="873" spans="9:9" s="73" customFormat="1" x14ac:dyDescent="0.2">
      <c r="I873" s="121"/>
    </row>
    <row r="874" spans="9:9" s="73" customFormat="1" x14ac:dyDescent="0.2">
      <c r="I874" s="121"/>
    </row>
    <row r="875" spans="9:9" s="73" customFormat="1" x14ac:dyDescent="0.2">
      <c r="I875" s="121"/>
    </row>
    <row r="876" spans="9:9" s="73" customFormat="1" x14ac:dyDescent="0.2">
      <c r="I876" s="121"/>
    </row>
    <row r="877" spans="9:9" s="73" customFormat="1" x14ac:dyDescent="0.2">
      <c r="I877" s="121"/>
    </row>
    <row r="878" spans="9:9" s="73" customFormat="1" x14ac:dyDescent="0.2">
      <c r="I878" s="121"/>
    </row>
    <row r="879" spans="9:9" s="73" customFormat="1" x14ac:dyDescent="0.2">
      <c r="I879" s="121"/>
    </row>
    <row r="880" spans="9:9" s="73" customFormat="1" x14ac:dyDescent="0.2">
      <c r="I880" s="121"/>
    </row>
    <row r="881" spans="9:9" s="73" customFormat="1" x14ac:dyDescent="0.2">
      <c r="I881" s="121"/>
    </row>
    <row r="882" spans="9:9" s="73" customFormat="1" x14ac:dyDescent="0.2">
      <c r="I882" s="121"/>
    </row>
    <row r="883" spans="9:9" s="73" customFormat="1" x14ac:dyDescent="0.2">
      <c r="I883" s="121"/>
    </row>
    <row r="884" spans="9:9" s="73" customFormat="1" x14ac:dyDescent="0.2">
      <c r="I884" s="121"/>
    </row>
    <row r="885" spans="9:9" s="73" customFormat="1" x14ac:dyDescent="0.2">
      <c r="I885" s="121"/>
    </row>
    <row r="886" spans="9:9" s="73" customFormat="1" x14ac:dyDescent="0.2">
      <c r="I886" s="121"/>
    </row>
    <row r="887" spans="9:9" s="73" customFormat="1" x14ac:dyDescent="0.2">
      <c r="I887" s="121"/>
    </row>
    <row r="888" spans="9:9" s="73" customFormat="1" x14ac:dyDescent="0.2">
      <c r="I888" s="121"/>
    </row>
    <row r="889" spans="9:9" s="73" customFormat="1" x14ac:dyDescent="0.2">
      <c r="I889" s="121"/>
    </row>
    <row r="890" spans="9:9" s="73" customFormat="1" x14ac:dyDescent="0.2">
      <c r="I890" s="121"/>
    </row>
    <row r="891" spans="9:9" s="73" customFormat="1" x14ac:dyDescent="0.2">
      <c r="I891" s="121"/>
    </row>
    <row r="892" spans="9:9" s="73" customFormat="1" x14ac:dyDescent="0.2">
      <c r="I892" s="121"/>
    </row>
    <row r="893" spans="9:9" s="73" customFormat="1" x14ac:dyDescent="0.2">
      <c r="I893" s="121"/>
    </row>
    <row r="894" spans="9:9" s="73" customFormat="1" x14ac:dyDescent="0.2">
      <c r="I894" s="121"/>
    </row>
    <row r="895" spans="9:9" s="73" customFormat="1" x14ac:dyDescent="0.2">
      <c r="I895" s="121"/>
    </row>
    <row r="896" spans="9:9" s="73" customFormat="1" x14ac:dyDescent="0.2">
      <c r="I896" s="121"/>
    </row>
    <row r="897" spans="9:9" s="73" customFormat="1" x14ac:dyDescent="0.2">
      <c r="I897" s="121"/>
    </row>
    <row r="898" spans="9:9" s="73" customFormat="1" x14ac:dyDescent="0.2">
      <c r="I898" s="121"/>
    </row>
    <row r="899" spans="9:9" s="73" customFormat="1" x14ac:dyDescent="0.2">
      <c r="I899" s="121"/>
    </row>
    <row r="900" spans="9:9" s="73" customFormat="1" x14ac:dyDescent="0.2">
      <c r="I900" s="121"/>
    </row>
    <row r="901" spans="9:9" s="73" customFormat="1" x14ac:dyDescent="0.2">
      <c r="I901" s="121"/>
    </row>
    <row r="902" spans="9:9" s="73" customFormat="1" x14ac:dyDescent="0.2">
      <c r="I902" s="121"/>
    </row>
    <row r="903" spans="9:9" s="73" customFormat="1" x14ac:dyDescent="0.2">
      <c r="I903" s="121"/>
    </row>
    <row r="904" spans="9:9" s="73" customFormat="1" x14ac:dyDescent="0.2">
      <c r="I904" s="121"/>
    </row>
    <row r="905" spans="9:9" s="73" customFormat="1" x14ac:dyDescent="0.2">
      <c r="I905" s="121"/>
    </row>
    <row r="906" spans="9:9" s="73" customFormat="1" x14ac:dyDescent="0.2">
      <c r="I906" s="121"/>
    </row>
    <row r="907" spans="9:9" s="73" customFormat="1" x14ac:dyDescent="0.2">
      <c r="I907" s="121"/>
    </row>
    <row r="908" spans="9:9" s="73" customFormat="1" x14ac:dyDescent="0.2">
      <c r="I908" s="121"/>
    </row>
    <row r="909" spans="9:9" s="73" customFormat="1" x14ac:dyDescent="0.2">
      <c r="I909" s="121"/>
    </row>
    <row r="910" spans="9:9" s="73" customFormat="1" x14ac:dyDescent="0.2">
      <c r="I910" s="121"/>
    </row>
    <row r="911" spans="9:9" s="73" customFormat="1" x14ac:dyDescent="0.2">
      <c r="I911" s="121"/>
    </row>
    <row r="912" spans="9:9" s="73" customFormat="1" x14ac:dyDescent="0.2">
      <c r="I912" s="121"/>
    </row>
    <row r="913" spans="9:9" s="73" customFormat="1" x14ac:dyDescent="0.2">
      <c r="I913" s="121"/>
    </row>
    <row r="914" spans="9:9" s="73" customFormat="1" x14ac:dyDescent="0.2">
      <c r="I914" s="121"/>
    </row>
    <row r="915" spans="9:9" s="73" customFormat="1" x14ac:dyDescent="0.2">
      <c r="I915" s="121"/>
    </row>
    <row r="916" spans="9:9" s="73" customFormat="1" x14ac:dyDescent="0.2">
      <c r="I916" s="121"/>
    </row>
    <row r="917" spans="9:9" s="73" customFormat="1" x14ac:dyDescent="0.2">
      <c r="I917" s="121"/>
    </row>
    <row r="918" spans="9:9" s="73" customFormat="1" x14ac:dyDescent="0.2">
      <c r="I918" s="121"/>
    </row>
    <row r="919" spans="9:9" s="73" customFormat="1" x14ac:dyDescent="0.2">
      <c r="I919" s="121"/>
    </row>
    <row r="920" spans="9:9" s="73" customFormat="1" x14ac:dyDescent="0.2">
      <c r="I920" s="121"/>
    </row>
    <row r="921" spans="9:9" s="73" customFormat="1" x14ac:dyDescent="0.2">
      <c r="I921" s="121"/>
    </row>
    <row r="922" spans="9:9" s="73" customFormat="1" x14ac:dyDescent="0.2">
      <c r="I922" s="121"/>
    </row>
    <row r="923" spans="9:9" s="73" customFormat="1" x14ac:dyDescent="0.2">
      <c r="I923" s="121"/>
    </row>
    <row r="924" spans="9:9" s="73" customFormat="1" x14ac:dyDescent="0.2">
      <c r="I924" s="121"/>
    </row>
    <row r="925" spans="9:9" s="73" customFormat="1" x14ac:dyDescent="0.2">
      <c r="I925" s="121"/>
    </row>
    <row r="926" spans="9:9" s="73" customFormat="1" x14ac:dyDescent="0.2">
      <c r="I926" s="121"/>
    </row>
    <row r="927" spans="9:9" s="73" customFormat="1" x14ac:dyDescent="0.2">
      <c r="I927" s="121"/>
    </row>
    <row r="928" spans="9:9" s="73" customFormat="1" x14ac:dyDescent="0.2">
      <c r="I928" s="121"/>
    </row>
    <row r="929" spans="9:9" s="73" customFormat="1" x14ac:dyDescent="0.2">
      <c r="I929" s="121"/>
    </row>
    <row r="930" spans="9:9" s="73" customFormat="1" x14ac:dyDescent="0.2">
      <c r="I930" s="121"/>
    </row>
    <row r="931" spans="9:9" s="73" customFormat="1" x14ac:dyDescent="0.2">
      <c r="I931" s="121"/>
    </row>
    <row r="932" spans="9:9" s="73" customFormat="1" x14ac:dyDescent="0.2">
      <c r="I932" s="121"/>
    </row>
    <row r="933" spans="9:9" s="73" customFormat="1" x14ac:dyDescent="0.2">
      <c r="I933" s="121"/>
    </row>
    <row r="934" spans="9:9" s="73" customFormat="1" x14ac:dyDescent="0.2">
      <c r="I934" s="121"/>
    </row>
    <row r="935" spans="9:9" s="73" customFormat="1" x14ac:dyDescent="0.2">
      <c r="I935" s="121"/>
    </row>
    <row r="936" spans="9:9" s="73" customFormat="1" x14ac:dyDescent="0.2">
      <c r="I936" s="121"/>
    </row>
    <row r="937" spans="9:9" s="73" customFormat="1" x14ac:dyDescent="0.2">
      <c r="I937" s="121"/>
    </row>
    <row r="938" spans="9:9" s="73" customFormat="1" x14ac:dyDescent="0.2">
      <c r="I938" s="121"/>
    </row>
    <row r="939" spans="9:9" s="73" customFormat="1" x14ac:dyDescent="0.2">
      <c r="I939" s="121"/>
    </row>
    <row r="940" spans="9:9" s="73" customFormat="1" x14ac:dyDescent="0.2">
      <c r="I940" s="121"/>
    </row>
    <row r="941" spans="9:9" s="73" customFormat="1" x14ac:dyDescent="0.2">
      <c r="I941" s="121"/>
    </row>
    <row r="942" spans="9:9" s="73" customFormat="1" x14ac:dyDescent="0.2">
      <c r="I942" s="121"/>
    </row>
    <row r="943" spans="9:9" s="73" customFormat="1" x14ac:dyDescent="0.2">
      <c r="I943" s="121"/>
    </row>
    <row r="944" spans="9:9" s="73" customFormat="1" x14ac:dyDescent="0.2">
      <c r="I944" s="121"/>
    </row>
    <row r="945" spans="9:9" s="73" customFormat="1" x14ac:dyDescent="0.2">
      <c r="I945" s="121"/>
    </row>
    <row r="946" spans="9:9" s="73" customFormat="1" x14ac:dyDescent="0.2">
      <c r="I946" s="121"/>
    </row>
    <row r="947" spans="9:9" s="73" customFormat="1" x14ac:dyDescent="0.2">
      <c r="I947" s="121"/>
    </row>
    <row r="948" spans="9:9" s="73" customFormat="1" x14ac:dyDescent="0.2">
      <c r="I948" s="121"/>
    </row>
    <row r="949" spans="9:9" s="73" customFormat="1" x14ac:dyDescent="0.2">
      <c r="I949" s="121"/>
    </row>
    <row r="950" spans="9:9" s="73" customFormat="1" x14ac:dyDescent="0.2">
      <c r="I950" s="121"/>
    </row>
    <row r="951" spans="9:9" s="73" customFormat="1" x14ac:dyDescent="0.2">
      <c r="I951" s="121"/>
    </row>
    <row r="952" spans="9:9" s="73" customFormat="1" x14ac:dyDescent="0.2">
      <c r="I952" s="121"/>
    </row>
    <row r="953" spans="9:9" s="73" customFormat="1" x14ac:dyDescent="0.2">
      <c r="I953" s="121"/>
    </row>
    <row r="954" spans="9:9" s="73" customFormat="1" x14ac:dyDescent="0.2">
      <c r="I954" s="121"/>
    </row>
    <row r="955" spans="9:9" s="73" customFormat="1" x14ac:dyDescent="0.2">
      <c r="I955" s="121"/>
    </row>
    <row r="956" spans="9:9" s="73" customFormat="1" x14ac:dyDescent="0.2">
      <c r="I956" s="121"/>
    </row>
    <row r="957" spans="9:9" s="73" customFormat="1" x14ac:dyDescent="0.2">
      <c r="I957" s="121"/>
    </row>
    <row r="958" spans="9:9" s="73" customFormat="1" x14ac:dyDescent="0.2">
      <c r="I958" s="121"/>
    </row>
    <row r="959" spans="9:9" s="73" customFormat="1" x14ac:dyDescent="0.2">
      <c r="I959" s="121"/>
    </row>
    <row r="960" spans="9:9" s="73" customFormat="1" x14ac:dyDescent="0.2">
      <c r="I960" s="121"/>
    </row>
    <row r="961" spans="9:9" s="73" customFormat="1" x14ac:dyDescent="0.2">
      <c r="I961" s="121"/>
    </row>
    <row r="962" spans="9:9" s="73" customFormat="1" x14ac:dyDescent="0.2">
      <c r="I962" s="121"/>
    </row>
    <row r="963" spans="9:9" s="73" customFormat="1" x14ac:dyDescent="0.2">
      <c r="I963" s="121"/>
    </row>
    <row r="964" spans="9:9" s="73" customFormat="1" x14ac:dyDescent="0.2">
      <c r="I964" s="121"/>
    </row>
    <row r="965" spans="9:9" s="73" customFormat="1" x14ac:dyDescent="0.2">
      <c r="I965" s="121"/>
    </row>
    <row r="966" spans="9:9" s="73" customFormat="1" x14ac:dyDescent="0.2">
      <c r="I966" s="121"/>
    </row>
    <row r="967" spans="9:9" s="73" customFormat="1" x14ac:dyDescent="0.2">
      <c r="I967" s="121"/>
    </row>
    <row r="968" spans="9:9" s="73" customFormat="1" x14ac:dyDescent="0.2">
      <c r="I968" s="121"/>
    </row>
    <row r="969" spans="9:9" s="73" customFormat="1" x14ac:dyDescent="0.2">
      <c r="I969" s="121"/>
    </row>
    <row r="970" spans="9:9" s="73" customFormat="1" x14ac:dyDescent="0.2">
      <c r="I970" s="121"/>
    </row>
    <row r="971" spans="9:9" s="73" customFormat="1" x14ac:dyDescent="0.2">
      <c r="I971" s="121"/>
    </row>
    <row r="972" spans="9:9" s="73" customFormat="1" x14ac:dyDescent="0.2">
      <c r="I972" s="121"/>
    </row>
    <row r="973" spans="9:9" s="73" customFormat="1" x14ac:dyDescent="0.2">
      <c r="I973" s="121"/>
    </row>
    <row r="974" spans="9:9" s="73" customFormat="1" x14ac:dyDescent="0.2">
      <c r="I974" s="121"/>
    </row>
    <row r="975" spans="9:9" s="73" customFormat="1" x14ac:dyDescent="0.2">
      <c r="I975" s="121"/>
    </row>
    <row r="976" spans="9:9" s="73" customFormat="1" x14ac:dyDescent="0.2">
      <c r="I976" s="121"/>
    </row>
    <row r="977" spans="9:9" s="73" customFormat="1" x14ac:dyDescent="0.2">
      <c r="I977" s="121"/>
    </row>
    <row r="978" spans="9:9" s="73" customFormat="1" x14ac:dyDescent="0.2">
      <c r="I978" s="121"/>
    </row>
    <row r="979" spans="9:9" s="73" customFormat="1" x14ac:dyDescent="0.2">
      <c r="I979" s="121"/>
    </row>
    <row r="980" spans="9:9" s="73" customFormat="1" x14ac:dyDescent="0.2">
      <c r="I980" s="121"/>
    </row>
    <row r="981" spans="9:9" s="73" customFormat="1" x14ac:dyDescent="0.2">
      <c r="I981" s="121"/>
    </row>
    <row r="982" spans="9:9" s="73" customFormat="1" x14ac:dyDescent="0.2">
      <c r="I982" s="121"/>
    </row>
    <row r="983" spans="9:9" s="73" customFormat="1" x14ac:dyDescent="0.2">
      <c r="I983" s="121"/>
    </row>
    <row r="984" spans="9:9" s="73" customFormat="1" x14ac:dyDescent="0.2">
      <c r="I984" s="121"/>
    </row>
    <row r="985" spans="9:9" s="73" customFormat="1" x14ac:dyDescent="0.2">
      <c r="I985" s="121"/>
    </row>
    <row r="986" spans="9:9" s="73" customFormat="1" x14ac:dyDescent="0.2">
      <c r="I986" s="121"/>
    </row>
    <row r="987" spans="9:9" s="73" customFormat="1" x14ac:dyDescent="0.2">
      <c r="I987" s="121"/>
    </row>
    <row r="988" spans="9:9" s="73" customFormat="1" x14ac:dyDescent="0.2">
      <c r="I988" s="121"/>
    </row>
    <row r="989" spans="9:9" s="73" customFormat="1" x14ac:dyDescent="0.2">
      <c r="I989" s="121"/>
    </row>
    <row r="990" spans="9:9" s="73" customFormat="1" x14ac:dyDescent="0.2">
      <c r="I990" s="121"/>
    </row>
    <row r="991" spans="9:9" s="73" customFormat="1" x14ac:dyDescent="0.2">
      <c r="I991" s="121"/>
    </row>
    <row r="992" spans="9:9" s="73" customFormat="1" x14ac:dyDescent="0.2">
      <c r="I992" s="121"/>
    </row>
    <row r="993" spans="9:9" s="73" customFormat="1" x14ac:dyDescent="0.2">
      <c r="I993" s="121"/>
    </row>
    <row r="994" spans="9:9" s="73" customFormat="1" x14ac:dyDescent="0.2">
      <c r="I994" s="121"/>
    </row>
    <row r="995" spans="9:9" s="73" customFormat="1" x14ac:dyDescent="0.2">
      <c r="I995" s="121"/>
    </row>
    <row r="996" spans="9:9" s="73" customFormat="1" x14ac:dyDescent="0.2">
      <c r="I996" s="121"/>
    </row>
    <row r="997" spans="9:9" s="73" customFormat="1" x14ac:dyDescent="0.2">
      <c r="I997" s="121"/>
    </row>
    <row r="998" spans="9:9" s="73" customFormat="1" x14ac:dyDescent="0.2">
      <c r="I998" s="121"/>
    </row>
    <row r="999" spans="9:9" s="73" customFormat="1" x14ac:dyDescent="0.2">
      <c r="I999" s="121"/>
    </row>
    <row r="1000" spans="9:9" s="73" customFormat="1" x14ac:dyDescent="0.2">
      <c r="I1000" s="121"/>
    </row>
    <row r="1001" spans="9:9" s="73" customFormat="1" x14ac:dyDescent="0.2">
      <c r="I1001" s="121"/>
    </row>
    <row r="1002" spans="9:9" s="73" customFormat="1" x14ac:dyDescent="0.2">
      <c r="I1002" s="121"/>
    </row>
    <row r="1003" spans="9:9" s="73" customFormat="1" x14ac:dyDescent="0.2">
      <c r="I1003" s="121"/>
    </row>
    <row r="1004" spans="9:9" s="73" customFormat="1" x14ac:dyDescent="0.2">
      <c r="I1004" s="121"/>
    </row>
    <row r="1005" spans="9:9" s="73" customFormat="1" x14ac:dyDescent="0.2">
      <c r="I1005" s="121"/>
    </row>
    <row r="1006" spans="9:9" s="73" customFormat="1" x14ac:dyDescent="0.2">
      <c r="I1006" s="121"/>
    </row>
    <row r="1007" spans="9:9" s="73" customFormat="1" x14ac:dyDescent="0.2">
      <c r="I1007" s="121"/>
    </row>
    <row r="1008" spans="9:9" s="73" customFormat="1" x14ac:dyDescent="0.2">
      <c r="I1008" s="121"/>
    </row>
    <row r="1009" spans="9:9" s="73" customFormat="1" x14ac:dyDescent="0.2">
      <c r="I1009" s="121"/>
    </row>
    <row r="1010" spans="9:9" s="73" customFormat="1" x14ac:dyDescent="0.2">
      <c r="I1010" s="121"/>
    </row>
    <row r="1011" spans="9:9" s="73" customFormat="1" x14ac:dyDescent="0.2">
      <c r="I1011" s="121"/>
    </row>
    <row r="1012" spans="9:9" s="73" customFormat="1" x14ac:dyDescent="0.2">
      <c r="I1012" s="121"/>
    </row>
    <row r="1013" spans="9:9" s="73" customFormat="1" x14ac:dyDescent="0.2">
      <c r="I1013" s="121"/>
    </row>
    <row r="1014" spans="9:9" s="73" customFormat="1" x14ac:dyDescent="0.2">
      <c r="I1014" s="121"/>
    </row>
    <row r="1015" spans="9:9" s="73" customFormat="1" x14ac:dyDescent="0.2">
      <c r="I1015" s="121"/>
    </row>
    <row r="1016" spans="9:9" s="73" customFormat="1" x14ac:dyDescent="0.2">
      <c r="I1016" s="121"/>
    </row>
    <row r="1017" spans="9:9" s="73" customFormat="1" x14ac:dyDescent="0.2">
      <c r="I1017" s="121"/>
    </row>
    <row r="1018" spans="9:9" s="73" customFormat="1" x14ac:dyDescent="0.2">
      <c r="I1018" s="121"/>
    </row>
    <row r="1019" spans="9:9" s="73" customFormat="1" x14ac:dyDescent="0.2">
      <c r="I1019" s="121"/>
    </row>
    <row r="1020" spans="9:9" s="73" customFormat="1" x14ac:dyDescent="0.2">
      <c r="I1020" s="121"/>
    </row>
    <row r="1021" spans="9:9" s="73" customFormat="1" x14ac:dyDescent="0.2">
      <c r="I1021" s="121"/>
    </row>
    <row r="1022" spans="9:9" s="73" customFormat="1" x14ac:dyDescent="0.2">
      <c r="I1022" s="121"/>
    </row>
    <row r="1023" spans="9:9" s="73" customFormat="1" x14ac:dyDescent="0.2">
      <c r="I1023" s="121"/>
    </row>
    <row r="1024" spans="9:9" s="73" customFormat="1" x14ac:dyDescent="0.2">
      <c r="I1024" s="121"/>
    </row>
    <row r="1025" spans="9:9" s="73" customFormat="1" x14ac:dyDescent="0.2">
      <c r="I1025" s="121"/>
    </row>
    <row r="1026" spans="9:9" s="73" customFormat="1" x14ac:dyDescent="0.2">
      <c r="I1026" s="121"/>
    </row>
    <row r="1027" spans="9:9" s="73" customFormat="1" x14ac:dyDescent="0.2">
      <c r="I1027" s="121"/>
    </row>
    <row r="1028" spans="9:9" s="73" customFormat="1" x14ac:dyDescent="0.2">
      <c r="I1028" s="121"/>
    </row>
    <row r="1029" spans="9:9" s="73" customFormat="1" x14ac:dyDescent="0.2">
      <c r="I1029" s="121"/>
    </row>
    <row r="1030" spans="9:9" s="73" customFormat="1" x14ac:dyDescent="0.2">
      <c r="I1030" s="121"/>
    </row>
    <row r="1031" spans="9:9" s="73" customFormat="1" x14ac:dyDescent="0.2">
      <c r="I1031" s="121"/>
    </row>
    <row r="1032" spans="9:9" s="73" customFormat="1" x14ac:dyDescent="0.2">
      <c r="I1032" s="121"/>
    </row>
    <row r="1033" spans="9:9" s="73" customFormat="1" x14ac:dyDescent="0.2">
      <c r="I1033" s="121"/>
    </row>
    <row r="1034" spans="9:9" s="73" customFormat="1" x14ac:dyDescent="0.2">
      <c r="I1034" s="121"/>
    </row>
    <row r="1035" spans="9:9" s="73" customFormat="1" x14ac:dyDescent="0.2">
      <c r="I1035" s="121"/>
    </row>
    <row r="1036" spans="9:9" s="73" customFormat="1" x14ac:dyDescent="0.2">
      <c r="I1036" s="121"/>
    </row>
    <row r="1037" spans="9:9" s="73" customFormat="1" x14ac:dyDescent="0.2">
      <c r="I1037" s="121"/>
    </row>
    <row r="1038" spans="9:9" s="73" customFormat="1" x14ac:dyDescent="0.2">
      <c r="I1038" s="121"/>
    </row>
    <row r="1039" spans="9:9" s="73" customFormat="1" x14ac:dyDescent="0.2">
      <c r="I1039" s="121"/>
    </row>
    <row r="1040" spans="9:9" s="73" customFormat="1" x14ac:dyDescent="0.2">
      <c r="I1040" s="121"/>
    </row>
    <row r="1041" spans="9:9" s="73" customFormat="1" x14ac:dyDescent="0.2">
      <c r="I1041" s="121"/>
    </row>
    <row r="1042" spans="9:9" s="73" customFormat="1" x14ac:dyDescent="0.2">
      <c r="I1042" s="121"/>
    </row>
    <row r="1043" spans="9:9" s="73" customFormat="1" x14ac:dyDescent="0.2">
      <c r="I1043" s="121"/>
    </row>
    <row r="1044" spans="9:9" s="73" customFormat="1" x14ac:dyDescent="0.2">
      <c r="I1044" s="121"/>
    </row>
    <row r="1045" spans="9:9" s="73" customFormat="1" x14ac:dyDescent="0.2">
      <c r="I1045" s="121"/>
    </row>
    <row r="1046" spans="9:9" s="73" customFormat="1" x14ac:dyDescent="0.2">
      <c r="I1046" s="121"/>
    </row>
    <row r="1047" spans="9:9" s="73" customFormat="1" x14ac:dyDescent="0.2">
      <c r="I1047" s="121"/>
    </row>
    <row r="1048" spans="9:9" s="73" customFormat="1" x14ac:dyDescent="0.2">
      <c r="I1048" s="121"/>
    </row>
    <row r="1049" spans="9:9" s="73" customFormat="1" x14ac:dyDescent="0.2">
      <c r="I1049" s="121"/>
    </row>
    <row r="1050" spans="9:9" s="73" customFormat="1" x14ac:dyDescent="0.2">
      <c r="I1050" s="121"/>
    </row>
    <row r="1051" spans="9:9" s="73" customFormat="1" x14ac:dyDescent="0.2">
      <c r="I1051" s="121"/>
    </row>
    <row r="1052" spans="9:9" s="73" customFormat="1" x14ac:dyDescent="0.2">
      <c r="I1052" s="121"/>
    </row>
    <row r="1053" spans="9:9" s="73" customFormat="1" x14ac:dyDescent="0.2">
      <c r="I1053" s="121"/>
    </row>
    <row r="1054" spans="9:9" s="73" customFormat="1" x14ac:dyDescent="0.2">
      <c r="I1054" s="121"/>
    </row>
    <row r="1055" spans="9:9" s="73" customFormat="1" x14ac:dyDescent="0.2">
      <c r="I1055" s="121"/>
    </row>
    <row r="1056" spans="9:9" s="73" customFormat="1" x14ac:dyDescent="0.2">
      <c r="I1056" s="121"/>
    </row>
    <row r="1057" spans="9:9" s="73" customFormat="1" x14ac:dyDescent="0.2">
      <c r="I1057" s="121"/>
    </row>
    <row r="1058" spans="9:9" s="73" customFormat="1" x14ac:dyDescent="0.2">
      <c r="I1058" s="121"/>
    </row>
    <row r="1059" spans="9:9" s="73" customFormat="1" x14ac:dyDescent="0.2">
      <c r="I1059" s="121"/>
    </row>
    <row r="1060" spans="9:9" s="73" customFormat="1" x14ac:dyDescent="0.2">
      <c r="I1060" s="121"/>
    </row>
    <row r="1061" spans="9:9" s="73" customFormat="1" x14ac:dyDescent="0.2">
      <c r="I1061" s="121"/>
    </row>
    <row r="1062" spans="9:9" s="73" customFormat="1" x14ac:dyDescent="0.2">
      <c r="I1062" s="121"/>
    </row>
    <row r="1063" spans="9:9" s="73" customFormat="1" x14ac:dyDescent="0.2">
      <c r="I1063" s="121"/>
    </row>
    <row r="1064" spans="9:9" s="73" customFormat="1" x14ac:dyDescent="0.2">
      <c r="I1064" s="121"/>
    </row>
    <row r="1065" spans="9:9" s="73" customFormat="1" x14ac:dyDescent="0.2">
      <c r="I1065" s="121"/>
    </row>
    <row r="1066" spans="9:9" s="73" customFormat="1" x14ac:dyDescent="0.2">
      <c r="I1066" s="121"/>
    </row>
    <row r="1067" spans="9:9" s="73" customFormat="1" x14ac:dyDescent="0.2">
      <c r="I1067" s="121"/>
    </row>
    <row r="1068" spans="9:9" s="73" customFormat="1" x14ac:dyDescent="0.2">
      <c r="I1068" s="121"/>
    </row>
    <row r="1069" spans="9:9" s="73" customFormat="1" x14ac:dyDescent="0.2">
      <c r="I1069" s="121"/>
    </row>
    <row r="1070" spans="9:9" s="73" customFormat="1" x14ac:dyDescent="0.2">
      <c r="I1070" s="121"/>
    </row>
    <row r="1071" spans="9:9" s="73" customFormat="1" x14ac:dyDescent="0.2">
      <c r="I1071" s="121"/>
    </row>
    <row r="1072" spans="9:9" s="73" customFormat="1" x14ac:dyDescent="0.2">
      <c r="I1072" s="121"/>
    </row>
    <row r="1073" spans="9:9" s="73" customFormat="1" x14ac:dyDescent="0.2">
      <c r="I1073" s="121"/>
    </row>
    <row r="1074" spans="9:9" s="73" customFormat="1" x14ac:dyDescent="0.2">
      <c r="I1074" s="121"/>
    </row>
    <row r="1075" spans="9:9" s="73" customFormat="1" x14ac:dyDescent="0.2">
      <c r="I1075" s="121"/>
    </row>
    <row r="1076" spans="9:9" s="73" customFormat="1" x14ac:dyDescent="0.2">
      <c r="I1076" s="121"/>
    </row>
    <row r="1077" spans="9:9" s="73" customFormat="1" x14ac:dyDescent="0.2">
      <c r="I1077" s="121"/>
    </row>
    <row r="1078" spans="9:9" s="73" customFormat="1" x14ac:dyDescent="0.2">
      <c r="I1078" s="121"/>
    </row>
    <row r="1079" spans="9:9" s="73" customFormat="1" x14ac:dyDescent="0.2">
      <c r="I1079" s="121"/>
    </row>
    <row r="1080" spans="9:9" s="73" customFormat="1" x14ac:dyDescent="0.2">
      <c r="I1080" s="121"/>
    </row>
    <row r="1081" spans="9:9" s="73" customFormat="1" x14ac:dyDescent="0.2">
      <c r="I1081" s="121"/>
    </row>
    <row r="1082" spans="9:9" s="73" customFormat="1" x14ac:dyDescent="0.2">
      <c r="I1082" s="121"/>
    </row>
    <row r="1083" spans="9:9" s="73" customFormat="1" x14ac:dyDescent="0.2">
      <c r="I1083" s="121"/>
    </row>
    <row r="1084" spans="9:9" s="73" customFormat="1" x14ac:dyDescent="0.2">
      <c r="I1084" s="121"/>
    </row>
    <row r="1085" spans="9:9" s="73" customFormat="1" x14ac:dyDescent="0.2">
      <c r="I1085" s="121"/>
    </row>
    <row r="1086" spans="9:9" s="73" customFormat="1" x14ac:dyDescent="0.2">
      <c r="I1086" s="121"/>
    </row>
    <row r="1087" spans="9:9" s="73" customFormat="1" x14ac:dyDescent="0.2">
      <c r="I1087" s="121"/>
    </row>
    <row r="1088" spans="9:9" s="73" customFormat="1" x14ac:dyDescent="0.2">
      <c r="I1088" s="121"/>
    </row>
    <row r="1089" spans="9:9" s="73" customFormat="1" x14ac:dyDescent="0.2">
      <c r="I1089" s="121"/>
    </row>
    <row r="1090" spans="9:9" s="73" customFormat="1" x14ac:dyDescent="0.2">
      <c r="I1090" s="121"/>
    </row>
    <row r="1091" spans="9:9" s="73" customFormat="1" x14ac:dyDescent="0.2">
      <c r="I1091" s="121"/>
    </row>
    <row r="1092" spans="9:9" s="73" customFormat="1" x14ac:dyDescent="0.2">
      <c r="I1092" s="121"/>
    </row>
    <row r="1093" spans="9:9" s="73" customFormat="1" x14ac:dyDescent="0.2">
      <c r="I1093" s="121"/>
    </row>
    <row r="1094" spans="9:9" s="73" customFormat="1" x14ac:dyDescent="0.2">
      <c r="I1094" s="121"/>
    </row>
    <row r="1095" spans="9:9" s="73" customFormat="1" x14ac:dyDescent="0.2">
      <c r="I1095" s="121"/>
    </row>
    <row r="1096" spans="9:9" s="73" customFormat="1" x14ac:dyDescent="0.2">
      <c r="I1096" s="121"/>
    </row>
    <row r="1097" spans="9:9" s="73" customFormat="1" x14ac:dyDescent="0.2">
      <c r="I1097" s="121"/>
    </row>
    <row r="1098" spans="9:9" s="73" customFormat="1" x14ac:dyDescent="0.2">
      <c r="I1098" s="121"/>
    </row>
    <row r="1099" spans="9:9" s="73" customFormat="1" x14ac:dyDescent="0.2">
      <c r="I1099" s="121"/>
    </row>
    <row r="1100" spans="9:9" s="73" customFormat="1" x14ac:dyDescent="0.2">
      <c r="I1100" s="121"/>
    </row>
    <row r="1101" spans="9:9" s="73" customFormat="1" x14ac:dyDescent="0.2">
      <c r="I1101" s="121"/>
    </row>
    <row r="1102" spans="9:9" s="73" customFormat="1" x14ac:dyDescent="0.2">
      <c r="I1102" s="121"/>
    </row>
    <row r="1103" spans="9:9" s="73" customFormat="1" x14ac:dyDescent="0.2">
      <c r="I1103" s="121"/>
    </row>
    <row r="1104" spans="9:9" s="73" customFormat="1" x14ac:dyDescent="0.2">
      <c r="I1104" s="121"/>
    </row>
    <row r="1105" spans="9:9" s="73" customFormat="1" x14ac:dyDescent="0.2">
      <c r="I1105" s="121"/>
    </row>
    <row r="1106" spans="9:9" s="73" customFormat="1" x14ac:dyDescent="0.2">
      <c r="I1106" s="121"/>
    </row>
    <row r="1107" spans="9:9" s="73" customFormat="1" x14ac:dyDescent="0.2">
      <c r="I1107" s="121"/>
    </row>
    <row r="1108" spans="9:9" s="73" customFormat="1" x14ac:dyDescent="0.2">
      <c r="I1108" s="121"/>
    </row>
    <row r="1109" spans="9:9" s="73" customFormat="1" x14ac:dyDescent="0.2">
      <c r="I1109" s="121"/>
    </row>
    <row r="1110" spans="9:9" s="73" customFormat="1" x14ac:dyDescent="0.2">
      <c r="I1110" s="121"/>
    </row>
    <row r="1111" spans="9:9" s="73" customFormat="1" x14ac:dyDescent="0.2">
      <c r="I1111" s="121"/>
    </row>
    <row r="1112" spans="9:9" s="73" customFormat="1" x14ac:dyDescent="0.2">
      <c r="I1112" s="121"/>
    </row>
    <row r="1113" spans="9:9" s="73" customFormat="1" x14ac:dyDescent="0.2">
      <c r="I1113" s="121"/>
    </row>
    <row r="1114" spans="9:9" s="73" customFormat="1" x14ac:dyDescent="0.2">
      <c r="I1114" s="121"/>
    </row>
    <row r="1115" spans="9:9" s="73" customFormat="1" x14ac:dyDescent="0.2">
      <c r="I1115" s="121"/>
    </row>
    <row r="1116" spans="9:9" s="73" customFormat="1" x14ac:dyDescent="0.2">
      <c r="I1116" s="121"/>
    </row>
    <row r="1117" spans="9:9" s="73" customFormat="1" x14ac:dyDescent="0.2">
      <c r="I1117" s="121"/>
    </row>
    <row r="1118" spans="9:9" s="73" customFormat="1" x14ac:dyDescent="0.2">
      <c r="I1118" s="121"/>
    </row>
    <row r="1119" spans="9:9" s="73" customFormat="1" x14ac:dyDescent="0.2">
      <c r="I1119" s="121"/>
    </row>
    <row r="1120" spans="9:9" s="73" customFormat="1" x14ac:dyDescent="0.2">
      <c r="I1120" s="121"/>
    </row>
    <row r="1121" spans="9:9" s="73" customFormat="1" x14ac:dyDescent="0.2">
      <c r="I1121" s="121"/>
    </row>
    <row r="1122" spans="9:9" s="73" customFormat="1" x14ac:dyDescent="0.2">
      <c r="I1122" s="121"/>
    </row>
    <row r="1123" spans="9:9" s="73" customFormat="1" x14ac:dyDescent="0.2">
      <c r="I1123" s="121"/>
    </row>
    <row r="1124" spans="9:9" s="73" customFormat="1" x14ac:dyDescent="0.2">
      <c r="I1124" s="121"/>
    </row>
    <row r="1125" spans="9:9" s="73" customFormat="1" x14ac:dyDescent="0.2">
      <c r="I1125" s="121"/>
    </row>
    <row r="1126" spans="9:9" s="73" customFormat="1" x14ac:dyDescent="0.2">
      <c r="I1126" s="121"/>
    </row>
    <row r="1127" spans="9:9" s="73" customFormat="1" x14ac:dyDescent="0.2">
      <c r="I1127" s="121"/>
    </row>
    <row r="1128" spans="9:9" s="73" customFormat="1" x14ac:dyDescent="0.2">
      <c r="I1128" s="121"/>
    </row>
    <row r="1129" spans="9:9" s="73" customFormat="1" x14ac:dyDescent="0.2">
      <c r="I1129" s="121"/>
    </row>
    <row r="1130" spans="9:9" s="73" customFormat="1" x14ac:dyDescent="0.2">
      <c r="I1130" s="121"/>
    </row>
    <row r="1131" spans="9:9" s="73" customFormat="1" x14ac:dyDescent="0.2">
      <c r="I1131" s="121"/>
    </row>
    <row r="1132" spans="9:9" s="73" customFormat="1" x14ac:dyDescent="0.2">
      <c r="I1132" s="121"/>
    </row>
    <row r="1133" spans="9:9" s="73" customFormat="1" x14ac:dyDescent="0.2">
      <c r="I1133" s="121"/>
    </row>
    <row r="1134" spans="9:9" s="73" customFormat="1" x14ac:dyDescent="0.2">
      <c r="I1134" s="121"/>
    </row>
    <row r="1135" spans="9:9" s="73" customFormat="1" x14ac:dyDescent="0.2">
      <c r="I1135" s="121"/>
    </row>
    <row r="1136" spans="9:9" s="73" customFormat="1" x14ac:dyDescent="0.2">
      <c r="I1136" s="121"/>
    </row>
    <row r="1137" spans="9:9" s="73" customFormat="1" x14ac:dyDescent="0.2">
      <c r="I1137" s="121"/>
    </row>
    <row r="1138" spans="9:9" s="73" customFormat="1" x14ac:dyDescent="0.2">
      <c r="I1138" s="121"/>
    </row>
    <row r="1139" spans="9:9" s="73" customFormat="1" x14ac:dyDescent="0.2">
      <c r="I1139" s="121"/>
    </row>
    <row r="1140" spans="9:9" s="73" customFormat="1" x14ac:dyDescent="0.2">
      <c r="I1140" s="121"/>
    </row>
    <row r="1141" spans="9:9" s="73" customFormat="1" x14ac:dyDescent="0.2">
      <c r="I1141" s="121"/>
    </row>
    <row r="1142" spans="9:9" s="73" customFormat="1" x14ac:dyDescent="0.2">
      <c r="I1142" s="121"/>
    </row>
    <row r="1143" spans="9:9" s="73" customFormat="1" x14ac:dyDescent="0.2">
      <c r="I1143" s="121"/>
    </row>
    <row r="1144" spans="9:9" s="73" customFormat="1" x14ac:dyDescent="0.2">
      <c r="I1144" s="121"/>
    </row>
    <row r="1145" spans="9:9" s="73" customFormat="1" x14ac:dyDescent="0.2">
      <c r="I1145" s="121"/>
    </row>
    <row r="1146" spans="9:9" s="73" customFormat="1" x14ac:dyDescent="0.2">
      <c r="I1146" s="121"/>
    </row>
    <row r="1147" spans="9:9" s="73" customFormat="1" x14ac:dyDescent="0.2">
      <c r="I1147" s="121"/>
    </row>
    <row r="1148" spans="9:9" s="73" customFormat="1" x14ac:dyDescent="0.2">
      <c r="I1148" s="121"/>
    </row>
    <row r="1149" spans="9:9" s="73" customFormat="1" x14ac:dyDescent="0.2">
      <c r="I1149" s="121"/>
    </row>
    <row r="1150" spans="9:9" s="73" customFormat="1" x14ac:dyDescent="0.2">
      <c r="I1150" s="121"/>
    </row>
    <row r="1151" spans="9:9" s="73" customFormat="1" x14ac:dyDescent="0.2">
      <c r="I1151" s="121"/>
    </row>
    <row r="1152" spans="9:9" s="73" customFormat="1" x14ac:dyDescent="0.2">
      <c r="I1152" s="121"/>
    </row>
    <row r="1153" spans="9:9" s="73" customFormat="1" x14ac:dyDescent="0.2">
      <c r="I1153" s="121"/>
    </row>
    <row r="1154" spans="9:9" s="73" customFormat="1" x14ac:dyDescent="0.2">
      <c r="I1154" s="121"/>
    </row>
    <row r="1155" spans="9:9" s="73" customFormat="1" x14ac:dyDescent="0.2">
      <c r="I1155" s="121"/>
    </row>
    <row r="1156" spans="9:9" s="73" customFormat="1" x14ac:dyDescent="0.2">
      <c r="I1156" s="121"/>
    </row>
    <row r="1157" spans="9:9" s="73" customFormat="1" x14ac:dyDescent="0.2">
      <c r="I1157" s="121"/>
    </row>
    <row r="1158" spans="9:9" s="73" customFormat="1" x14ac:dyDescent="0.2">
      <c r="I1158" s="121"/>
    </row>
    <row r="1159" spans="9:9" s="73" customFormat="1" x14ac:dyDescent="0.2">
      <c r="I1159" s="121"/>
    </row>
    <row r="1160" spans="9:9" s="73" customFormat="1" x14ac:dyDescent="0.2">
      <c r="I1160" s="121"/>
    </row>
    <row r="1161" spans="9:9" s="73" customFormat="1" x14ac:dyDescent="0.2">
      <c r="I1161" s="121"/>
    </row>
    <row r="1162" spans="9:9" s="73" customFormat="1" x14ac:dyDescent="0.2">
      <c r="I1162" s="121"/>
    </row>
    <row r="1163" spans="9:9" s="73" customFormat="1" x14ac:dyDescent="0.2">
      <c r="I1163" s="121"/>
    </row>
    <row r="1164" spans="9:9" s="73" customFormat="1" x14ac:dyDescent="0.2">
      <c r="I1164" s="121"/>
    </row>
    <row r="1165" spans="9:9" s="73" customFormat="1" x14ac:dyDescent="0.2">
      <c r="I1165" s="121"/>
    </row>
    <row r="1166" spans="9:9" s="73" customFormat="1" x14ac:dyDescent="0.2">
      <c r="I1166" s="121"/>
    </row>
    <row r="1167" spans="9:9" s="73" customFormat="1" x14ac:dyDescent="0.2">
      <c r="I1167" s="121"/>
    </row>
    <row r="1168" spans="9:9" s="73" customFormat="1" x14ac:dyDescent="0.2">
      <c r="I1168" s="121"/>
    </row>
    <row r="1169" spans="9:9" s="73" customFormat="1" x14ac:dyDescent="0.2">
      <c r="I1169" s="121"/>
    </row>
    <row r="1170" spans="9:9" s="73" customFormat="1" x14ac:dyDescent="0.2">
      <c r="I1170" s="121"/>
    </row>
    <row r="1171" spans="9:9" s="73" customFormat="1" x14ac:dyDescent="0.2">
      <c r="I1171" s="121"/>
    </row>
    <row r="1172" spans="9:9" s="73" customFormat="1" x14ac:dyDescent="0.2">
      <c r="I1172" s="121"/>
    </row>
    <row r="1173" spans="9:9" s="73" customFormat="1" x14ac:dyDescent="0.2">
      <c r="I1173" s="121"/>
    </row>
    <row r="1174" spans="9:9" s="73" customFormat="1" x14ac:dyDescent="0.2">
      <c r="I1174" s="121"/>
    </row>
    <row r="1175" spans="9:9" s="73" customFormat="1" x14ac:dyDescent="0.2">
      <c r="I1175" s="121"/>
    </row>
    <row r="1176" spans="9:9" s="73" customFormat="1" x14ac:dyDescent="0.2">
      <c r="I1176" s="121"/>
    </row>
    <row r="1177" spans="9:9" s="73" customFormat="1" x14ac:dyDescent="0.2">
      <c r="I1177" s="121"/>
    </row>
    <row r="1178" spans="9:9" s="73" customFormat="1" x14ac:dyDescent="0.2">
      <c r="I1178" s="121"/>
    </row>
    <row r="1179" spans="9:9" s="73" customFormat="1" x14ac:dyDescent="0.2">
      <c r="I1179" s="121"/>
    </row>
    <row r="1180" spans="9:9" s="73" customFormat="1" x14ac:dyDescent="0.2">
      <c r="I1180" s="121"/>
    </row>
    <row r="1181" spans="9:9" s="73" customFormat="1" x14ac:dyDescent="0.2">
      <c r="I1181" s="121"/>
    </row>
    <row r="1182" spans="9:9" s="73" customFormat="1" x14ac:dyDescent="0.2">
      <c r="I1182" s="121"/>
    </row>
    <row r="1183" spans="9:9" s="73" customFormat="1" x14ac:dyDescent="0.2">
      <c r="I1183" s="121"/>
    </row>
    <row r="1184" spans="9:9" s="73" customFormat="1" x14ac:dyDescent="0.2">
      <c r="I1184" s="121"/>
    </row>
    <row r="1185" spans="9:9" s="73" customFormat="1" x14ac:dyDescent="0.2">
      <c r="I1185" s="121"/>
    </row>
    <row r="1186" spans="9:9" s="73" customFormat="1" x14ac:dyDescent="0.2">
      <c r="I1186" s="121"/>
    </row>
    <row r="1187" spans="9:9" s="73" customFormat="1" x14ac:dyDescent="0.2">
      <c r="I1187" s="121"/>
    </row>
    <row r="1188" spans="9:9" s="73" customFormat="1" x14ac:dyDescent="0.2">
      <c r="I1188" s="121"/>
    </row>
    <row r="1189" spans="9:9" s="73" customFormat="1" x14ac:dyDescent="0.2">
      <c r="I1189" s="121"/>
    </row>
    <row r="1190" spans="9:9" s="73" customFormat="1" x14ac:dyDescent="0.2">
      <c r="I1190" s="121"/>
    </row>
    <row r="1191" spans="9:9" s="73" customFormat="1" x14ac:dyDescent="0.2">
      <c r="I1191" s="121"/>
    </row>
    <row r="1192" spans="9:9" s="73" customFormat="1" x14ac:dyDescent="0.2">
      <c r="I1192" s="121"/>
    </row>
    <row r="1193" spans="9:9" s="73" customFormat="1" x14ac:dyDescent="0.2">
      <c r="I1193" s="121"/>
    </row>
    <row r="1194" spans="9:9" s="73" customFormat="1" x14ac:dyDescent="0.2">
      <c r="I1194" s="121"/>
    </row>
    <row r="1195" spans="9:9" s="73" customFormat="1" x14ac:dyDescent="0.2">
      <c r="I1195" s="121"/>
    </row>
    <row r="1196" spans="9:9" s="73" customFormat="1" x14ac:dyDescent="0.2">
      <c r="I1196" s="121"/>
    </row>
    <row r="1197" spans="9:9" s="73" customFormat="1" x14ac:dyDescent="0.2">
      <c r="I1197" s="121"/>
    </row>
    <row r="1198" spans="9:9" s="73" customFormat="1" x14ac:dyDescent="0.2">
      <c r="I1198" s="121"/>
    </row>
    <row r="1199" spans="9:9" s="73" customFormat="1" x14ac:dyDescent="0.2">
      <c r="I1199" s="121"/>
    </row>
    <row r="1200" spans="9:9" s="73" customFormat="1" x14ac:dyDescent="0.2">
      <c r="I1200" s="121"/>
    </row>
    <row r="1201" spans="9:9" s="73" customFormat="1" x14ac:dyDescent="0.2">
      <c r="I1201" s="121"/>
    </row>
    <row r="1202" spans="9:9" s="73" customFormat="1" x14ac:dyDescent="0.2">
      <c r="I1202" s="121"/>
    </row>
    <row r="1203" spans="9:9" s="73" customFormat="1" x14ac:dyDescent="0.2">
      <c r="I1203" s="121"/>
    </row>
    <row r="1204" spans="9:9" s="73" customFormat="1" x14ac:dyDescent="0.2">
      <c r="I1204" s="121"/>
    </row>
    <row r="1205" spans="9:9" s="73" customFormat="1" x14ac:dyDescent="0.2">
      <c r="I1205" s="121"/>
    </row>
    <row r="1206" spans="9:9" s="73" customFormat="1" x14ac:dyDescent="0.2">
      <c r="I1206" s="121"/>
    </row>
    <row r="1207" spans="9:9" s="73" customFormat="1" x14ac:dyDescent="0.2">
      <c r="I1207" s="121"/>
    </row>
    <row r="1208" spans="9:9" s="73" customFormat="1" x14ac:dyDescent="0.2">
      <c r="I1208" s="121"/>
    </row>
    <row r="1209" spans="9:9" s="73" customFormat="1" x14ac:dyDescent="0.2">
      <c r="I1209" s="121"/>
    </row>
    <row r="1210" spans="9:9" s="73" customFormat="1" x14ac:dyDescent="0.2">
      <c r="I1210" s="121"/>
    </row>
    <row r="1211" spans="9:9" s="73" customFormat="1" x14ac:dyDescent="0.2">
      <c r="I1211" s="121"/>
    </row>
    <row r="1212" spans="9:9" s="73" customFormat="1" x14ac:dyDescent="0.2">
      <c r="I1212" s="121"/>
    </row>
    <row r="1213" spans="9:9" s="73" customFormat="1" x14ac:dyDescent="0.2">
      <c r="I1213" s="121"/>
    </row>
    <row r="1214" spans="9:9" s="73" customFormat="1" x14ac:dyDescent="0.2">
      <c r="I1214" s="121"/>
    </row>
    <row r="1215" spans="9:9" s="73" customFormat="1" x14ac:dyDescent="0.2">
      <c r="I1215" s="121"/>
    </row>
    <row r="1216" spans="9:9" s="73" customFormat="1" x14ac:dyDescent="0.2">
      <c r="I1216" s="121"/>
    </row>
    <row r="1217" spans="9:9" s="73" customFormat="1" x14ac:dyDescent="0.2">
      <c r="I1217" s="121"/>
    </row>
    <row r="1218" spans="9:9" s="73" customFormat="1" x14ac:dyDescent="0.2">
      <c r="I1218" s="121"/>
    </row>
    <row r="1219" spans="9:9" s="73" customFormat="1" x14ac:dyDescent="0.2">
      <c r="I1219" s="121"/>
    </row>
    <row r="1220" spans="9:9" s="73" customFormat="1" x14ac:dyDescent="0.2">
      <c r="I1220" s="121"/>
    </row>
    <row r="1221" spans="9:9" s="73" customFormat="1" x14ac:dyDescent="0.2">
      <c r="I1221" s="121"/>
    </row>
    <row r="1222" spans="9:9" s="73" customFormat="1" x14ac:dyDescent="0.2">
      <c r="I1222" s="121"/>
    </row>
    <row r="1223" spans="9:9" s="73" customFormat="1" x14ac:dyDescent="0.2">
      <c r="I1223" s="121"/>
    </row>
    <row r="1224" spans="9:9" s="73" customFormat="1" x14ac:dyDescent="0.2">
      <c r="I1224" s="121"/>
    </row>
    <row r="1225" spans="9:9" s="73" customFormat="1" x14ac:dyDescent="0.2">
      <c r="I1225" s="121"/>
    </row>
    <row r="1226" spans="9:9" s="73" customFormat="1" x14ac:dyDescent="0.2">
      <c r="I1226" s="121"/>
    </row>
    <row r="1227" spans="9:9" s="73" customFormat="1" x14ac:dyDescent="0.2">
      <c r="I1227" s="121"/>
    </row>
    <row r="1228" spans="9:9" s="73" customFormat="1" x14ac:dyDescent="0.2">
      <c r="I1228" s="121"/>
    </row>
    <row r="1229" spans="9:9" s="73" customFormat="1" x14ac:dyDescent="0.2">
      <c r="I1229" s="121"/>
    </row>
    <row r="1230" spans="9:9" s="73" customFormat="1" x14ac:dyDescent="0.2">
      <c r="I1230" s="121"/>
    </row>
    <row r="1231" spans="9:9" s="73" customFormat="1" x14ac:dyDescent="0.2">
      <c r="I1231" s="121"/>
    </row>
    <row r="1232" spans="9:9" s="73" customFormat="1" x14ac:dyDescent="0.2">
      <c r="I1232" s="121"/>
    </row>
    <row r="1233" spans="9:9" s="73" customFormat="1" x14ac:dyDescent="0.2">
      <c r="I1233" s="121"/>
    </row>
    <row r="1234" spans="9:9" s="73" customFormat="1" x14ac:dyDescent="0.2">
      <c r="I1234" s="121"/>
    </row>
    <row r="1235" spans="9:9" s="73" customFormat="1" x14ac:dyDescent="0.2">
      <c r="I1235" s="121"/>
    </row>
    <row r="1236" spans="9:9" s="73" customFormat="1" x14ac:dyDescent="0.2">
      <c r="I1236" s="121"/>
    </row>
    <row r="1237" spans="9:9" s="73" customFormat="1" x14ac:dyDescent="0.2">
      <c r="I1237" s="121"/>
    </row>
    <row r="1238" spans="9:9" s="73" customFormat="1" x14ac:dyDescent="0.2">
      <c r="I1238" s="121"/>
    </row>
    <row r="1239" spans="9:9" s="73" customFormat="1" x14ac:dyDescent="0.2">
      <c r="I1239" s="121"/>
    </row>
    <row r="1240" spans="9:9" s="73" customFormat="1" x14ac:dyDescent="0.2">
      <c r="I1240" s="121"/>
    </row>
    <row r="1241" spans="9:9" s="73" customFormat="1" x14ac:dyDescent="0.2">
      <c r="I1241" s="121"/>
    </row>
    <row r="1242" spans="9:9" s="73" customFormat="1" x14ac:dyDescent="0.2">
      <c r="I1242" s="121"/>
    </row>
    <row r="1243" spans="9:9" s="73" customFormat="1" x14ac:dyDescent="0.2">
      <c r="I1243" s="121"/>
    </row>
    <row r="1244" spans="9:9" s="73" customFormat="1" x14ac:dyDescent="0.2">
      <c r="I1244" s="121"/>
    </row>
    <row r="1245" spans="9:9" s="73" customFormat="1" x14ac:dyDescent="0.2">
      <c r="I1245" s="121"/>
    </row>
    <row r="1246" spans="9:9" s="73" customFormat="1" x14ac:dyDescent="0.2">
      <c r="I1246" s="121"/>
    </row>
    <row r="1247" spans="9:9" s="73" customFormat="1" x14ac:dyDescent="0.2">
      <c r="I1247" s="121"/>
    </row>
    <row r="1248" spans="9:9" s="73" customFormat="1" x14ac:dyDescent="0.2">
      <c r="I1248" s="121"/>
    </row>
    <row r="1249" spans="9:9" s="73" customFormat="1" x14ac:dyDescent="0.2">
      <c r="I1249" s="121"/>
    </row>
    <row r="1250" spans="9:9" s="73" customFormat="1" x14ac:dyDescent="0.2">
      <c r="I1250" s="121"/>
    </row>
    <row r="1251" spans="9:9" s="73" customFormat="1" x14ac:dyDescent="0.2">
      <c r="I1251" s="121"/>
    </row>
    <row r="1252" spans="9:9" s="73" customFormat="1" x14ac:dyDescent="0.2">
      <c r="I1252" s="121"/>
    </row>
    <row r="1253" spans="9:9" s="73" customFormat="1" x14ac:dyDescent="0.2">
      <c r="I1253" s="121"/>
    </row>
    <row r="1254" spans="9:9" s="73" customFormat="1" x14ac:dyDescent="0.2">
      <c r="I1254" s="121"/>
    </row>
    <row r="1255" spans="9:9" s="73" customFormat="1" x14ac:dyDescent="0.2">
      <c r="I1255" s="121"/>
    </row>
    <row r="1256" spans="9:9" s="73" customFormat="1" x14ac:dyDescent="0.2">
      <c r="I1256" s="121"/>
    </row>
    <row r="1257" spans="9:9" s="73" customFormat="1" x14ac:dyDescent="0.2">
      <c r="I1257" s="121"/>
    </row>
    <row r="1258" spans="9:9" s="73" customFormat="1" x14ac:dyDescent="0.2">
      <c r="I1258" s="121"/>
    </row>
    <row r="1259" spans="9:9" s="73" customFormat="1" x14ac:dyDescent="0.2">
      <c r="I1259" s="121"/>
    </row>
    <row r="1260" spans="9:9" s="73" customFormat="1" x14ac:dyDescent="0.2">
      <c r="I1260" s="121"/>
    </row>
    <row r="1261" spans="9:9" s="73" customFormat="1" x14ac:dyDescent="0.2">
      <c r="I1261" s="121"/>
    </row>
    <row r="1262" spans="9:9" s="73" customFormat="1" x14ac:dyDescent="0.2">
      <c r="I1262" s="121"/>
    </row>
    <row r="1263" spans="9:9" s="73" customFormat="1" x14ac:dyDescent="0.2">
      <c r="I1263" s="121"/>
    </row>
    <row r="1264" spans="9:9" s="73" customFormat="1" x14ac:dyDescent="0.2">
      <c r="I1264" s="121"/>
    </row>
    <row r="1265" spans="9:9" s="73" customFormat="1" x14ac:dyDescent="0.2">
      <c r="I1265" s="121"/>
    </row>
    <row r="1266" spans="9:9" s="73" customFormat="1" x14ac:dyDescent="0.2">
      <c r="I1266" s="121"/>
    </row>
    <row r="1267" spans="9:9" s="73" customFormat="1" x14ac:dyDescent="0.2">
      <c r="I1267" s="121"/>
    </row>
    <row r="1268" spans="9:9" s="73" customFormat="1" x14ac:dyDescent="0.2">
      <c r="I1268" s="121"/>
    </row>
    <row r="1269" spans="9:9" s="73" customFormat="1" x14ac:dyDescent="0.2">
      <c r="I1269" s="121"/>
    </row>
    <row r="1270" spans="9:9" s="73" customFormat="1" x14ac:dyDescent="0.2">
      <c r="I1270" s="121"/>
    </row>
    <row r="1271" spans="9:9" s="73" customFormat="1" x14ac:dyDescent="0.2">
      <c r="I1271" s="121"/>
    </row>
    <row r="1272" spans="9:9" s="73" customFormat="1" x14ac:dyDescent="0.2">
      <c r="I1272" s="121"/>
    </row>
    <row r="1273" spans="9:9" s="73" customFormat="1" x14ac:dyDescent="0.2">
      <c r="I1273" s="121"/>
    </row>
    <row r="1274" spans="9:9" s="73" customFormat="1" x14ac:dyDescent="0.2">
      <c r="I1274" s="121"/>
    </row>
    <row r="1275" spans="9:9" s="73" customFormat="1" x14ac:dyDescent="0.2">
      <c r="I1275" s="121"/>
    </row>
    <row r="1276" spans="9:9" s="73" customFormat="1" x14ac:dyDescent="0.2">
      <c r="I1276" s="121"/>
    </row>
    <row r="1277" spans="9:9" s="73" customFormat="1" x14ac:dyDescent="0.2">
      <c r="I1277" s="121"/>
    </row>
    <row r="1278" spans="9:9" s="73" customFormat="1" x14ac:dyDescent="0.2">
      <c r="I1278" s="121"/>
    </row>
    <row r="1279" spans="9:9" s="73" customFormat="1" x14ac:dyDescent="0.2">
      <c r="I1279" s="121"/>
    </row>
    <row r="1280" spans="9:9" s="73" customFormat="1" x14ac:dyDescent="0.2">
      <c r="I1280" s="121"/>
    </row>
    <row r="1281" spans="9:9" s="73" customFormat="1" x14ac:dyDescent="0.2">
      <c r="I1281" s="121"/>
    </row>
    <row r="1282" spans="9:9" s="73" customFormat="1" x14ac:dyDescent="0.2">
      <c r="I1282" s="121"/>
    </row>
    <row r="1283" spans="9:9" s="73" customFormat="1" x14ac:dyDescent="0.2">
      <c r="I1283" s="121"/>
    </row>
    <row r="1284" spans="9:9" s="73" customFormat="1" x14ac:dyDescent="0.2">
      <c r="I1284" s="121"/>
    </row>
    <row r="1285" spans="9:9" s="73" customFormat="1" x14ac:dyDescent="0.2">
      <c r="I1285" s="121"/>
    </row>
    <row r="1286" spans="9:9" s="73" customFormat="1" x14ac:dyDescent="0.2">
      <c r="I1286" s="121"/>
    </row>
    <row r="1287" spans="9:9" s="73" customFormat="1" x14ac:dyDescent="0.2">
      <c r="I1287" s="121"/>
    </row>
    <row r="1288" spans="9:9" s="73" customFormat="1" x14ac:dyDescent="0.2">
      <c r="I1288" s="121"/>
    </row>
    <row r="1289" spans="9:9" s="73" customFormat="1" x14ac:dyDescent="0.2">
      <c r="I1289" s="121"/>
    </row>
    <row r="1290" spans="9:9" s="73" customFormat="1" x14ac:dyDescent="0.2">
      <c r="I1290" s="121"/>
    </row>
    <row r="1291" spans="9:9" s="73" customFormat="1" x14ac:dyDescent="0.2">
      <c r="I1291" s="121"/>
    </row>
    <row r="1292" spans="9:9" s="73" customFormat="1" x14ac:dyDescent="0.2">
      <c r="I1292" s="121"/>
    </row>
    <row r="1293" spans="9:9" s="73" customFormat="1" x14ac:dyDescent="0.2">
      <c r="I1293" s="121"/>
    </row>
    <row r="1294" spans="9:9" s="73" customFormat="1" x14ac:dyDescent="0.2">
      <c r="I1294" s="121"/>
    </row>
    <row r="1295" spans="9:9" s="73" customFormat="1" x14ac:dyDescent="0.2">
      <c r="I1295" s="121"/>
    </row>
    <row r="1296" spans="9:9" s="73" customFormat="1" x14ac:dyDescent="0.2">
      <c r="I1296" s="121"/>
    </row>
    <row r="1297" spans="9:9" s="73" customFormat="1" x14ac:dyDescent="0.2">
      <c r="I1297" s="121"/>
    </row>
    <row r="1298" spans="9:9" s="73" customFormat="1" x14ac:dyDescent="0.2">
      <c r="I1298" s="121"/>
    </row>
    <row r="1299" spans="9:9" s="73" customFormat="1" x14ac:dyDescent="0.2">
      <c r="I1299" s="121"/>
    </row>
    <row r="1300" spans="9:9" s="73" customFormat="1" x14ac:dyDescent="0.2">
      <c r="I1300" s="121"/>
    </row>
    <row r="1301" spans="9:9" s="73" customFormat="1" x14ac:dyDescent="0.2">
      <c r="I1301" s="121"/>
    </row>
    <row r="1302" spans="9:9" s="73" customFormat="1" x14ac:dyDescent="0.2">
      <c r="I1302" s="121"/>
    </row>
    <row r="1303" spans="9:9" s="73" customFormat="1" x14ac:dyDescent="0.2">
      <c r="I1303" s="121"/>
    </row>
    <row r="1304" spans="9:9" s="73" customFormat="1" x14ac:dyDescent="0.2">
      <c r="I1304" s="121"/>
    </row>
    <row r="1305" spans="9:9" s="73" customFormat="1" x14ac:dyDescent="0.2">
      <c r="I1305" s="121"/>
    </row>
    <row r="1306" spans="9:9" s="73" customFormat="1" x14ac:dyDescent="0.2">
      <c r="I1306" s="121"/>
    </row>
    <row r="1307" spans="9:9" s="73" customFormat="1" x14ac:dyDescent="0.2">
      <c r="I1307" s="121"/>
    </row>
    <row r="1308" spans="9:9" s="73" customFormat="1" x14ac:dyDescent="0.2">
      <c r="I1308" s="121"/>
    </row>
    <row r="1309" spans="9:9" s="73" customFormat="1" x14ac:dyDescent="0.2">
      <c r="I1309" s="121"/>
    </row>
    <row r="1310" spans="9:9" s="73" customFormat="1" x14ac:dyDescent="0.2">
      <c r="I1310" s="121"/>
    </row>
    <row r="1311" spans="9:9" s="73" customFormat="1" x14ac:dyDescent="0.2">
      <c r="I1311" s="121"/>
    </row>
    <row r="1312" spans="9:9" s="73" customFormat="1" x14ac:dyDescent="0.2">
      <c r="I1312" s="121"/>
    </row>
    <row r="1313" spans="9:9" s="73" customFormat="1" x14ac:dyDescent="0.2">
      <c r="I1313" s="121"/>
    </row>
    <row r="1314" spans="9:9" s="73" customFormat="1" x14ac:dyDescent="0.2">
      <c r="I1314" s="121"/>
    </row>
    <row r="1315" spans="9:9" s="73" customFormat="1" x14ac:dyDescent="0.2">
      <c r="I1315" s="121"/>
    </row>
    <row r="1316" spans="9:9" s="73" customFormat="1" x14ac:dyDescent="0.2">
      <c r="I1316" s="121"/>
    </row>
    <row r="1317" spans="9:9" s="73" customFormat="1" x14ac:dyDescent="0.2">
      <c r="I1317" s="121"/>
    </row>
    <row r="1318" spans="9:9" s="73" customFormat="1" x14ac:dyDescent="0.2">
      <c r="I1318" s="121"/>
    </row>
    <row r="1319" spans="9:9" s="73" customFormat="1" x14ac:dyDescent="0.2">
      <c r="I1319" s="121"/>
    </row>
    <row r="1320" spans="9:9" s="73" customFormat="1" x14ac:dyDescent="0.2">
      <c r="I1320" s="121"/>
    </row>
    <row r="1321" spans="9:9" s="73" customFormat="1" x14ac:dyDescent="0.2">
      <c r="I1321" s="121"/>
    </row>
    <row r="1322" spans="9:9" s="73" customFormat="1" x14ac:dyDescent="0.2">
      <c r="I1322" s="121"/>
    </row>
    <row r="1323" spans="9:9" s="73" customFormat="1" x14ac:dyDescent="0.2">
      <c r="I1323" s="121"/>
    </row>
    <row r="1324" spans="9:9" s="73" customFormat="1" x14ac:dyDescent="0.2">
      <c r="I1324" s="121"/>
    </row>
    <row r="1325" spans="9:9" s="73" customFormat="1" x14ac:dyDescent="0.2">
      <c r="I1325" s="121"/>
    </row>
    <row r="1326" spans="9:9" s="73" customFormat="1" x14ac:dyDescent="0.2">
      <c r="I1326" s="121"/>
    </row>
    <row r="1327" spans="9:9" s="73" customFormat="1" x14ac:dyDescent="0.2">
      <c r="I1327" s="121"/>
    </row>
    <row r="1328" spans="9:9" s="73" customFormat="1" x14ac:dyDescent="0.2">
      <c r="I1328" s="121"/>
    </row>
    <row r="1329" spans="9:9" s="73" customFormat="1" x14ac:dyDescent="0.2">
      <c r="I1329" s="121"/>
    </row>
    <row r="1330" spans="9:9" s="73" customFormat="1" x14ac:dyDescent="0.2">
      <c r="I1330" s="121"/>
    </row>
    <row r="1331" spans="9:9" s="73" customFormat="1" x14ac:dyDescent="0.2">
      <c r="I1331" s="121"/>
    </row>
    <row r="1332" spans="9:9" s="73" customFormat="1" x14ac:dyDescent="0.2">
      <c r="I1332" s="121"/>
    </row>
    <row r="1333" spans="9:9" s="73" customFormat="1" x14ac:dyDescent="0.2">
      <c r="I1333" s="121"/>
    </row>
    <row r="1334" spans="9:9" s="73" customFormat="1" x14ac:dyDescent="0.2">
      <c r="I1334" s="121"/>
    </row>
    <row r="1335" spans="9:9" s="73" customFormat="1" x14ac:dyDescent="0.2">
      <c r="I1335" s="121"/>
    </row>
    <row r="1336" spans="9:9" s="73" customFormat="1" x14ac:dyDescent="0.2">
      <c r="I1336" s="121"/>
    </row>
    <row r="1337" spans="9:9" s="73" customFormat="1" x14ac:dyDescent="0.2">
      <c r="I1337" s="121"/>
    </row>
    <row r="1338" spans="9:9" s="73" customFormat="1" x14ac:dyDescent="0.2">
      <c r="I1338" s="121"/>
    </row>
    <row r="1339" spans="9:9" s="73" customFormat="1" x14ac:dyDescent="0.2">
      <c r="I1339" s="121"/>
    </row>
    <row r="1340" spans="9:9" s="73" customFormat="1" x14ac:dyDescent="0.2">
      <c r="I1340" s="121"/>
    </row>
    <row r="1341" spans="9:9" s="73" customFormat="1" x14ac:dyDescent="0.2">
      <c r="I1341" s="121"/>
    </row>
    <row r="1342" spans="9:9" s="73" customFormat="1" x14ac:dyDescent="0.2">
      <c r="I1342" s="121"/>
    </row>
    <row r="1343" spans="9:9" s="73" customFormat="1" x14ac:dyDescent="0.2">
      <c r="I1343" s="121"/>
    </row>
    <row r="1344" spans="9:9" s="73" customFormat="1" x14ac:dyDescent="0.2">
      <c r="I1344" s="121"/>
    </row>
    <row r="1345" spans="9:9" s="73" customFormat="1" x14ac:dyDescent="0.2">
      <c r="I1345" s="121"/>
    </row>
    <row r="1346" spans="9:9" s="73" customFormat="1" x14ac:dyDescent="0.2">
      <c r="I1346" s="121"/>
    </row>
    <row r="1347" spans="9:9" s="73" customFormat="1" x14ac:dyDescent="0.2">
      <c r="I1347" s="121"/>
    </row>
    <row r="1348" spans="9:9" s="73" customFormat="1" x14ac:dyDescent="0.2">
      <c r="I1348" s="121"/>
    </row>
    <row r="1349" spans="9:9" s="73" customFormat="1" x14ac:dyDescent="0.2">
      <c r="I1349" s="121"/>
    </row>
    <row r="1350" spans="9:9" s="73" customFormat="1" x14ac:dyDescent="0.2">
      <c r="I1350" s="121"/>
    </row>
    <row r="1351" spans="9:9" s="73" customFormat="1" x14ac:dyDescent="0.2">
      <c r="I1351" s="121"/>
    </row>
    <row r="1352" spans="9:9" s="73" customFormat="1" x14ac:dyDescent="0.2">
      <c r="I1352" s="121"/>
    </row>
    <row r="1353" spans="9:9" s="73" customFormat="1" x14ac:dyDescent="0.2">
      <c r="I1353" s="121"/>
    </row>
    <row r="1354" spans="9:9" s="73" customFormat="1" x14ac:dyDescent="0.2">
      <c r="I1354" s="121"/>
    </row>
    <row r="1355" spans="9:9" s="73" customFormat="1" x14ac:dyDescent="0.2">
      <c r="I1355" s="121"/>
    </row>
    <row r="1356" spans="9:9" s="73" customFormat="1" x14ac:dyDescent="0.2">
      <c r="I1356" s="121"/>
    </row>
    <row r="1357" spans="9:9" s="73" customFormat="1" x14ac:dyDescent="0.2">
      <c r="I1357" s="121"/>
    </row>
    <row r="1358" spans="9:9" s="73" customFormat="1" x14ac:dyDescent="0.2">
      <c r="I1358" s="121"/>
    </row>
    <row r="1359" spans="9:9" s="73" customFormat="1" x14ac:dyDescent="0.2">
      <c r="I1359" s="121"/>
    </row>
    <row r="1360" spans="9:9" s="73" customFormat="1" x14ac:dyDescent="0.2">
      <c r="I1360" s="121"/>
    </row>
    <row r="1361" spans="9:9" s="73" customFormat="1" x14ac:dyDescent="0.2">
      <c r="I1361" s="121"/>
    </row>
    <row r="1362" spans="9:9" s="73" customFormat="1" x14ac:dyDescent="0.2">
      <c r="I1362" s="121"/>
    </row>
    <row r="1363" spans="9:9" s="73" customFormat="1" x14ac:dyDescent="0.2">
      <c r="I1363" s="121"/>
    </row>
    <row r="1364" spans="9:9" s="73" customFormat="1" x14ac:dyDescent="0.2">
      <c r="I1364" s="121"/>
    </row>
    <row r="1365" spans="9:9" s="73" customFormat="1" x14ac:dyDescent="0.2">
      <c r="I1365" s="121"/>
    </row>
    <row r="1366" spans="9:9" s="73" customFormat="1" x14ac:dyDescent="0.2">
      <c r="I1366" s="121"/>
    </row>
    <row r="1367" spans="9:9" s="73" customFormat="1" x14ac:dyDescent="0.2">
      <c r="I1367" s="121"/>
    </row>
    <row r="1368" spans="9:9" s="73" customFormat="1" x14ac:dyDescent="0.2">
      <c r="I1368" s="121"/>
    </row>
    <row r="1369" spans="9:9" s="73" customFormat="1" x14ac:dyDescent="0.2">
      <c r="I1369" s="121"/>
    </row>
    <row r="1370" spans="9:9" s="73" customFormat="1" x14ac:dyDescent="0.2">
      <c r="I1370" s="121"/>
    </row>
    <row r="1371" spans="9:9" s="73" customFormat="1" x14ac:dyDescent="0.2">
      <c r="I1371" s="121"/>
    </row>
    <row r="1372" spans="9:9" s="73" customFormat="1" x14ac:dyDescent="0.2">
      <c r="I1372" s="121"/>
    </row>
    <row r="1373" spans="9:9" s="73" customFormat="1" x14ac:dyDescent="0.2">
      <c r="I1373" s="121"/>
    </row>
    <row r="1374" spans="9:9" s="73" customFormat="1" x14ac:dyDescent="0.2">
      <c r="I1374" s="121"/>
    </row>
    <row r="1375" spans="9:9" s="73" customFormat="1" x14ac:dyDescent="0.2">
      <c r="I1375" s="121"/>
    </row>
    <row r="1376" spans="9:9" s="73" customFormat="1" x14ac:dyDescent="0.2">
      <c r="I1376" s="121"/>
    </row>
    <row r="1377" spans="9:9" s="73" customFormat="1" x14ac:dyDescent="0.2">
      <c r="I1377" s="121"/>
    </row>
    <row r="1378" spans="9:9" s="73" customFormat="1" x14ac:dyDescent="0.2">
      <c r="I1378" s="121"/>
    </row>
    <row r="1379" spans="9:9" s="73" customFormat="1" x14ac:dyDescent="0.2">
      <c r="I1379" s="121"/>
    </row>
    <row r="1380" spans="9:9" s="73" customFormat="1" x14ac:dyDescent="0.2">
      <c r="I1380" s="121"/>
    </row>
    <row r="1381" spans="9:9" s="73" customFormat="1" x14ac:dyDescent="0.2">
      <c r="I1381" s="121"/>
    </row>
    <row r="1382" spans="9:9" s="73" customFormat="1" x14ac:dyDescent="0.2">
      <c r="I1382" s="121"/>
    </row>
    <row r="1383" spans="9:9" s="73" customFormat="1" x14ac:dyDescent="0.2">
      <c r="I1383" s="121"/>
    </row>
    <row r="1384" spans="9:9" s="73" customFormat="1" x14ac:dyDescent="0.2">
      <c r="I1384" s="121"/>
    </row>
    <row r="1385" spans="9:9" s="73" customFormat="1" x14ac:dyDescent="0.2">
      <c r="I1385" s="121"/>
    </row>
    <row r="1386" spans="9:9" s="73" customFormat="1" x14ac:dyDescent="0.2">
      <c r="I1386" s="121"/>
    </row>
    <row r="1387" spans="9:9" s="73" customFormat="1" x14ac:dyDescent="0.2">
      <c r="I1387" s="121"/>
    </row>
    <row r="1388" spans="9:9" s="73" customFormat="1" x14ac:dyDescent="0.2">
      <c r="I1388" s="121"/>
    </row>
    <row r="1389" spans="9:9" s="73" customFormat="1" x14ac:dyDescent="0.2">
      <c r="I1389" s="121"/>
    </row>
    <row r="1390" spans="9:9" s="73" customFormat="1" x14ac:dyDescent="0.2">
      <c r="I1390" s="121"/>
    </row>
    <row r="1391" spans="9:9" s="73" customFormat="1" x14ac:dyDescent="0.2">
      <c r="I1391" s="121"/>
    </row>
    <row r="1392" spans="9:9" s="73" customFormat="1" x14ac:dyDescent="0.2">
      <c r="I1392" s="121"/>
    </row>
    <row r="1393" spans="9:9" s="73" customFormat="1" x14ac:dyDescent="0.2">
      <c r="I1393" s="121"/>
    </row>
    <row r="1394" spans="9:9" s="73" customFormat="1" x14ac:dyDescent="0.2">
      <c r="I1394" s="121"/>
    </row>
    <row r="1395" spans="9:9" s="73" customFormat="1" x14ac:dyDescent="0.2">
      <c r="I1395" s="121"/>
    </row>
    <row r="1396" spans="9:9" s="73" customFormat="1" x14ac:dyDescent="0.2">
      <c r="I1396" s="121"/>
    </row>
    <row r="1397" spans="9:9" s="73" customFormat="1" x14ac:dyDescent="0.2">
      <c r="I1397" s="121"/>
    </row>
    <row r="1398" spans="9:9" s="73" customFormat="1" x14ac:dyDescent="0.2">
      <c r="I1398" s="121"/>
    </row>
    <row r="1399" spans="9:9" s="73" customFormat="1" x14ac:dyDescent="0.2">
      <c r="I1399" s="121"/>
    </row>
    <row r="1400" spans="9:9" s="73" customFormat="1" x14ac:dyDescent="0.2">
      <c r="I1400" s="121"/>
    </row>
    <row r="1401" spans="9:9" s="73" customFormat="1" x14ac:dyDescent="0.2">
      <c r="I1401" s="121"/>
    </row>
    <row r="1402" spans="9:9" s="73" customFormat="1" x14ac:dyDescent="0.2">
      <c r="I1402" s="121"/>
    </row>
    <row r="1403" spans="9:9" s="73" customFormat="1" x14ac:dyDescent="0.2">
      <c r="I1403" s="121"/>
    </row>
    <row r="1404" spans="9:9" s="73" customFormat="1" x14ac:dyDescent="0.2">
      <c r="I1404" s="121"/>
    </row>
    <row r="1405" spans="9:9" s="73" customFormat="1" x14ac:dyDescent="0.2">
      <c r="I1405" s="121"/>
    </row>
    <row r="1406" spans="9:9" s="73" customFormat="1" x14ac:dyDescent="0.2">
      <c r="I1406" s="121"/>
    </row>
    <row r="1407" spans="9:9" s="73" customFormat="1" x14ac:dyDescent="0.2">
      <c r="I1407" s="121"/>
    </row>
    <row r="1408" spans="9:9" s="73" customFormat="1" x14ac:dyDescent="0.2">
      <c r="I1408" s="121"/>
    </row>
    <row r="1409" spans="9:9" s="73" customFormat="1" x14ac:dyDescent="0.2">
      <c r="I1409" s="121"/>
    </row>
    <row r="1410" spans="9:9" s="73" customFormat="1" x14ac:dyDescent="0.2">
      <c r="I1410" s="121"/>
    </row>
    <row r="1411" spans="9:9" s="73" customFormat="1" x14ac:dyDescent="0.2">
      <c r="I1411" s="121"/>
    </row>
    <row r="1412" spans="9:9" s="73" customFormat="1" x14ac:dyDescent="0.2">
      <c r="I1412" s="121"/>
    </row>
    <row r="1413" spans="9:9" s="73" customFormat="1" x14ac:dyDescent="0.2">
      <c r="I1413" s="121"/>
    </row>
    <row r="1414" spans="9:9" s="73" customFormat="1" x14ac:dyDescent="0.2">
      <c r="I1414" s="121"/>
    </row>
    <row r="1415" spans="9:9" s="73" customFormat="1" x14ac:dyDescent="0.2">
      <c r="I1415" s="121"/>
    </row>
    <row r="1416" spans="9:9" s="73" customFormat="1" x14ac:dyDescent="0.2">
      <c r="I1416" s="121"/>
    </row>
    <row r="1417" spans="9:9" s="73" customFormat="1" x14ac:dyDescent="0.2">
      <c r="I1417" s="121"/>
    </row>
    <row r="1418" spans="9:9" s="73" customFormat="1" x14ac:dyDescent="0.2">
      <c r="I1418" s="121"/>
    </row>
    <row r="1419" spans="9:9" s="73" customFormat="1" x14ac:dyDescent="0.2">
      <c r="I1419" s="121"/>
    </row>
    <row r="1420" spans="9:9" s="73" customFormat="1" x14ac:dyDescent="0.2">
      <c r="I1420" s="121"/>
    </row>
    <row r="1421" spans="9:9" s="73" customFormat="1" x14ac:dyDescent="0.2">
      <c r="I1421" s="121"/>
    </row>
    <row r="1422" spans="9:9" s="73" customFormat="1" x14ac:dyDescent="0.2">
      <c r="I1422" s="121"/>
    </row>
    <row r="1423" spans="9:9" s="73" customFormat="1" x14ac:dyDescent="0.2">
      <c r="I1423" s="121"/>
    </row>
    <row r="1424" spans="9:9" s="73" customFormat="1" x14ac:dyDescent="0.2">
      <c r="I1424" s="121"/>
    </row>
    <row r="1425" spans="9:9" s="73" customFormat="1" x14ac:dyDescent="0.2">
      <c r="I1425" s="121"/>
    </row>
    <row r="1426" spans="9:9" s="73" customFormat="1" x14ac:dyDescent="0.2">
      <c r="I1426" s="121"/>
    </row>
    <row r="1427" spans="9:9" s="73" customFormat="1" x14ac:dyDescent="0.2">
      <c r="I1427" s="121"/>
    </row>
    <row r="1428" spans="9:9" s="73" customFormat="1" x14ac:dyDescent="0.2">
      <c r="I1428" s="121"/>
    </row>
    <row r="1429" spans="9:9" s="73" customFormat="1" x14ac:dyDescent="0.2">
      <c r="I1429" s="121"/>
    </row>
    <row r="1430" spans="9:9" s="73" customFormat="1" x14ac:dyDescent="0.2">
      <c r="I1430" s="121"/>
    </row>
    <row r="1431" spans="9:9" s="73" customFormat="1" x14ac:dyDescent="0.2">
      <c r="I1431" s="121"/>
    </row>
    <row r="1432" spans="9:9" s="73" customFormat="1" x14ac:dyDescent="0.2">
      <c r="I1432" s="121"/>
    </row>
    <row r="1433" spans="9:9" s="73" customFormat="1" x14ac:dyDescent="0.2">
      <c r="I1433" s="121"/>
    </row>
    <row r="1434" spans="9:9" s="73" customFormat="1" x14ac:dyDescent="0.2">
      <c r="I1434" s="121"/>
    </row>
    <row r="1435" spans="9:9" s="73" customFormat="1" x14ac:dyDescent="0.2">
      <c r="I1435" s="121"/>
    </row>
    <row r="1436" spans="9:9" s="73" customFormat="1" x14ac:dyDescent="0.2">
      <c r="I1436" s="121"/>
    </row>
    <row r="1437" spans="9:9" s="73" customFormat="1" x14ac:dyDescent="0.2">
      <c r="I1437" s="121"/>
    </row>
    <row r="1438" spans="9:9" s="73" customFormat="1" x14ac:dyDescent="0.2">
      <c r="I1438" s="121"/>
    </row>
    <row r="1439" spans="9:9" s="73" customFormat="1" x14ac:dyDescent="0.2">
      <c r="I1439" s="121"/>
    </row>
    <row r="1440" spans="9:9" s="73" customFormat="1" x14ac:dyDescent="0.2">
      <c r="I1440" s="121"/>
    </row>
    <row r="1441" spans="9:9" s="73" customFormat="1" x14ac:dyDescent="0.2">
      <c r="I1441" s="121"/>
    </row>
    <row r="1442" spans="9:9" s="73" customFormat="1" x14ac:dyDescent="0.2">
      <c r="I1442" s="121"/>
    </row>
    <row r="1443" spans="9:9" s="73" customFormat="1" x14ac:dyDescent="0.2">
      <c r="I1443" s="121"/>
    </row>
    <row r="1444" spans="9:9" s="73" customFormat="1" x14ac:dyDescent="0.2">
      <c r="I1444" s="121"/>
    </row>
    <row r="1445" spans="9:9" s="73" customFormat="1" x14ac:dyDescent="0.2">
      <c r="I1445" s="121"/>
    </row>
    <row r="1446" spans="9:9" s="73" customFormat="1" x14ac:dyDescent="0.2">
      <c r="I1446" s="121"/>
    </row>
    <row r="1447" spans="9:9" s="73" customFormat="1" x14ac:dyDescent="0.2">
      <c r="I1447" s="121"/>
    </row>
    <row r="1448" spans="9:9" s="73" customFormat="1" x14ac:dyDescent="0.2">
      <c r="I1448" s="121"/>
    </row>
    <row r="1449" spans="9:9" s="73" customFormat="1" x14ac:dyDescent="0.2">
      <c r="I1449" s="121"/>
    </row>
    <row r="1450" spans="9:9" s="73" customFormat="1" x14ac:dyDescent="0.2">
      <c r="I1450" s="121"/>
    </row>
    <row r="1451" spans="9:9" s="73" customFormat="1" x14ac:dyDescent="0.2">
      <c r="I1451" s="121"/>
    </row>
    <row r="1452" spans="9:9" s="73" customFormat="1" x14ac:dyDescent="0.2">
      <c r="I1452" s="121"/>
    </row>
    <row r="1453" spans="9:9" s="73" customFormat="1" x14ac:dyDescent="0.2">
      <c r="I1453" s="121"/>
    </row>
    <row r="1454" spans="9:9" s="73" customFormat="1" x14ac:dyDescent="0.2">
      <c r="I1454" s="121"/>
    </row>
    <row r="1455" spans="9:9" s="73" customFormat="1" x14ac:dyDescent="0.2">
      <c r="I1455" s="121"/>
    </row>
    <row r="1456" spans="9:9" s="73" customFormat="1" x14ac:dyDescent="0.2">
      <c r="I1456" s="121"/>
    </row>
    <row r="1457" spans="9:9" s="73" customFormat="1" x14ac:dyDescent="0.2">
      <c r="I1457" s="121"/>
    </row>
    <row r="1458" spans="9:9" s="73" customFormat="1" x14ac:dyDescent="0.2">
      <c r="I1458" s="121"/>
    </row>
    <row r="1459" spans="9:9" s="73" customFormat="1" x14ac:dyDescent="0.2">
      <c r="I1459" s="121"/>
    </row>
    <row r="1460" spans="9:9" s="73" customFormat="1" x14ac:dyDescent="0.2">
      <c r="I1460" s="121"/>
    </row>
    <row r="1461" spans="9:9" s="73" customFormat="1" x14ac:dyDescent="0.2">
      <c r="I1461" s="121"/>
    </row>
    <row r="1462" spans="9:9" s="73" customFormat="1" x14ac:dyDescent="0.2">
      <c r="I1462" s="121"/>
    </row>
    <row r="1463" spans="9:9" s="73" customFormat="1" x14ac:dyDescent="0.2">
      <c r="I1463" s="121"/>
    </row>
    <row r="1464" spans="9:9" s="73" customFormat="1" x14ac:dyDescent="0.2">
      <c r="I1464" s="121"/>
    </row>
    <row r="1465" spans="9:9" s="73" customFormat="1" x14ac:dyDescent="0.2">
      <c r="I1465" s="121"/>
    </row>
    <row r="1466" spans="9:9" s="73" customFormat="1" x14ac:dyDescent="0.2">
      <c r="I1466" s="121"/>
    </row>
    <row r="1467" spans="9:9" s="73" customFormat="1" x14ac:dyDescent="0.2">
      <c r="I1467" s="121"/>
    </row>
    <row r="1468" spans="9:9" s="73" customFormat="1" x14ac:dyDescent="0.2">
      <c r="I1468" s="121"/>
    </row>
    <row r="1469" spans="9:9" s="73" customFormat="1" x14ac:dyDescent="0.2">
      <c r="I1469" s="121"/>
    </row>
    <row r="1470" spans="9:9" s="73" customFormat="1" x14ac:dyDescent="0.2">
      <c r="I1470" s="121"/>
    </row>
    <row r="1471" spans="9:9" s="73" customFormat="1" x14ac:dyDescent="0.2">
      <c r="I1471" s="121"/>
    </row>
    <row r="1472" spans="9:9" s="73" customFormat="1" x14ac:dyDescent="0.2">
      <c r="I1472" s="121"/>
    </row>
    <row r="1473" spans="9:9" s="73" customFormat="1" x14ac:dyDescent="0.2">
      <c r="I1473" s="121"/>
    </row>
    <row r="1474" spans="9:9" s="73" customFormat="1" x14ac:dyDescent="0.2">
      <c r="I1474" s="121"/>
    </row>
    <row r="1475" spans="9:9" s="73" customFormat="1" x14ac:dyDescent="0.2">
      <c r="I1475" s="121"/>
    </row>
    <row r="1476" spans="9:9" s="73" customFormat="1" x14ac:dyDescent="0.2">
      <c r="I1476" s="121"/>
    </row>
    <row r="1477" spans="9:9" s="73" customFormat="1" x14ac:dyDescent="0.2">
      <c r="I1477" s="121"/>
    </row>
    <row r="1478" spans="9:9" s="73" customFormat="1" x14ac:dyDescent="0.2">
      <c r="I1478" s="121"/>
    </row>
    <row r="1479" spans="9:9" s="73" customFormat="1" x14ac:dyDescent="0.2">
      <c r="I1479" s="121"/>
    </row>
    <row r="1480" spans="9:9" s="73" customFormat="1" x14ac:dyDescent="0.2">
      <c r="I1480" s="121"/>
    </row>
    <row r="1481" spans="9:9" s="73" customFormat="1" x14ac:dyDescent="0.2">
      <c r="I1481" s="121"/>
    </row>
    <row r="1482" spans="9:9" s="73" customFormat="1" x14ac:dyDescent="0.2">
      <c r="I1482" s="121"/>
    </row>
    <row r="1483" spans="9:9" s="73" customFormat="1" x14ac:dyDescent="0.2">
      <c r="I1483" s="121"/>
    </row>
    <row r="1484" spans="9:9" s="73" customFormat="1" x14ac:dyDescent="0.2">
      <c r="I1484" s="121"/>
    </row>
    <row r="1485" spans="9:9" s="73" customFormat="1" x14ac:dyDescent="0.2">
      <c r="I1485" s="121"/>
    </row>
    <row r="1486" spans="9:9" s="73" customFormat="1" x14ac:dyDescent="0.2">
      <c r="I1486" s="121"/>
    </row>
    <row r="1487" spans="9:9" s="73" customFormat="1" x14ac:dyDescent="0.2">
      <c r="I1487" s="121"/>
    </row>
    <row r="1488" spans="9:9" s="73" customFormat="1" x14ac:dyDescent="0.2">
      <c r="I1488" s="121"/>
    </row>
    <row r="1489" spans="9:9" s="73" customFormat="1" x14ac:dyDescent="0.2">
      <c r="I1489" s="121"/>
    </row>
    <row r="1490" spans="9:9" s="73" customFormat="1" x14ac:dyDescent="0.2">
      <c r="I1490" s="121"/>
    </row>
    <row r="1491" spans="9:9" s="73" customFormat="1" x14ac:dyDescent="0.2">
      <c r="I1491" s="121"/>
    </row>
    <row r="1492" spans="9:9" s="73" customFormat="1" x14ac:dyDescent="0.2">
      <c r="I1492" s="121"/>
    </row>
    <row r="1493" spans="9:9" s="73" customFormat="1" x14ac:dyDescent="0.2">
      <c r="I1493" s="121"/>
    </row>
    <row r="1494" spans="9:9" s="73" customFormat="1" x14ac:dyDescent="0.2">
      <c r="I1494" s="121"/>
    </row>
    <row r="1495" spans="9:9" s="73" customFormat="1" x14ac:dyDescent="0.2">
      <c r="I1495" s="121"/>
    </row>
    <row r="1496" spans="9:9" s="73" customFormat="1" x14ac:dyDescent="0.2">
      <c r="I1496" s="121"/>
    </row>
    <row r="1497" spans="9:9" s="73" customFormat="1" x14ac:dyDescent="0.2">
      <c r="I1497" s="121"/>
    </row>
    <row r="1498" spans="9:9" s="73" customFormat="1" x14ac:dyDescent="0.2">
      <c r="I1498" s="121"/>
    </row>
    <row r="1499" spans="9:9" s="73" customFormat="1" x14ac:dyDescent="0.2">
      <c r="I1499" s="121"/>
    </row>
    <row r="1500" spans="9:9" s="73" customFormat="1" x14ac:dyDescent="0.2">
      <c r="I1500" s="121"/>
    </row>
    <row r="1501" spans="9:9" s="73" customFormat="1" x14ac:dyDescent="0.2">
      <c r="I1501" s="121"/>
    </row>
    <row r="1502" spans="9:9" s="73" customFormat="1" x14ac:dyDescent="0.2">
      <c r="I1502" s="121"/>
    </row>
    <row r="1503" spans="9:9" s="73" customFormat="1" x14ac:dyDescent="0.2">
      <c r="I1503" s="121"/>
    </row>
    <row r="1504" spans="9:9" s="73" customFormat="1" x14ac:dyDescent="0.2">
      <c r="I1504" s="121"/>
    </row>
    <row r="1505" spans="9:9" s="73" customFormat="1" x14ac:dyDescent="0.2">
      <c r="I1505" s="121"/>
    </row>
    <row r="1506" spans="9:9" s="73" customFormat="1" x14ac:dyDescent="0.2">
      <c r="I1506" s="121"/>
    </row>
    <row r="1507" spans="9:9" s="73" customFormat="1" x14ac:dyDescent="0.2">
      <c r="I1507" s="121"/>
    </row>
    <row r="1508" spans="9:9" s="73" customFormat="1" x14ac:dyDescent="0.2">
      <c r="I1508" s="121"/>
    </row>
    <row r="1509" spans="9:9" s="73" customFormat="1" x14ac:dyDescent="0.2">
      <c r="I1509" s="121"/>
    </row>
    <row r="1510" spans="9:9" s="73" customFormat="1" x14ac:dyDescent="0.2">
      <c r="I1510" s="121"/>
    </row>
    <row r="1511" spans="9:9" s="73" customFormat="1" x14ac:dyDescent="0.2">
      <c r="I1511" s="121"/>
    </row>
    <row r="1512" spans="9:9" s="73" customFormat="1" x14ac:dyDescent="0.2">
      <c r="I1512" s="121"/>
    </row>
    <row r="1513" spans="9:9" s="73" customFormat="1" x14ac:dyDescent="0.2">
      <c r="I1513" s="121"/>
    </row>
    <row r="1514" spans="9:9" s="73" customFormat="1" x14ac:dyDescent="0.2">
      <c r="I1514" s="121"/>
    </row>
    <row r="1515" spans="9:9" s="73" customFormat="1" x14ac:dyDescent="0.2">
      <c r="I1515" s="121"/>
    </row>
    <row r="1516" spans="9:9" s="73" customFormat="1" x14ac:dyDescent="0.2">
      <c r="I1516" s="121"/>
    </row>
    <row r="1517" spans="9:9" s="73" customFormat="1" x14ac:dyDescent="0.2">
      <c r="I1517" s="121"/>
    </row>
    <row r="1518" spans="9:9" s="73" customFormat="1" x14ac:dyDescent="0.2">
      <c r="I1518" s="121"/>
    </row>
    <row r="1519" spans="9:9" s="73" customFormat="1" x14ac:dyDescent="0.2">
      <c r="I1519" s="121"/>
    </row>
    <row r="1520" spans="9:9" s="73" customFormat="1" x14ac:dyDescent="0.2">
      <c r="I1520" s="121"/>
    </row>
    <row r="1521" spans="9:9" s="73" customFormat="1" x14ac:dyDescent="0.2">
      <c r="I1521" s="121"/>
    </row>
    <row r="1522" spans="9:9" s="73" customFormat="1" x14ac:dyDescent="0.2">
      <c r="I1522" s="121"/>
    </row>
    <row r="1523" spans="9:9" s="73" customFormat="1" x14ac:dyDescent="0.2">
      <c r="I1523" s="121"/>
    </row>
    <row r="1524" spans="9:9" s="73" customFormat="1" x14ac:dyDescent="0.2">
      <c r="I1524" s="121"/>
    </row>
    <row r="1525" spans="9:9" s="73" customFormat="1" x14ac:dyDescent="0.2">
      <c r="I1525" s="121"/>
    </row>
    <row r="1526" spans="9:9" s="73" customFormat="1" x14ac:dyDescent="0.2">
      <c r="I1526" s="121"/>
    </row>
    <row r="1527" spans="9:9" s="73" customFormat="1" x14ac:dyDescent="0.2">
      <c r="I1527" s="121"/>
    </row>
    <row r="1528" spans="9:9" s="73" customFormat="1" x14ac:dyDescent="0.2">
      <c r="I1528" s="121"/>
    </row>
    <row r="1529" spans="9:9" s="73" customFormat="1" x14ac:dyDescent="0.2">
      <c r="I1529" s="121"/>
    </row>
    <row r="1530" spans="9:9" s="73" customFormat="1" x14ac:dyDescent="0.2">
      <c r="I1530" s="121"/>
    </row>
    <row r="1531" spans="9:9" s="73" customFormat="1" x14ac:dyDescent="0.2">
      <c r="I1531" s="121"/>
    </row>
    <row r="1532" spans="9:9" s="73" customFormat="1" x14ac:dyDescent="0.2">
      <c r="I1532" s="121"/>
    </row>
    <row r="1533" spans="9:9" s="73" customFormat="1" x14ac:dyDescent="0.2">
      <c r="I1533" s="121"/>
    </row>
    <row r="1534" spans="9:9" s="73" customFormat="1" x14ac:dyDescent="0.2">
      <c r="I1534" s="121"/>
    </row>
    <row r="1535" spans="9:9" s="73" customFormat="1" x14ac:dyDescent="0.2">
      <c r="I1535" s="121"/>
    </row>
    <row r="1536" spans="9:9" s="73" customFormat="1" x14ac:dyDescent="0.2">
      <c r="I1536" s="121"/>
    </row>
    <row r="1537" spans="9:9" s="73" customFormat="1" x14ac:dyDescent="0.2">
      <c r="I1537" s="121"/>
    </row>
    <row r="1538" spans="9:9" s="73" customFormat="1" x14ac:dyDescent="0.2">
      <c r="I1538" s="121"/>
    </row>
    <row r="1539" spans="9:9" s="73" customFormat="1" x14ac:dyDescent="0.2">
      <c r="I1539" s="121"/>
    </row>
    <row r="1540" spans="9:9" s="73" customFormat="1" x14ac:dyDescent="0.2">
      <c r="I1540" s="121"/>
    </row>
    <row r="1541" spans="9:9" s="73" customFormat="1" x14ac:dyDescent="0.2">
      <c r="I1541" s="121"/>
    </row>
    <row r="1542" spans="9:9" s="73" customFormat="1" x14ac:dyDescent="0.2">
      <c r="I1542" s="121"/>
    </row>
    <row r="1543" spans="9:9" s="73" customFormat="1" x14ac:dyDescent="0.2">
      <c r="I1543" s="121"/>
    </row>
    <row r="1544" spans="9:9" s="73" customFormat="1" x14ac:dyDescent="0.2">
      <c r="I1544" s="121"/>
    </row>
    <row r="1545" spans="9:9" s="73" customFormat="1" x14ac:dyDescent="0.2">
      <c r="I1545" s="121"/>
    </row>
    <row r="1546" spans="9:9" s="73" customFormat="1" x14ac:dyDescent="0.2">
      <c r="I1546" s="121"/>
    </row>
    <row r="1547" spans="9:9" s="73" customFormat="1" x14ac:dyDescent="0.2">
      <c r="I1547" s="121"/>
    </row>
    <row r="1548" spans="9:9" s="73" customFormat="1" x14ac:dyDescent="0.2">
      <c r="I1548" s="121"/>
    </row>
    <row r="1549" spans="9:9" s="73" customFormat="1" x14ac:dyDescent="0.2">
      <c r="I1549" s="121"/>
    </row>
    <row r="1550" spans="9:9" s="73" customFormat="1" x14ac:dyDescent="0.2">
      <c r="I1550" s="121"/>
    </row>
    <row r="1551" spans="9:9" s="73" customFormat="1" x14ac:dyDescent="0.2">
      <c r="I1551" s="121"/>
    </row>
    <row r="1552" spans="9:9" s="73" customFormat="1" x14ac:dyDescent="0.2">
      <c r="I1552" s="121"/>
    </row>
    <row r="1553" spans="9:9" s="73" customFormat="1" x14ac:dyDescent="0.2">
      <c r="I1553" s="121"/>
    </row>
    <row r="1554" spans="9:9" s="73" customFormat="1" x14ac:dyDescent="0.2">
      <c r="I1554" s="121"/>
    </row>
    <row r="1555" spans="9:9" s="73" customFormat="1" x14ac:dyDescent="0.2">
      <c r="I1555" s="121"/>
    </row>
    <row r="1556" spans="9:9" s="73" customFormat="1" x14ac:dyDescent="0.2">
      <c r="I1556" s="121"/>
    </row>
    <row r="1557" spans="9:9" s="73" customFormat="1" x14ac:dyDescent="0.2">
      <c r="I1557" s="121"/>
    </row>
    <row r="1558" spans="9:9" s="73" customFormat="1" x14ac:dyDescent="0.2">
      <c r="I1558" s="121"/>
    </row>
    <row r="1559" spans="9:9" s="73" customFormat="1" x14ac:dyDescent="0.2">
      <c r="I1559" s="121"/>
    </row>
    <row r="1560" spans="9:9" s="73" customFormat="1" x14ac:dyDescent="0.2">
      <c r="I1560" s="121"/>
    </row>
    <row r="1561" spans="9:9" s="73" customFormat="1" x14ac:dyDescent="0.2">
      <c r="I1561" s="121"/>
    </row>
    <row r="1562" spans="9:9" s="73" customFormat="1" x14ac:dyDescent="0.2">
      <c r="I1562" s="121"/>
    </row>
    <row r="1563" spans="9:9" s="73" customFormat="1" x14ac:dyDescent="0.2">
      <c r="I1563" s="121"/>
    </row>
    <row r="1564" spans="9:9" s="73" customFormat="1" x14ac:dyDescent="0.2">
      <c r="I1564" s="121"/>
    </row>
    <row r="1565" spans="9:9" s="73" customFormat="1" x14ac:dyDescent="0.2">
      <c r="I1565" s="121"/>
    </row>
    <row r="1566" spans="9:9" s="73" customFormat="1" x14ac:dyDescent="0.2">
      <c r="I1566" s="121"/>
    </row>
    <row r="1567" spans="9:9" s="73" customFormat="1" x14ac:dyDescent="0.2">
      <c r="I1567" s="121"/>
    </row>
    <row r="1568" spans="9:9" s="73" customFormat="1" x14ac:dyDescent="0.2">
      <c r="I1568" s="121"/>
    </row>
    <row r="1569" spans="9:9" s="73" customFormat="1" x14ac:dyDescent="0.2">
      <c r="I1569" s="121"/>
    </row>
    <row r="1570" spans="9:9" s="73" customFormat="1" x14ac:dyDescent="0.2">
      <c r="I1570" s="121"/>
    </row>
    <row r="1571" spans="9:9" s="73" customFormat="1" x14ac:dyDescent="0.2">
      <c r="I1571" s="121"/>
    </row>
    <row r="1572" spans="9:9" s="73" customFormat="1" x14ac:dyDescent="0.2">
      <c r="I1572" s="121"/>
    </row>
    <row r="1573" spans="9:9" s="73" customFormat="1" x14ac:dyDescent="0.2">
      <c r="I1573" s="121"/>
    </row>
    <row r="1574" spans="9:9" s="73" customFormat="1" x14ac:dyDescent="0.2">
      <c r="I1574" s="121"/>
    </row>
    <row r="1575" spans="9:9" s="73" customFormat="1" x14ac:dyDescent="0.2">
      <c r="I1575" s="121"/>
    </row>
    <row r="1576" spans="9:9" s="73" customFormat="1" x14ac:dyDescent="0.2">
      <c r="I1576" s="121"/>
    </row>
    <row r="1577" spans="9:9" s="73" customFormat="1" x14ac:dyDescent="0.2">
      <c r="I1577" s="121"/>
    </row>
    <row r="1578" spans="9:9" s="73" customFormat="1" x14ac:dyDescent="0.2">
      <c r="I1578" s="121"/>
    </row>
    <row r="1579" spans="9:9" s="73" customFormat="1" x14ac:dyDescent="0.2">
      <c r="I1579" s="121"/>
    </row>
    <row r="1580" spans="9:9" s="73" customFormat="1" x14ac:dyDescent="0.2">
      <c r="I1580" s="121"/>
    </row>
    <row r="1581" spans="9:9" s="73" customFormat="1" x14ac:dyDescent="0.2">
      <c r="I1581" s="121"/>
    </row>
    <row r="1582" spans="9:9" s="73" customFormat="1" x14ac:dyDescent="0.2">
      <c r="I1582" s="121"/>
    </row>
    <row r="1583" spans="9:9" s="73" customFormat="1" x14ac:dyDescent="0.2">
      <c r="I1583" s="121"/>
    </row>
    <row r="1584" spans="9:9" s="73" customFormat="1" x14ac:dyDescent="0.2">
      <c r="I1584" s="121"/>
    </row>
    <row r="1585" spans="9:9" s="73" customFormat="1" x14ac:dyDescent="0.2">
      <c r="I1585" s="121"/>
    </row>
    <row r="1586" spans="9:9" s="73" customFormat="1" x14ac:dyDescent="0.2">
      <c r="I1586" s="121"/>
    </row>
    <row r="1587" spans="9:9" s="73" customFormat="1" x14ac:dyDescent="0.2">
      <c r="I1587" s="121"/>
    </row>
    <row r="1588" spans="9:9" s="73" customFormat="1" x14ac:dyDescent="0.2">
      <c r="I1588" s="121"/>
    </row>
    <row r="1589" spans="9:9" s="73" customFormat="1" x14ac:dyDescent="0.2">
      <c r="I1589" s="121"/>
    </row>
    <row r="1590" spans="9:9" s="73" customFormat="1" x14ac:dyDescent="0.2">
      <c r="I1590" s="121"/>
    </row>
    <row r="1591" spans="9:9" s="73" customFormat="1" x14ac:dyDescent="0.2">
      <c r="I1591" s="121"/>
    </row>
    <row r="1592" spans="9:9" s="73" customFormat="1" x14ac:dyDescent="0.2">
      <c r="I1592" s="121"/>
    </row>
    <row r="1593" spans="9:9" s="73" customFormat="1" x14ac:dyDescent="0.2">
      <c r="I1593" s="121"/>
    </row>
    <row r="1594" spans="9:9" s="73" customFormat="1" x14ac:dyDescent="0.2">
      <c r="I1594" s="121"/>
    </row>
    <row r="1595" spans="9:9" s="73" customFormat="1" x14ac:dyDescent="0.2">
      <c r="I1595" s="121"/>
    </row>
    <row r="1596" spans="9:9" s="73" customFormat="1" x14ac:dyDescent="0.2">
      <c r="I1596" s="121"/>
    </row>
    <row r="1597" spans="9:9" s="73" customFormat="1" x14ac:dyDescent="0.2">
      <c r="I1597" s="121"/>
    </row>
    <row r="1598" spans="9:9" s="73" customFormat="1" x14ac:dyDescent="0.2">
      <c r="I1598" s="121"/>
    </row>
    <row r="1599" spans="9:9" s="73" customFormat="1" x14ac:dyDescent="0.2">
      <c r="I1599" s="121"/>
    </row>
    <row r="1600" spans="9:9" s="73" customFormat="1" x14ac:dyDescent="0.2">
      <c r="I1600" s="121"/>
    </row>
    <row r="1601" spans="9:9" s="73" customFormat="1" x14ac:dyDescent="0.2">
      <c r="I1601" s="121"/>
    </row>
    <row r="1602" spans="9:9" s="73" customFormat="1" x14ac:dyDescent="0.2">
      <c r="I1602" s="121"/>
    </row>
    <row r="1603" spans="9:9" s="73" customFormat="1" x14ac:dyDescent="0.2">
      <c r="I1603" s="121"/>
    </row>
    <row r="1604" spans="9:9" s="73" customFormat="1" x14ac:dyDescent="0.2">
      <c r="I1604" s="121"/>
    </row>
    <row r="1605" spans="9:9" s="73" customFormat="1" x14ac:dyDescent="0.2">
      <c r="I1605" s="121"/>
    </row>
    <row r="1606" spans="9:9" s="73" customFormat="1" x14ac:dyDescent="0.2">
      <c r="I1606" s="121"/>
    </row>
    <row r="1607" spans="9:9" s="73" customFormat="1" x14ac:dyDescent="0.2">
      <c r="I1607" s="121"/>
    </row>
    <row r="1608" spans="9:9" s="73" customFormat="1" x14ac:dyDescent="0.2">
      <c r="I1608" s="121"/>
    </row>
    <row r="1609" spans="9:9" s="73" customFormat="1" x14ac:dyDescent="0.2">
      <c r="I1609" s="121"/>
    </row>
    <row r="1610" spans="9:9" s="73" customFormat="1" x14ac:dyDescent="0.2">
      <c r="I1610" s="121"/>
    </row>
    <row r="1611" spans="9:9" s="73" customFormat="1" x14ac:dyDescent="0.2">
      <c r="I1611" s="121"/>
    </row>
    <row r="1612" spans="9:9" s="73" customFormat="1" x14ac:dyDescent="0.2">
      <c r="I1612" s="121"/>
    </row>
    <row r="1613" spans="9:9" s="73" customFormat="1" x14ac:dyDescent="0.2">
      <c r="I1613" s="121"/>
    </row>
    <row r="1614" spans="9:9" s="73" customFormat="1" x14ac:dyDescent="0.2">
      <c r="I1614" s="121"/>
    </row>
    <row r="1615" spans="9:9" s="73" customFormat="1" x14ac:dyDescent="0.2">
      <c r="I1615" s="121"/>
    </row>
    <row r="1616" spans="9:9" s="73" customFormat="1" x14ac:dyDescent="0.2">
      <c r="I1616" s="121"/>
    </row>
    <row r="1617" spans="9:9" s="73" customFormat="1" x14ac:dyDescent="0.2">
      <c r="I1617" s="121"/>
    </row>
    <row r="1618" spans="9:9" s="73" customFormat="1" x14ac:dyDescent="0.2">
      <c r="I1618" s="121"/>
    </row>
    <row r="1619" spans="9:9" s="73" customFormat="1" x14ac:dyDescent="0.2">
      <c r="I1619" s="121"/>
    </row>
    <row r="1620" spans="9:9" s="73" customFormat="1" x14ac:dyDescent="0.2">
      <c r="I1620" s="121"/>
    </row>
    <row r="1621" spans="9:9" s="73" customFormat="1" x14ac:dyDescent="0.2">
      <c r="I1621" s="121"/>
    </row>
    <row r="1622" spans="9:9" s="73" customFormat="1" x14ac:dyDescent="0.2">
      <c r="I1622" s="121"/>
    </row>
    <row r="1623" spans="9:9" s="73" customFormat="1" x14ac:dyDescent="0.2">
      <c r="I1623" s="121"/>
    </row>
    <row r="1624" spans="9:9" s="73" customFormat="1" x14ac:dyDescent="0.2">
      <c r="I1624" s="121"/>
    </row>
    <row r="1625" spans="9:9" s="73" customFormat="1" x14ac:dyDescent="0.2">
      <c r="I1625" s="121"/>
    </row>
    <row r="1626" spans="9:9" s="73" customFormat="1" x14ac:dyDescent="0.2">
      <c r="I1626" s="121"/>
    </row>
    <row r="1627" spans="9:9" s="73" customFormat="1" x14ac:dyDescent="0.2">
      <c r="I1627" s="121"/>
    </row>
    <row r="1628" spans="9:9" s="73" customFormat="1" x14ac:dyDescent="0.2">
      <c r="I1628" s="121"/>
    </row>
    <row r="1629" spans="9:9" s="73" customFormat="1" x14ac:dyDescent="0.2">
      <c r="I1629" s="121"/>
    </row>
    <row r="1630" spans="9:9" s="73" customFormat="1" x14ac:dyDescent="0.2">
      <c r="I1630" s="121"/>
    </row>
    <row r="1631" spans="9:9" s="73" customFormat="1" x14ac:dyDescent="0.2">
      <c r="I1631" s="121"/>
    </row>
    <row r="1632" spans="9:9" s="73" customFormat="1" x14ac:dyDescent="0.2">
      <c r="I1632" s="121"/>
    </row>
    <row r="1633" spans="9:9" s="73" customFormat="1" x14ac:dyDescent="0.2">
      <c r="I1633" s="121"/>
    </row>
    <row r="1634" spans="9:9" s="73" customFormat="1" x14ac:dyDescent="0.2">
      <c r="I1634" s="121"/>
    </row>
    <row r="1635" spans="9:9" s="73" customFormat="1" x14ac:dyDescent="0.2">
      <c r="I1635" s="121"/>
    </row>
    <row r="1636" spans="9:9" s="73" customFormat="1" x14ac:dyDescent="0.2">
      <c r="I1636" s="121"/>
    </row>
    <row r="1637" spans="9:9" s="73" customFormat="1" x14ac:dyDescent="0.2">
      <c r="I1637" s="121"/>
    </row>
    <row r="1638" spans="9:9" s="73" customFormat="1" x14ac:dyDescent="0.2">
      <c r="I1638" s="121"/>
    </row>
    <row r="1639" spans="9:9" s="73" customFormat="1" x14ac:dyDescent="0.2">
      <c r="I1639" s="121"/>
    </row>
    <row r="1640" spans="9:9" s="73" customFormat="1" x14ac:dyDescent="0.2">
      <c r="I1640" s="121"/>
    </row>
    <row r="1641" spans="9:9" s="73" customFormat="1" x14ac:dyDescent="0.2">
      <c r="I1641" s="121"/>
    </row>
    <row r="1642" spans="9:9" s="73" customFormat="1" x14ac:dyDescent="0.2">
      <c r="I1642" s="121"/>
    </row>
    <row r="1643" spans="9:9" s="73" customFormat="1" x14ac:dyDescent="0.2">
      <c r="I1643" s="121"/>
    </row>
    <row r="1644" spans="9:9" s="73" customFormat="1" x14ac:dyDescent="0.2">
      <c r="I1644" s="121"/>
    </row>
    <row r="1645" spans="9:9" s="73" customFormat="1" x14ac:dyDescent="0.2">
      <c r="I1645" s="121"/>
    </row>
    <row r="1646" spans="9:9" s="73" customFormat="1" x14ac:dyDescent="0.2">
      <c r="I1646" s="121"/>
    </row>
    <row r="1647" spans="9:9" s="73" customFormat="1" x14ac:dyDescent="0.2">
      <c r="I1647" s="121"/>
    </row>
    <row r="1648" spans="9:9" s="73" customFormat="1" x14ac:dyDescent="0.2">
      <c r="I1648" s="121"/>
    </row>
    <row r="1649" spans="9:9" s="73" customFormat="1" x14ac:dyDescent="0.2">
      <c r="I1649" s="121"/>
    </row>
    <row r="1650" spans="9:9" s="73" customFormat="1" x14ac:dyDescent="0.2">
      <c r="I1650" s="121"/>
    </row>
    <row r="1651" spans="9:9" s="73" customFormat="1" x14ac:dyDescent="0.2">
      <c r="I1651" s="121"/>
    </row>
    <row r="1652" spans="9:9" s="73" customFormat="1" x14ac:dyDescent="0.2">
      <c r="I1652" s="121"/>
    </row>
    <row r="1653" spans="9:9" s="73" customFormat="1" x14ac:dyDescent="0.2">
      <c r="I1653" s="121"/>
    </row>
    <row r="1654" spans="9:9" s="73" customFormat="1" x14ac:dyDescent="0.2">
      <c r="I1654" s="121"/>
    </row>
    <row r="1655" spans="9:9" s="73" customFormat="1" x14ac:dyDescent="0.2">
      <c r="I1655" s="121"/>
    </row>
    <row r="1656" spans="9:9" s="73" customFormat="1" x14ac:dyDescent="0.2">
      <c r="I1656" s="121"/>
    </row>
    <row r="1657" spans="9:9" s="73" customFormat="1" x14ac:dyDescent="0.2">
      <c r="I1657" s="121"/>
    </row>
    <row r="1658" spans="9:9" s="73" customFormat="1" x14ac:dyDescent="0.2">
      <c r="I1658" s="121"/>
    </row>
    <row r="1659" spans="9:9" s="73" customFormat="1" x14ac:dyDescent="0.2">
      <c r="I1659" s="121"/>
    </row>
    <row r="1660" spans="9:9" s="73" customFormat="1" x14ac:dyDescent="0.2">
      <c r="I1660" s="121"/>
    </row>
    <row r="1661" spans="9:9" s="73" customFormat="1" x14ac:dyDescent="0.2">
      <c r="I1661" s="121"/>
    </row>
    <row r="1662" spans="9:9" s="73" customFormat="1" x14ac:dyDescent="0.2">
      <c r="I1662" s="121"/>
    </row>
    <row r="1663" spans="9:9" s="73" customFormat="1" x14ac:dyDescent="0.2">
      <c r="I1663" s="121"/>
    </row>
    <row r="1664" spans="9:9" s="73" customFormat="1" x14ac:dyDescent="0.2">
      <c r="I1664" s="121"/>
    </row>
    <row r="1665" spans="9:9" s="73" customFormat="1" x14ac:dyDescent="0.2">
      <c r="I1665" s="121"/>
    </row>
    <row r="1666" spans="9:9" s="73" customFormat="1" x14ac:dyDescent="0.2">
      <c r="I1666" s="121"/>
    </row>
    <row r="1667" spans="9:9" s="73" customFormat="1" x14ac:dyDescent="0.2">
      <c r="I1667" s="121"/>
    </row>
    <row r="1668" spans="9:9" s="73" customFormat="1" x14ac:dyDescent="0.2">
      <c r="I1668" s="121"/>
    </row>
    <row r="1669" spans="9:9" s="73" customFormat="1" x14ac:dyDescent="0.2">
      <c r="I1669" s="121"/>
    </row>
    <row r="1670" spans="9:9" s="73" customFormat="1" x14ac:dyDescent="0.2">
      <c r="I1670" s="121"/>
    </row>
    <row r="1671" spans="9:9" s="73" customFormat="1" x14ac:dyDescent="0.2">
      <c r="I1671" s="121"/>
    </row>
    <row r="1672" spans="9:9" s="73" customFormat="1" x14ac:dyDescent="0.2">
      <c r="I1672" s="121"/>
    </row>
    <row r="1673" spans="9:9" s="73" customFormat="1" x14ac:dyDescent="0.2">
      <c r="I1673" s="121"/>
    </row>
    <row r="1674" spans="9:9" s="73" customFormat="1" x14ac:dyDescent="0.2">
      <c r="I1674" s="121"/>
    </row>
    <row r="1675" spans="9:9" s="73" customFormat="1" x14ac:dyDescent="0.2">
      <c r="I1675" s="121"/>
    </row>
    <row r="1676" spans="9:9" s="73" customFormat="1" x14ac:dyDescent="0.2">
      <c r="I1676" s="121"/>
    </row>
    <row r="1677" spans="9:9" s="73" customFormat="1" x14ac:dyDescent="0.2">
      <c r="I1677" s="121"/>
    </row>
    <row r="1678" spans="9:9" s="73" customFormat="1" x14ac:dyDescent="0.2">
      <c r="I1678" s="121"/>
    </row>
    <row r="1679" spans="9:9" s="73" customFormat="1" x14ac:dyDescent="0.2">
      <c r="I1679" s="121"/>
    </row>
    <row r="1680" spans="9:9" s="73" customFormat="1" x14ac:dyDescent="0.2">
      <c r="I1680" s="121"/>
    </row>
    <row r="1681" spans="9:9" s="73" customFormat="1" x14ac:dyDescent="0.2">
      <c r="I1681" s="121"/>
    </row>
    <row r="1682" spans="9:9" s="73" customFormat="1" x14ac:dyDescent="0.2">
      <c r="I1682" s="121"/>
    </row>
    <row r="1683" spans="9:9" s="73" customFormat="1" x14ac:dyDescent="0.2">
      <c r="I1683" s="121"/>
    </row>
    <row r="1684" spans="9:9" s="73" customFormat="1" x14ac:dyDescent="0.2">
      <c r="I1684" s="121"/>
    </row>
    <row r="1685" spans="9:9" s="73" customFormat="1" x14ac:dyDescent="0.2">
      <c r="I1685" s="121"/>
    </row>
    <row r="1686" spans="9:9" s="73" customFormat="1" x14ac:dyDescent="0.2">
      <c r="I1686" s="121"/>
    </row>
    <row r="1687" spans="9:9" s="73" customFormat="1" x14ac:dyDescent="0.2">
      <c r="I1687" s="121"/>
    </row>
    <row r="1688" spans="9:9" s="73" customFormat="1" x14ac:dyDescent="0.2">
      <c r="I1688" s="121"/>
    </row>
    <row r="1689" spans="9:9" s="73" customFormat="1" x14ac:dyDescent="0.2">
      <c r="I1689" s="121"/>
    </row>
    <row r="1690" spans="9:9" s="73" customFormat="1" x14ac:dyDescent="0.2">
      <c r="I1690" s="121"/>
    </row>
    <row r="1691" spans="9:9" s="73" customFormat="1" x14ac:dyDescent="0.2">
      <c r="I1691" s="121"/>
    </row>
    <row r="1692" spans="9:9" s="73" customFormat="1" x14ac:dyDescent="0.2">
      <c r="I1692" s="121"/>
    </row>
    <row r="1693" spans="9:9" s="73" customFormat="1" x14ac:dyDescent="0.2">
      <c r="I1693" s="121"/>
    </row>
    <row r="1694" spans="9:9" s="73" customFormat="1" x14ac:dyDescent="0.2">
      <c r="I1694" s="121"/>
    </row>
    <row r="1695" spans="9:9" s="73" customFormat="1" x14ac:dyDescent="0.2">
      <c r="I1695" s="121"/>
    </row>
    <row r="1696" spans="9:9" s="73" customFormat="1" x14ac:dyDescent="0.2">
      <c r="I1696" s="121"/>
    </row>
    <row r="1697" spans="9:9" s="73" customFormat="1" x14ac:dyDescent="0.2">
      <c r="I1697" s="121"/>
    </row>
    <row r="1698" spans="9:9" s="73" customFormat="1" x14ac:dyDescent="0.2">
      <c r="I1698" s="121"/>
    </row>
    <row r="1699" spans="9:9" s="73" customFormat="1" x14ac:dyDescent="0.2">
      <c r="I1699" s="121"/>
    </row>
    <row r="1700" spans="9:9" s="73" customFormat="1" x14ac:dyDescent="0.2">
      <c r="I1700" s="121"/>
    </row>
    <row r="1701" spans="9:9" s="73" customFormat="1" x14ac:dyDescent="0.2">
      <c r="I1701" s="121"/>
    </row>
    <row r="1702" spans="9:9" s="73" customFormat="1" x14ac:dyDescent="0.2">
      <c r="I1702" s="121"/>
    </row>
    <row r="1703" spans="9:9" s="73" customFormat="1" x14ac:dyDescent="0.2">
      <c r="I1703" s="121"/>
    </row>
    <row r="1704" spans="9:9" s="73" customFormat="1" x14ac:dyDescent="0.2">
      <c r="I1704" s="121"/>
    </row>
    <row r="1705" spans="9:9" s="73" customFormat="1" x14ac:dyDescent="0.2">
      <c r="I1705" s="121"/>
    </row>
    <row r="1706" spans="9:9" s="73" customFormat="1" x14ac:dyDescent="0.2">
      <c r="I1706" s="121"/>
    </row>
    <row r="1707" spans="9:9" s="73" customFormat="1" x14ac:dyDescent="0.2">
      <c r="I1707" s="121"/>
    </row>
    <row r="1708" spans="9:9" s="73" customFormat="1" x14ac:dyDescent="0.2">
      <c r="I1708" s="121"/>
    </row>
    <row r="1709" spans="9:9" s="73" customFormat="1" x14ac:dyDescent="0.2">
      <c r="I1709" s="121"/>
    </row>
    <row r="1710" spans="9:9" s="73" customFormat="1" x14ac:dyDescent="0.2">
      <c r="I1710" s="121"/>
    </row>
    <row r="1711" spans="9:9" s="73" customFormat="1" x14ac:dyDescent="0.2">
      <c r="I1711" s="121"/>
    </row>
    <row r="1712" spans="9:9" s="73" customFormat="1" x14ac:dyDescent="0.2">
      <c r="I1712" s="121"/>
    </row>
    <row r="1713" spans="9:9" s="73" customFormat="1" x14ac:dyDescent="0.2">
      <c r="I1713" s="121"/>
    </row>
    <row r="1714" spans="9:9" s="73" customFormat="1" x14ac:dyDescent="0.2">
      <c r="I1714" s="121"/>
    </row>
    <row r="1715" spans="9:9" s="73" customFormat="1" x14ac:dyDescent="0.2">
      <c r="I1715" s="121"/>
    </row>
    <row r="1716" spans="9:9" s="73" customFormat="1" x14ac:dyDescent="0.2">
      <c r="I1716" s="121"/>
    </row>
    <row r="1717" spans="9:9" s="73" customFormat="1" x14ac:dyDescent="0.2">
      <c r="I1717" s="121"/>
    </row>
    <row r="1718" spans="9:9" s="73" customFormat="1" x14ac:dyDescent="0.2">
      <c r="I1718" s="121"/>
    </row>
    <row r="1719" spans="9:9" s="73" customFormat="1" x14ac:dyDescent="0.2">
      <c r="I1719" s="121"/>
    </row>
    <row r="1720" spans="9:9" s="73" customFormat="1" x14ac:dyDescent="0.2">
      <c r="I1720" s="121"/>
    </row>
    <row r="1721" spans="9:9" s="73" customFormat="1" x14ac:dyDescent="0.2">
      <c r="I1721" s="121"/>
    </row>
    <row r="1722" spans="9:9" s="73" customFormat="1" x14ac:dyDescent="0.2">
      <c r="I1722" s="121"/>
    </row>
    <row r="1723" spans="9:9" s="73" customFormat="1" x14ac:dyDescent="0.2">
      <c r="I1723" s="121"/>
    </row>
    <row r="1724" spans="9:9" s="73" customFormat="1" x14ac:dyDescent="0.2">
      <c r="I1724" s="121"/>
    </row>
    <row r="1725" spans="9:9" s="73" customFormat="1" x14ac:dyDescent="0.2">
      <c r="I1725" s="121"/>
    </row>
    <row r="1726" spans="9:9" s="73" customFormat="1" x14ac:dyDescent="0.2">
      <c r="I1726" s="121"/>
    </row>
    <row r="1727" spans="9:9" s="73" customFormat="1" x14ac:dyDescent="0.2">
      <c r="I1727" s="121"/>
    </row>
    <row r="1728" spans="9:9" s="73" customFormat="1" x14ac:dyDescent="0.2">
      <c r="I1728" s="121"/>
    </row>
    <row r="1729" spans="9:9" s="73" customFormat="1" x14ac:dyDescent="0.2">
      <c r="I1729" s="121"/>
    </row>
    <row r="1730" spans="9:9" s="73" customFormat="1" x14ac:dyDescent="0.2">
      <c r="I1730" s="121"/>
    </row>
    <row r="1731" spans="9:9" s="73" customFormat="1" x14ac:dyDescent="0.2">
      <c r="I1731" s="121"/>
    </row>
    <row r="1732" spans="9:9" s="73" customFormat="1" x14ac:dyDescent="0.2">
      <c r="I1732" s="121"/>
    </row>
    <row r="1733" spans="9:9" s="73" customFormat="1" x14ac:dyDescent="0.2">
      <c r="I1733" s="121"/>
    </row>
    <row r="1734" spans="9:9" s="73" customFormat="1" x14ac:dyDescent="0.2">
      <c r="I1734" s="121"/>
    </row>
    <row r="1735" spans="9:9" s="73" customFormat="1" x14ac:dyDescent="0.2">
      <c r="I1735" s="121"/>
    </row>
    <row r="1736" spans="9:9" s="73" customFormat="1" x14ac:dyDescent="0.2">
      <c r="I1736" s="121"/>
    </row>
    <row r="1737" spans="9:9" s="73" customFormat="1" x14ac:dyDescent="0.2">
      <c r="I1737" s="121"/>
    </row>
    <row r="1738" spans="9:9" s="73" customFormat="1" x14ac:dyDescent="0.2">
      <c r="I1738" s="121"/>
    </row>
    <row r="1739" spans="9:9" s="73" customFormat="1" x14ac:dyDescent="0.2">
      <c r="I1739" s="121"/>
    </row>
    <row r="1740" spans="9:9" s="73" customFormat="1" x14ac:dyDescent="0.2">
      <c r="I1740" s="121"/>
    </row>
    <row r="1741" spans="9:9" s="73" customFormat="1" x14ac:dyDescent="0.2">
      <c r="I1741" s="121"/>
    </row>
    <row r="1742" spans="9:9" s="73" customFormat="1" x14ac:dyDescent="0.2">
      <c r="I1742" s="121"/>
    </row>
    <row r="1743" spans="9:9" s="73" customFormat="1" x14ac:dyDescent="0.2">
      <c r="I1743" s="121"/>
    </row>
    <row r="1744" spans="9:9" s="73" customFormat="1" x14ac:dyDescent="0.2">
      <c r="I1744" s="121"/>
    </row>
    <row r="1745" spans="9:9" s="73" customFormat="1" x14ac:dyDescent="0.2">
      <c r="I1745" s="121"/>
    </row>
    <row r="1746" spans="9:9" s="73" customFormat="1" x14ac:dyDescent="0.2">
      <c r="I1746" s="121"/>
    </row>
    <row r="1747" spans="9:9" s="73" customFormat="1" x14ac:dyDescent="0.2">
      <c r="I1747" s="121"/>
    </row>
    <row r="1748" spans="9:9" s="73" customFormat="1" x14ac:dyDescent="0.2">
      <c r="I1748" s="121"/>
    </row>
    <row r="1749" spans="9:9" s="73" customFormat="1" x14ac:dyDescent="0.2">
      <c r="I1749" s="121"/>
    </row>
    <row r="1750" spans="9:9" s="73" customFormat="1" x14ac:dyDescent="0.2">
      <c r="I1750" s="121"/>
    </row>
    <row r="1751" spans="9:9" s="73" customFormat="1" x14ac:dyDescent="0.2">
      <c r="I1751" s="121"/>
    </row>
    <row r="1752" spans="9:9" s="73" customFormat="1" x14ac:dyDescent="0.2">
      <c r="I1752" s="121"/>
    </row>
    <row r="1753" spans="9:9" s="73" customFormat="1" x14ac:dyDescent="0.2">
      <c r="I1753" s="121"/>
    </row>
    <row r="1754" spans="9:9" s="73" customFormat="1" x14ac:dyDescent="0.2">
      <c r="I1754" s="121"/>
    </row>
    <row r="1755" spans="9:9" s="73" customFormat="1" x14ac:dyDescent="0.2">
      <c r="I1755" s="121"/>
    </row>
    <row r="1756" spans="9:9" s="73" customFormat="1" x14ac:dyDescent="0.2">
      <c r="I1756" s="121"/>
    </row>
    <row r="1757" spans="9:9" s="73" customFormat="1" x14ac:dyDescent="0.2">
      <c r="I1757" s="121"/>
    </row>
    <row r="1758" spans="9:9" s="73" customFormat="1" x14ac:dyDescent="0.2">
      <c r="I1758" s="121"/>
    </row>
    <row r="1759" spans="9:9" s="73" customFormat="1" x14ac:dyDescent="0.2">
      <c r="I1759" s="121"/>
    </row>
    <row r="1760" spans="9:9" s="73" customFormat="1" x14ac:dyDescent="0.2">
      <c r="I1760" s="121"/>
    </row>
    <row r="1761" spans="9:9" s="73" customFormat="1" x14ac:dyDescent="0.2">
      <c r="I1761" s="121"/>
    </row>
    <row r="1762" spans="9:9" s="73" customFormat="1" x14ac:dyDescent="0.2">
      <c r="I1762" s="121"/>
    </row>
    <row r="1763" spans="9:9" s="73" customFormat="1" x14ac:dyDescent="0.2">
      <c r="I1763" s="121"/>
    </row>
    <row r="1764" spans="9:9" s="73" customFormat="1" x14ac:dyDescent="0.2">
      <c r="I1764" s="121"/>
    </row>
    <row r="1765" spans="9:9" s="73" customFormat="1" x14ac:dyDescent="0.2">
      <c r="I1765" s="121"/>
    </row>
    <row r="1766" spans="9:9" s="73" customFormat="1" x14ac:dyDescent="0.2">
      <c r="I1766" s="121"/>
    </row>
    <row r="1767" spans="9:9" s="73" customFormat="1" x14ac:dyDescent="0.2">
      <c r="I1767" s="121"/>
    </row>
    <row r="1768" spans="9:9" s="73" customFormat="1" x14ac:dyDescent="0.2">
      <c r="I1768" s="121"/>
    </row>
    <row r="1769" spans="9:9" s="73" customFormat="1" x14ac:dyDescent="0.2">
      <c r="I1769" s="121"/>
    </row>
    <row r="1770" spans="9:9" s="73" customFormat="1" x14ac:dyDescent="0.2">
      <c r="I1770" s="121"/>
    </row>
    <row r="1771" spans="9:9" s="73" customFormat="1" x14ac:dyDescent="0.2">
      <c r="I1771" s="121"/>
    </row>
    <row r="1772" spans="9:9" s="73" customFormat="1" x14ac:dyDescent="0.2">
      <c r="I1772" s="121"/>
    </row>
    <row r="1773" spans="9:9" s="73" customFormat="1" x14ac:dyDescent="0.2">
      <c r="I1773" s="121"/>
    </row>
    <row r="1774" spans="9:9" s="73" customFormat="1" x14ac:dyDescent="0.2">
      <c r="I1774" s="121"/>
    </row>
    <row r="1775" spans="9:9" s="73" customFormat="1" x14ac:dyDescent="0.2">
      <c r="I1775" s="121"/>
    </row>
    <row r="1776" spans="9:9" s="73" customFormat="1" x14ac:dyDescent="0.2">
      <c r="I1776" s="121"/>
    </row>
    <row r="1777" spans="9:9" s="73" customFormat="1" x14ac:dyDescent="0.2">
      <c r="I1777" s="121"/>
    </row>
    <row r="1778" spans="9:9" s="73" customFormat="1" x14ac:dyDescent="0.2">
      <c r="I1778" s="121"/>
    </row>
    <row r="1779" spans="9:9" s="73" customFormat="1" x14ac:dyDescent="0.2">
      <c r="I1779" s="121"/>
    </row>
    <row r="1780" spans="9:9" s="73" customFormat="1" x14ac:dyDescent="0.2">
      <c r="I1780" s="121"/>
    </row>
    <row r="1781" spans="9:9" s="73" customFormat="1" x14ac:dyDescent="0.2">
      <c r="I1781" s="121"/>
    </row>
    <row r="1782" spans="9:9" s="73" customFormat="1" x14ac:dyDescent="0.2">
      <c r="I1782" s="121"/>
    </row>
    <row r="1783" spans="9:9" s="73" customFormat="1" x14ac:dyDescent="0.2">
      <c r="I1783" s="121"/>
    </row>
    <row r="1784" spans="9:9" s="73" customFormat="1" x14ac:dyDescent="0.2">
      <c r="I1784" s="121"/>
    </row>
    <row r="1785" spans="9:9" s="73" customFormat="1" x14ac:dyDescent="0.2">
      <c r="I1785" s="121"/>
    </row>
    <row r="1786" spans="9:9" s="73" customFormat="1" x14ac:dyDescent="0.2">
      <c r="I1786" s="121"/>
    </row>
    <row r="1787" spans="9:9" s="73" customFormat="1" x14ac:dyDescent="0.2">
      <c r="I1787" s="121"/>
    </row>
    <row r="1788" spans="9:9" s="73" customFormat="1" x14ac:dyDescent="0.2">
      <c r="I1788" s="121"/>
    </row>
    <row r="1789" spans="9:9" s="73" customFormat="1" x14ac:dyDescent="0.2">
      <c r="I1789" s="121"/>
    </row>
    <row r="1790" spans="9:9" s="73" customFormat="1" x14ac:dyDescent="0.2">
      <c r="I1790" s="121"/>
    </row>
    <row r="1791" spans="9:9" s="73" customFormat="1" x14ac:dyDescent="0.2">
      <c r="I1791" s="121"/>
    </row>
    <row r="1792" spans="9:9" s="73" customFormat="1" x14ac:dyDescent="0.2">
      <c r="I1792" s="121"/>
    </row>
    <row r="1793" spans="9:9" s="73" customFormat="1" x14ac:dyDescent="0.2">
      <c r="I1793" s="121"/>
    </row>
    <row r="1794" spans="9:9" s="73" customFormat="1" x14ac:dyDescent="0.2">
      <c r="I1794" s="121"/>
    </row>
    <row r="1795" spans="9:9" s="73" customFormat="1" x14ac:dyDescent="0.2">
      <c r="I1795" s="121"/>
    </row>
    <row r="1796" spans="9:9" s="73" customFormat="1" x14ac:dyDescent="0.2">
      <c r="I1796" s="121"/>
    </row>
    <row r="1797" spans="9:9" s="73" customFormat="1" x14ac:dyDescent="0.2">
      <c r="I1797" s="121"/>
    </row>
    <row r="1798" spans="9:9" s="73" customFormat="1" x14ac:dyDescent="0.2">
      <c r="I1798" s="121"/>
    </row>
    <row r="1799" spans="9:9" s="73" customFormat="1" x14ac:dyDescent="0.2">
      <c r="I1799" s="121"/>
    </row>
    <row r="1800" spans="9:9" s="73" customFormat="1" x14ac:dyDescent="0.2">
      <c r="I1800" s="121"/>
    </row>
    <row r="1801" spans="9:9" s="73" customFormat="1" x14ac:dyDescent="0.2">
      <c r="I1801" s="121"/>
    </row>
    <row r="1802" spans="9:9" s="73" customFormat="1" x14ac:dyDescent="0.2">
      <c r="I1802" s="121"/>
    </row>
    <row r="1803" spans="9:9" s="73" customFormat="1" x14ac:dyDescent="0.2">
      <c r="I1803" s="121"/>
    </row>
    <row r="1804" spans="9:9" s="73" customFormat="1" x14ac:dyDescent="0.2">
      <c r="I1804" s="121"/>
    </row>
    <row r="1805" spans="9:9" s="73" customFormat="1" x14ac:dyDescent="0.2">
      <c r="I1805" s="121"/>
    </row>
    <row r="1806" spans="9:9" s="73" customFormat="1" x14ac:dyDescent="0.2">
      <c r="I1806" s="121"/>
    </row>
    <row r="1807" spans="9:9" s="73" customFormat="1" x14ac:dyDescent="0.2">
      <c r="I1807" s="121"/>
    </row>
    <row r="1808" spans="9:9" s="73" customFormat="1" x14ac:dyDescent="0.2">
      <c r="I1808" s="121"/>
    </row>
    <row r="1809" spans="9:9" s="73" customFormat="1" x14ac:dyDescent="0.2">
      <c r="I1809" s="121"/>
    </row>
    <row r="1810" spans="9:9" s="73" customFormat="1" x14ac:dyDescent="0.2">
      <c r="I1810" s="121"/>
    </row>
    <row r="1811" spans="9:9" s="73" customFormat="1" x14ac:dyDescent="0.2">
      <c r="I1811" s="121"/>
    </row>
    <row r="1812" spans="9:9" s="73" customFormat="1" x14ac:dyDescent="0.2">
      <c r="I1812" s="121"/>
    </row>
    <row r="1813" spans="9:9" s="73" customFormat="1" x14ac:dyDescent="0.2">
      <c r="I1813" s="121"/>
    </row>
    <row r="1814" spans="9:9" s="73" customFormat="1" x14ac:dyDescent="0.2">
      <c r="I1814" s="121"/>
    </row>
    <row r="1815" spans="9:9" s="73" customFormat="1" x14ac:dyDescent="0.2">
      <c r="I1815" s="121"/>
    </row>
    <row r="1816" spans="9:9" s="73" customFormat="1" x14ac:dyDescent="0.2">
      <c r="I1816" s="121"/>
    </row>
    <row r="1817" spans="9:9" s="73" customFormat="1" x14ac:dyDescent="0.2">
      <c r="I1817" s="121"/>
    </row>
    <row r="1818" spans="9:9" s="73" customFormat="1" x14ac:dyDescent="0.2">
      <c r="I1818" s="121"/>
    </row>
    <row r="1819" spans="9:9" s="73" customFormat="1" x14ac:dyDescent="0.2">
      <c r="I1819" s="121"/>
    </row>
    <row r="1820" spans="9:9" s="73" customFormat="1" x14ac:dyDescent="0.2">
      <c r="I1820" s="121"/>
    </row>
    <row r="1821" spans="9:9" s="73" customFormat="1" x14ac:dyDescent="0.2">
      <c r="I1821" s="121"/>
    </row>
    <row r="1822" spans="9:9" s="73" customFormat="1" x14ac:dyDescent="0.2">
      <c r="I1822" s="121"/>
    </row>
    <row r="1823" spans="9:9" s="73" customFormat="1" x14ac:dyDescent="0.2">
      <c r="I1823" s="121"/>
    </row>
    <row r="1824" spans="9:9" s="73" customFormat="1" x14ac:dyDescent="0.2">
      <c r="I1824" s="121"/>
    </row>
    <row r="1825" spans="9:9" s="73" customFormat="1" x14ac:dyDescent="0.2">
      <c r="I1825" s="121"/>
    </row>
    <row r="1826" spans="9:9" s="73" customFormat="1" x14ac:dyDescent="0.2">
      <c r="I1826" s="121"/>
    </row>
    <row r="1827" spans="9:9" s="73" customFormat="1" x14ac:dyDescent="0.2">
      <c r="I1827" s="121"/>
    </row>
    <row r="1828" spans="9:9" s="73" customFormat="1" x14ac:dyDescent="0.2">
      <c r="I1828" s="121"/>
    </row>
    <row r="1829" spans="9:9" s="73" customFormat="1" x14ac:dyDescent="0.2">
      <c r="I1829" s="121"/>
    </row>
    <row r="1830" spans="9:9" s="73" customFormat="1" x14ac:dyDescent="0.2">
      <c r="I1830" s="121"/>
    </row>
    <row r="1831" spans="9:9" s="73" customFormat="1" x14ac:dyDescent="0.2">
      <c r="I1831" s="121"/>
    </row>
    <row r="1832" spans="9:9" s="73" customFormat="1" x14ac:dyDescent="0.2">
      <c r="I1832" s="121"/>
    </row>
    <row r="1833" spans="9:9" s="73" customFormat="1" x14ac:dyDescent="0.2">
      <c r="I1833" s="121"/>
    </row>
    <row r="1834" spans="9:9" s="73" customFormat="1" x14ac:dyDescent="0.2">
      <c r="I1834" s="121"/>
    </row>
    <row r="1835" spans="9:9" s="73" customFormat="1" x14ac:dyDescent="0.2">
      <c r="I1835" s="121"/>
    </row>
    <row r="1836" spans="9:9" s="73" customFormat="1" x14ac:dyDescent="0.2">
      <c r="I1836" s="121"/>
    </row>
    <row r="1837" spans="9:9" s="73" customFormat="1" x14ac:dyDescent="0.2">
      <c r="I1837" s="121"/>
    </row>
    <row r="1838" spans="9:9" s="73" customFormat="1" x14ac:dyDescent="0.2">
      <c r="I1838" s="121"/>
    </row>
    <row r="1839" spans="9:9" s="73" customFormat="1" x14ac:dyDescent="0.2">
      <c r="I1839" s="121"/>
    </row>
    <row r="1840" spans="9:9" s="73" customFormat="1" x14ac:dyDescent="0.2">
      <c r="I1840" s="121"/>
    </row>
    <row r="1841" spans="9:9" s="73" customFormat="1" x14ac:dyDescent="0.2">
      <c r="I1841" s="121"/>
    </row>
    <row r="1842" spans="9:9" s="73" customFormat="1" x14ac:dyDescent="0.2">
      <c r="I1842" s="121"/>
    </row>
    <row r="1843" spans="9:9" s="73" customFormat="1" x14ac:dyDescent="0.2">
      <c r="I1843" s="121"/>
    </row>
    <row r="1844" spans="9:9" s="73" customFormat="1" x14ac:dyDescent="0.2">
      <c r="I1844" s="121"/>
    </row>
    <row r="1845" spans="9:9" s="73" customFormat="1" x14ac:dyDescent="0.2">
      <c r="I1845" s="121"/>
    </row>
    <row r="1846" spans="9:9" s="73" customFormat="1" x14ac:dyDescent="0.2">
      <c r="I1846" s="121"/>
    </row>
    <row r="1847" spans="9:9" s="73" customFormat="1" x14ac:dyDescent="0.2">
      <c r="I1847" s="121"/>
    </row>
    <row r="1848" spans="9:9" s="73" customFormat="1" x14ac:dyDescent="0.2">
      <c r="I1848" s="121"/>
    </row>
    <row r="1849" spans="9:9" s="73" customFormat="1" x14ac:dyDescent="0.2">
      <c r="I1849" s="121"/>
    </row>
    <row r="1850" spans="9:9" s="73" customFormat="1" x14ac:dyDescent="0.2">
      <c r="I1850" s="121"/>
    </row>
    <row r="1851" spans="9:9" s="73" customFormat="1" x14ac:dyDescent="0.2">
      <c r="I1851" s="121"/>
    </row>
    <row r="1852" spans="9:9" s="73" customFormat="1" x14ac:dyDescent="0.2">
      <c r="I1852" s="121"/>
    </row>
    <row r="1853" spans="9:9" s="73" customFormat="1" x14ac:dyDescent="0.2">
      <c r="I1853" s="121"/>
    </row>
    <row r="1854" spans="9:9" s="73" customFormat="1" x14ac:dyDescent="0.2">
      <c r="I1854" s="121"/>
    </row>
    <row r="1855" spans="9:9" s="73" customFormat="1" x14ac:dyDescent="0.2">
      <c r="I1855" s="121"/>
    </row>
    <row r="1856" spans="9:9" s="73" customFormat="1" x14ac:dyDescent="0.2">
      <c r="I1856" s="121"/>
    </row>
    <row r="1857" spans="9:9" s="73" customFormat="1" x14ac:dyDescent="0.2">
      <c r="I1857" s="121"/>
    </row>
    <row r="1858" spans="9:9" s="73" customFormat="1" x14ac:dyDescent="0.2">
      <c r="I1858" s="121"/>
    </row>
    <row r="1859" spans="9:9" s="73" customFormat="1" x14ac:dyDescent="0.2">
      <c r="I1859" s="121"/>
    </row>
    <row r="1860" spans="9:9" s="73" customFormat="1" x14ac:dyDescent="0.2">
      <c r="I1860" s="121"/>
    </row>
    <row r="1861" spans="9:9" s="73" customFormat="1" x14ac:dyDescent="0.2">
      <c r="I1861" s="121"/>
    </row>
    <row r="1862" spans="9:9" s="73" customFormat="1" x14ac:dyDescent="0.2">
      <c r="I1862" s="121"/>
    </row>
    <row r="1863" spans="9:9" s="73" customFormat="1" x14ac:dyDescent="0.2">
      <c r="I1863" s="121"/>
    </row>
    <row r="1864" spans="9:9" s="73" customFormat="1" x14ac:dyDescent="0.2">
      <c r="I1864" s="121"/>
    </row>
    <row r="1865" spans="9:9" s="73" customFormat="1" x14ac:dyDescent="0.2">
      <c r="I1865" s="121"/>
    </row>
    <row r="1866" spans="9:9" s="73" customFormat="1" x14ac:dyDescent="0.2">
      <c r="I1866" s="121"/>
    </row>
    <row r="1867" spans="9:9" s="73" customFormat="1" x14ac:dyDescent="0.2">
      <c r="I1867" s="121"/>
    </row>
    <row r="1868" spans="9:9" s="73" customFormat="1" x14ac:dyDescent="0.2">
      <c r="I1868" s="121"/>
    </row>
    <row r="1869" spans="9:9" s="73" customFormat="1" x14ac:dyDescent="0.2">
      <c r="I1869" s="121"/>
    </row>
    <row r="1870" spans="9:9" s="73" customFormat="1" x14ac:dyDescent="0.2">
      <c r="I1870" s="121"/>
    </row>
    <row r="1871" spans="9:9" s="73" customFormat="1" x14ac:dyDescent="0.2">
      <c r="I1871" s="121"/>
    </row>
    <row r="1872" spans="9:9" s="73" customFormat="1" x14ac:dyDescent="0.2">
      <c r="I1872" s="121"/>
    </row>
    <row r="1873" spans="9:9" s="73" customFormat="1" x14ac:dyDescent="0.2">
      <c r="I1873" s="121"/>
    </row>
    <row r="1874" spans="9:9" s="73" customFormat="1" x14ac:dyDescent="0.2">
      <c r="I1874" s="121"/>
    </row>
    <row r="1875" spans="9:9" s="73" customFormat="1" x14ac:dyDescent="0.2">
      <c r="I1875" s="121"/>
    </row>
    <row r="1876" spans="9:9" s="73" customFormat="1" x14ac:dyDescent="0.2">
      <c r="I1876" s="121"/>
    </row>
    <row r="1877" spans="9:9" s="73" customFormat="1" x14ac:dyDescent="0.2">
      <c r="I1877" s="121"/>
    </row>
    <row r="1878" spans="9:9" s="73" customFormat="1" x14ac:dyDescent="0.2">
      <c r="I1878" s="121"/>
    </row>
    <row r="1879" spans="9:9" s="73" customFormat="1" x14ac:dyDescent="0.2">
      <c r="I1879" s="121"/>
    </row>
    <row r="1880" spans="9:9" s="73" customFormat="1" x14ac:dyDescent="0.2">
      <c r="I1880" s="121"/>
    </row>
    <row r="1881" spans="9:9" s="73" customFormat="1" x14ac:dyDescent="0.2">
      <c r="I1881" s="121"/>
    </row>
    <row r="1882" spans="9:9" s="73" customFormat="1" x14ac:dyDescent="0.2">
      <c r="I1882" s="121"/>
    </row>
    <row r="1883" spans="9:9" s="73" customFormat="1" x14ac:dyDescent="0.2">
      <c r="I1883" s="121"/>
    </row>
    <row r="1884" spans="9:9" s="73" customFormat="1" x14ac:dyDescent="0.2">
      <c r="I1884" s="121"/>
    </row>
    <row r="1885" spans="9:9" s="73" customFormat="1" x14ac:dyDescent="0.2">
      <c r="I1885" s="121"/>
    </row>
    <row r="1886" spans="9:9" s="73" customFormat="1" x14ac:dyDescent="0.2">
      <c r="I1886" s="121"/>
    </row>
    <row r="1887" spans="9:9" s="73" customFormat="1" x14ac:dyDescent="0.2">
      <c r="I1887" s="121"/>
    </row>
    <row r="1888" spans="9:9" s="73" customFormat="1" x14ac:dyDescent="0.2">
      <c r="I1888" s="121"/>
    </row>
    <row r="1889" spans="9:9" s="73" customFormat="1" x14ac:dyDescent="0.2">
      <c r="I1889" s="121"/>
    </row>
    <row r="1890" spans="9:9" s="73" customFormat="1" x14ac:dyDescent="0.2">
      <c r="I1890" s="121"/>
    </row>
    <row r="1891" spans="9:9" s="73" customFormat="1" x14ac:dyDescent="0.2">
      <c r="I1891" s="121"/>
    </row>
    <row r="1892" spans="9:9" s="73" customFormat="1" x14ac:dyDescent="0.2">
      <c r="I1892" s="121"/>
    </row>
    <row r="1893" spans="9:9" s="73" customFormat="1" x14ac:dyDescent="0.2">
      <c r="I1893" s="121"/>
    </row>
    <row r="1894" spans="9:9" s="73" customFormat="1" x14ac:dyDescent="0.2">
      <c r="I1894" s="121"/>
    </row>
    <row r="1895" spans="9:9" s="73" customFormat="1" x14ac:dyDescent="0.2">
      <c r="I1895" s="121"/>
    </row>
    <row r="1896" spans="9:9" s="73" customFormat="1" x14ac:dyDescent="0.2">
      <c r="I1896" s="121"/>
    </row>
    <row r="1897" spans="9:9" s="73" customFormat="1" x14ac:dyDescent="0.2">
      <c r="I1897" s="121"/>
    </row>
    <row r="1898" spans="9:9" s="73" customFormat="1" x14ac:dyDescent="0.2">
      <c r="I1898" s="121"/>
    </row>
    <row r="1899" spans="9:9" s="73" customFormat="1" x14ac:dyDescent="0.2">
      <c r="I1899" s="121"/>
    </row>
    <row r="1900" spans="9:9" s="73" customFormat="1" x14ac:dyDescent="0.2">
      <c r="I1900" s="121"/>
    </row>
    <row r="1901" spans="9:9" s="73" customFormat="1" x14ac:dyDescent="0.2">
      <c r="I1901" s="121"/>
    </row>
    <row r="1902" spans="9:9" s="73" customFormat="1" x14ac:dyDescent="0.2">
      <c r="I1902" s="121"/>
    </row>
    <row r="1903" spans="9:9" s="73" customFormat="1" x14ac:dyDescent="0.2">
      <c r="I1903" s="121"/>
    </row>
    <row r="1904" spans="9:9" s="73" customFormat="1" x14ac:dyDescent="0.2">
      <c r="I1904" s="121"/>
    </row>
    <row r="1905" spans="9:9" s="73" customFormat="1" x14ac:dyDescent="0.2">
      <c r="I1905" s="121"/>
    </row>
    <row r="1906" spans="9:9" s="73" customFormat="1" x14ac:dyDescent="0.2">
      <c r="I1906" s="121"/>
    </row>
    <row r="1907" spans="9:9" s="73" customFormat="1" x14ac:dyDescent="0.2">
      <c r="I1907" s="121"/>
    </row>
    <row r="1908" spans="9:9" s="73" customFormat="1" x14ac:dyDescent="0.2">
      <c r="I1908" s="121"/>
    </row>
    <row r="1909" spans="9:9" s="73" customFormat="1" x14ac:dyDescent="0.2">
      <c r="I1909" s="121"/>
    </row>
    <row r="1910" spans="9:9" s="73" customFormat="1" x14ac:dyDescent="0.2">
      <c r="I1910" s="121"/>
    </row>
    <row r="1911" spans="9:9" s="73" customFormat="1" x14ac:dyDescent="0.2">
      <c r="I1911" s="121"/>
    </row>
    <row r="1912" spans="9:9" s="73" customFormat="1" x14ac:dyDescent="0.2">
      <c r="I1912" s="121"/>
    </row>
    <row r="1913" spans="9:9" s="73" customFormat="1" x14ac:dyDescent="0.2">
      <c r="I1913" s="121"/>
    </row>
    <row r="1914" spans="9:9" s="73" customFormat="1" x14ac:dyDescent="0.2">
      <c r="I1914" s="121"/>
    </row>
    <row r="1915" spans="9:9" s="73" customFormat="1" x14ac:dyDescent="0.2">
      <c r="I1915" s="121"/>
    </row>
    <row r="1916" spans="9:9" s="73" customFormat="1" x14ac:dyDescent="0.2">
      <c r="I1916" s="121"/>
    </row>
    <row r="1917" spans="9:9" s="73" customFormat="1" x14ac:dyDescent="0.2">
      <c r="I1917" s="121"/>
    </row>
    <row r="1918" spans="9:9" s="73" customFormat="1" x14ac:dyDescent="0.2">
      <c r="I1918" s="121"/>
    </row>
    <row r="1919" spans="9:9" s="73" customFormat="1" x14ac:dyDescent="0.2">
      <c r="I1919" s="121"/>
    </row>
    <row r="1920" spans="9:9" s="73" customFormat="1" x14ac:dyDescent="0.2">
      <c r="I1920" s="121"/>
    </row>
    <row r="1921" spans="9:9" s="73" customFormat="1" x14ac:dyDescent="0.2">
      <c r="I1921" s="121"/>
    </row>
    <row r="1922" spans="9:9" s="73" customFormat="1" x14ac:dyDescent="0.2">
      <c r="I1922" s="121"/>
    </row>
    <row r="1923" spans="9:9" s="73" customFormat="1" x14ac:dyDescent="0.2">
      <c r="I1923" s="121"/>
    </row>
    <row r="1924" spans="9:9" s="73" customFormat="1" x14ac:dyDescent="0.2">
      <c r="I1924" s="121"/>
    </row>
    <row r="1925" spans="9:9" s="73" customFormat="1" x14ac:dyDescent="0.2">
      <c r="I1925" s="121"/>
    </row>
    <row r="1926" spans="9:9" s="73" customFormat="1" x14ac:dyDescent="0.2">
      <c r="I1926" s="121"/>
    </row>
    <row r="1927" spans="9:9" s="73" customFormat="1" x14ac:dyDescent="0.2">
      <c r="I1927" s="121"/>
    </row>
    <row r="1928" spans="9:9" s="73" customFormat="1" x14ac:dyDescent="0.2">
      <c r="I1928" s="121"/>
    </row>
    <row r="1929" spans="9:9" s="73" customFormat="1" x14ac:dyDescent="0.2">
      <c r="I1929" s="121"/>
    </row>
    <row r="1930" spans="9:9" s="73" customFormat="1" x14ac:dyDescent="0.2">
      <c r="I1930" s="121"/>
    </row>
    <row r="1931" spans="9:9" s="73" customFormat="1" x14ac:dyDescent="0.2">
      <c r="I1931" s="121"/>
    </row>
    <row r="1932" spans="9:9" s="73" customFormat="1" x14ac:dyDescent="0.2">
      <c r="I1932" s="121"/>
    </row>
    <row r="1933" spans="9:9" s="73" customFormat="1" x14ac:dyDescent="0.2">
      <c r="I1933" s="121"/>
    </row>
    <row r="1934" spans="9:9" s="73" customFormat="1" x14ac:dyDescent="0.2">
      <c r="I1934" s="121"/>
    </row>
    <row r="1935" spans="9:9" s="73" customFormat="1" x14ac:dyDescent="0.2">
      <c r="I1935" s="121"/>
    </row>
    <row r="1936" spans="9:9" s="73" customFormat="1" x14ac:dyDescent="0.2">
      <c r="I1936" s="121"/>
    </row>
    <row r="1937" spans="9:9" s="73" customFormat="1" x14ac:dyDescent="0.2">
      <c r="I1937" s="121"/>
    </row>
    <row r="1938" spans="9:9" s="73" customFormat="1" x14ac:dyDescent="0.2">
      <c r="I1938" s="121"/>
    </row>
    <row r="1939" spans="9:9" s="73" customFormat="1" x14ac:dyDescent="0.2">
      <c r="I1939" s="121"/>
    </row>
    <row r="1940" spans="9:9" s="73" customFormat="1" x14ac:dyDescent="0.2">
      <c r="I1940" s="121"/>
    </row>
    <row r="1941" spans="9:9" s="73" customFormat="1" x14ac:dyDescent="0.2">
      <c r="I1941" s="121"/>
    </row>
    <row r="1942" spans="9:9" s="73" customFormat="1" x14ac:dyDescent="0.2">
      <c r="I1942" s="121"/>
    </row>
    <row r="1943" spans="9:9" s="73" customFormat="1" x14ac:dyDescent="0.2">
      <c r="I1943" s="121"/>
    </row>
    <row r="1944" spans="9:9" s="73" customFormat="1" x14ac:dyDescent="0.2">
      <c r="I1944" s="121"/>
    </row>
    <row r="1945" spans="9:9" s="73" customFormat="1" x14ac:dyDescent="0.2">
      <c r="I1945" s="121"/>
    </row>
    <row r="1946" spans="9:9" s="73" customFormat="1" x14ac:dyDescent="0.2">
      <c r="I1946" s="121"/>
    </row>
    <row r="1947" spans="9:9" s="73" customFormat="1" x14ac:dyDescent="0.2">
      <c r="I1947" s="121"/>
    </row>
    <row r="1948" spans="9:9" s="73" customFormat="1" x14ac:dyDescent="0.2">
      <c r="I1948" s="121"/>
    </row>
    <row r="1949" spans="9:9" s="73" customFormat="1" x14ac:dyDescent="0.2">
      <c r="I1949" s="121"/>
    </row>
    <row r="1950" spans="9:9" s="73" customFormat="1" x14ac:dyDescent="0.2">
      <c r="I1950" s="121"/>
    </row>
    <row r="1951" spans="9:9" s="73" customFormat="1" x14ac:dyDescent="0.2">
      <c r="I1951" s="121"/>
    </row>
    <row r="1952" spans="9:9" s="73" customFormat="1" x14ac:dyDescent="0.2">
      <c r="I1952" s="121"/>
    </row>
    <row r="1953" spans="9:9" s="73" customFormat="1" x14ac:dyDescent="0.2">
      <c r="I1953" s="121"/>
    </row>
    <row r="1954" spans="9:9" s="73" customFormat="1" x14ac:dyDescent="0.2">
      <c r="I1954" s="121"/>
    </row>
    <row r="1955" spans="9:9" s="73" customFormat="1" x14ac:dyDescent="0.2">
      <c r="I1955" s="121"/>
    </row>
    <row r="1956" spans="9:9" s="73" customFormat="1" x14ac:dyDescent="0.2">
      <c r="I1956" s="121"/>
    </row>
    <row r="1957" spans="9:9" s="73" customFormat="1" x14ac:dyDescent="0.2">
      <c r="I1957" s="121"/>
    </row>
    <row r="1958" spans="9:9" s="73" customFormat="1" x14ac:dyDescent="0.2">
      <c r="I1958" s="121"/>
    </row>
    <row r="1959" spans="9:9" s="73" customFormat="1" x14ac:dyDescent="0.2">
      <c r="I1959" s="121"/>
    </row>
    <row r="1960" spans="9:9" s="73" customFormat="1" x14ac:dyDescent="0.2">
      <c r="I1960" s="121"/>
    </row>
    <row r="1961" spans="9:9" s="73" customFormat="1" x14ac:dyDescent="0.2">
      <c r="I1961" s="121"/>
    </row>
    <row r="1962" spans="9:9" s="73" customFormat="1" x14ac:dyDescent="0.2">
      <c r="I1962" s="121"/>
    </row>
    <row r="1963" spans="9:9" s="73" customFormat="1" x14ac:dyDescent="0.2">
      <c r="I1963" s="121"/>
    </row>
    <row r="1964" spans="9:9" s="73" customFormat="1" x14ac:dyDescent="0.2">
      <c r="I1964" s="121"/>
    </row>
    <row r="1965" spans="9:9" s="73" customFormat="1" x14ac:dyDescent="0.2">
      <c r="I1965" s="121"/>
    </row>
    <row r="1966" spans="9:9" s="73" customFormat="1" x14ac:dyDescent="0.2">
      <c r="I1966" s="121"/>
    </row>
    <row r="1967" spans="9:9" s="73" customFormat="1" x14ac:dyDescent="0.2">
      <c r="I1967" s="121"/>
    </row>
    <row r="1968" spans="9:9" s="73" customFormat="1" x14ac:dyDescent="0.2">
      <c r="I1968" s="121"/>
    </row>
    <row r="1969" spans="9:9" s="73" customFormat="1" x14ac:dyDescent="0.2">
      <c r="I1969" s="121"/>
    </row>
    <row r="1970" spans="9:9" s="73" customFormat="1" x14ac:dyDescent="0.2">
      <c r="I1970" s="121"/>
    </row>
    <row r="1971" spans="9:9" s="73" customFormat="1" x14ac:dyDescent="0.2">
      <c r="I1971" s="121"/>
    </row>
    <row r="1972" spans="9:9" s="73" customFormat="1" x14ac:dyDescent="0.2">
      <c r="I1972" s="121"/>
    </row>
    <row r="1973" spans="9:9" s="73" customFormat="1" x14ac:dyDescent="0.2">
      <c r="I1973" s="121"/>
    </row>
    <row r="1974" spans="9:9" s="73" customFormat="1" x14ac:dyDescent="0.2">
      <c r="I1974" s="121"/>
    </row>
    <row r="1975" spans="9:9" s="73" customFormat="1" x14ac:dyDescent="0.2">
      <c r="I1975" s="121"/>
    </row>
    <row r="1976" spans="9:9" s="73" customFormat="1" x14ac:dyDescent="0.2">
      <c r="I1976" s="121"/>
    </row>
    <row r="1977" spans="9:9" s="73" customFormat="1" x14ac:dyDescent="0.2">
      <c r="I1977" s="121"/>
    </row>
    <row r="1978" spans="9:9" s="73" customFormat="1" x14ac:dyDescent="0.2">
      <c r="I1978" s="121"/>
    </row>
    <row r="1979" spans="9:9" s="73" customFormat="1" x14ac:dyDescent="0.2">
      <c r="I1979" s="121"/>
    </row>
    <row r="1980" spans="9:9" s="73" customFormat="1" x14ac:dyDescent="0.2">
      <c r="I1980" s="121"/>
    </row>
    <row r="1981" spans="9:9" s="73" customFormat="1" x14ac:dyDescent="0.2">
      <c r="I1981" s="121"/>
    </row>
    <row r="1982" spans="9:9" s="73" customFormat="1" x14ac:dyDescent="0.2">
      <c r="I1982" s="121"/>
    </row>
    <row r="1983" spans="9:9" s="73" customFormat="1" x14ac:dyDescent="0.2">
      <c r="I1983" s="121"/>
    </row>
    <row r="1984" spans="9:9" s="73" customFormat="1" x14ac:dyDescent="0.2">
      <c r="I1984" s="121"/>
    </row>
    <row r="1985" spans="9:9" s="73" customFormat="1" x14ac:dyDescent="0.2">
      <c r="I1985" s="121"/>
    </row>
    <row r="1986" spans="9:9" s="73" customFormat="1" x14ac:dyDescent="0.2">
      <c r="I1986" s="121"/>
    </row>
    <row r="1987" spans="9:9" s="73" customFormat="1" x14ac:dyDescent="0.2">
      <c r="I1987" s="121"/>
    </row>
    <row r="1988" spans="9:9" s="73" customFormat="1" x14ac:dyDescent="0.2">
      <c r="I1988" s="121"/>
    </row>
    <row r="1989" spans="9:9" s="73" customFormat="1" x14ac:dyDescent="0.2">
      <c r="I1989" s="121"/>
    </row>
    <row r="1990" spans="9:9" s="73" customFormat="1" x14ac:dyDescent="0.2">
      <c r="I1990" s="121"/>
    </row>
    <row r="1991" spans="9:9" s="73" customFormat="1" x14ac:dyDescent="0.2">
      <c r="I1991" s="121"/>
    </row>
    <row r="1992" spans="9:9" s="73" customFormat="1" x14ac:dyDescent="0.2">
      <c r="I1992" s="121"/>
    </row>
    <row r="1993" spans="9:9" s="73" customFormat="1" x14ac:dyDescent="0.2">
      <c r="I1993" s="121"/>
    </row>
    <row r="1994" spans="9:9" s="73" customFormat="1" x14ac:dyDescent="0.2">
      <c r="I1994" s="121"/>
    </row>
    <row r="1995" spans="9:9" s="73" customFormat="1" x14ac:dyDescent="0.2">
      <c r="I1995" s="121"/>
    </row>
    <row r="1996" spans="9:9" s="73" customFormat="1" x14ac:dyDescent="0.2">
      <c r="I1996" s="121"/>
    </row>
    <row r="1997" spans="9:9" s="73" customFormat="1" x14ac:dyDescent="0.2">
      <c r="I1997" s="121"/>
    </row>
    <row r="1998" spans="9:9" s="73" customFormat="1" x14ac:dyDescent="0.2">
      <c r="I1998" s="121"/>
    </row>
    <row r="1999" spans="9:9" s="73" customFormat="1" x14ac:dyDescent="0.2">
      <c r="I1999" s="121"/>
    </row>
    <row r="2000" spans="9:9" s="73" customFormat="1" x14ac:dyDescent="0.2">
      <c r="I2000" s="121"/>
    </row>
    <row r="2001" spans="9:9" s="73" customFormat="1" x14ac:dyDescent="0.2">
      <c r="I2001" s="121"/>
    </row>
    <row r="2002" spans="9:9" s="73" customFormat="1" x14ac:dyDescent="0.2">
      <c r="I2002" s="121"/>
    </row>
    <row r="2003" spans="9:9" s="73" customFormat="1" x14ac:dyDescent="0.2">
      <c r="I2003" s="121"/>
    </row>
    <row r="2004" spans="9:9" s="73" customFormat="1" x14ac:dyDescent="0.2">
      <c r="I2004" s="121"/>
    </row>
    <row r="2005" spans="9:9" s="73" customFormat="1" x14ac:dyDescent="0.2">
      <c r="I2005" s="121"/>
    </row>
    <row r="2006" spans="9:9" s="73" customFormat="1" x14ac:dyDescent="0.2">
      <c r="I2006" s="121"/>
    </row>
    <row r="2007" spans="9:9" s="73" customFormat="1" x14ac:dyDescent="0.2">
      <c r="I2007" s="121"/>
    </row>
    <row r="2008" spans="9:9" s="73" customFormat="1" x14ac:dyDescent="0.2">
      <c r="I2008" s="121"/>
    </row>
    <row r="2009" spans="9:9" s="73" customFormat="1" x14ac:dyDescent="0.2">
      <c r="I2009" s="121"/>
    </row>
    <row r="2010" spans="9:9" s="73" customFormat="1" x14ac:dyDescent="0.2">
      <c r="I2010" s="121"/>
    </row>
    <row r="2011" spans="9:9" s="73" customFormat="1" x14ac:dyDescent="0.2">
      <c r="I2011" s="121"/>
    </row>
    <row r="2012" spans="9:9" s="73" customFormat="1" x14ac:dyDescent="0.2">
      <c r="I2012" s="121"/>
    </row>
    <row r="2013" spans="9:9" s="73" customFormat="1" x14ac:dyDescent="0.2">
      <c r="I2013" s="121"/>
    </row>
    <row r="2014" spans="9:9" s="73" customFormat="1" x14ac:dyDescent="0.2">
      <c r="I2014" s="121"/>
    </row>
    <row r="2015" spans="9:9" s="73" customFormat="1" x14ac:dyDescent="0.2">
      <c r="I2015" s="121"/>
    </row>
    <row r="2016" spans="9:9" s="73" customFormat="1" x14ac:dyDescent="0.2">
      <c r="I2016" s="121"/>
    </row>
    <row r="2017" spans="9:9" s="73" customFormat="1" x14ac:dyDescent="0.2">
      <c r="I2017" s="121"/>
    </row>
    <row r="2018" spans="9:9" s="73" customFormat="1" x14ac:dyDescent="0.2">
      <c r="I2018" s="121"/>
    </row>
    <row r="2019" spans="9:9" s="73" customFormat="1" x14ac:dyDescent="0.2">
      <c r="I2019" s="121"/>
    </row>
    <row r="2020" spans="9:9" s="73" customFormat="1" x14ac:dyDescent="0.2">
      <c r="I2020" s="121"/>
    </row>
    <row r="2021" spans="9:9" s="73" customFormat="1" x14ac:dyDescent="0.2">
      <c r="I2021" s="121"/>
    </row>
    <row r="2022" spans="9:9" s="73" customFormat="1" x14ac:dyDescent="0.2">
      <c r="I2022" s="121"/>
    </row>
    <row r="2023" spans="9:9" s="73" customFormat="1" x14ac:dyDescent="0.2">
      <c r="I2023" s="121"/>
    </row>
    <row r="2024" spans="9:9" s="73" customFormat="1" x14ac:dyDescent="0.2">
      <c r="I2024" s="121"/>
    </row>
    <row r="2025" spans="9:9" s="73" customFormat="1" x14ac:dyDescent="0.2">
      <c r="I2025" s="121"/>
    </row>
    <row r="2026" spans="9:9" s="73" customFormat="1" x14ac:dyDescent="0.2">
      <c r="I2026" s="121"/>
    </row>
    <row r="2027" spans="9:9" s="73" customFormat="1" x14ac:dyDescent="0.2">
      <c r="I2027" s="121"/>
    </row>
    <row r="2028" spans="9:9" s="73" customFormat="1" x14ac:dyDescent="0.2">
      <c r="I2028" s="121"/>
    </row>
    <row r="2029" spans="9:9" s="73" customFormat="1" x14ac:dyDescent="0.2">
      <c r="I2029" s="121"/>
    </row>
    <row r="2030" spans="9:9" s="73" customFormat="1" x14ac:dyDescent="0.2">
      <c r="I2030" s="121"/>
    </row>
    <row r="2031" spans="9:9" s="73" customFormat="1" x14ac:dyDescent="0.2">
      <c r="I2031" s="121"/>
    </row>
    <row r="2032" spans="9:9" s="73" customFormat="1" x14ac:dyDescent="0.2">
      <c r="I2032" s="121"/>
    </row>
    <row r="2033" spans="9:9" s="73" customFormat="1" x14ac:dyDescent="0.2">
      <c r="I2033" s="121"/>
    </row>
    <row r="2034" spans="9:9" s="73" customFormat="1" x14ac:dyDescent="0.2">
      <c r="I2034" s="121"/>
    </row>
    <row r="2035" spans="9:9" s="73" customFormat="1" x14ac:dyDescent="0.2">
      <c r="I2035" s="121"/>
    </row>
    <row r="2036" spans="9:9" s="73" customFormat="1" x14ac:dyDescent="0.2">
      <c r="I2036" s="121"/>
    </row>
    <row r="2037" spans="9:9" s="73" customFormat="1" x14ac:dyDescent="0.2">
      <c r="I2037" s="121"/>
    </row>
    <row r="2038" spans="9:9" s="73" customFormat="1" x14ac:dyDescent="0.2">
      <c r="I2038" s="121"/>
    </row>
    <row r="2039" spans="9:9" s="73" customFormat="1" x14ac:dyDescent="0.2">
      <c r="I2039" s="121"/>
    </row>
    <row r="2040" spans="9:9" s="73" customFormat="1" x14ac:dyDescent="0.2">
      <c r="I2040" s="121"/>
    </row>
    <row r="2041" spans="9:9" s="73" customFormat="1" x14ac:dyDescent="0.2">
      <c r="I2041" s="121"/>
    </row>
    <row r="2042" spans="9:9" s="73" customFormat="1" x14ac:dyDescent="0.2">
      <c r="I2042" s="121"/>
    </row>
    <row r="2043" spans="9:9" s="73" customFormat="1" x14ac:dyDescent="0.2">
      <c r="I2043" s="121"/>
    </row>
    <row r="2044" spans="9:9" s="73" customFormat="1" x14ac:dyDescent="0.2">
      <c r="I2044" s="121"/>
    </row>
    <row r="2045" spans="9:9" s="73" customFormat="1" x14ac:dyDescent="0.2">
      <c r="I2045" s="121"/>
    </row>
    <row r="2046" spans="9:9" s="73" customFormat="1" x14ac:dyDescent="0.2">
      <c r="I2046" s="121"/>
    </row>
    <row r="2047" spans="9:9" s="73" customFormat="1" x14ac:dyDescent="0.2">
      <c r="I2047" s="121"/>
    </row>
    <row r="2048" spans="9:9" s="73" customFormat="1" x14ac:dyDescent="0.2">
      <c r="I2048" s="121"/>
    </row>
    <row r="2049" spans="9:9" s="73" customFormat="1" x14ac:dyDescent="0.2">
      <c r="I2049" s="121"/>
    </row>
    <row r="2050" spans="9:9" s="73" customFormat="1" x14ac:dyDescent="0.2">
      <c r="I2050" s="121"/>
    </row>
    <row r="2051" spans="9:9" s="73" customFormat="1" x14ac:dyDescent="0.2">
      <c r="I2051" s="121"/>
    </row>
    <row r="2052" spans="9:9" s="73" customFormat="1" x14ac:dyDescent="0.2">
      <c r="I2052" s="121"/>
    </row>
    <row r="2053" spans="9:9" s="73" customFormat="1" x14ac:dyDescent="0.2">
      <c r="I2053" s="121"/>
    </row>
    <row r="2054" spans="9:9" s="73" customFormat="1" x14ac:dyDescent="0.2">
      <c r="I2054" s="121"/>
    </row>
    <row r="2055" spans="9:9" s="73" customFormat="1" x14ac:dyDescent="0.2">
      <c r="I2055" s="121"/>
    </row>
    <row r="2056" spans="9:9" s="73" customFormat="1" x14ac:dyDescent="0.2">
      <c r="I2056" s="121"/>
    </row>
    <row r="2057" spans="9:9" s="73" customFormat="1" x14ac:dyDescent="0.2">
      <c r="I2057" s="121"/>
    </row>
    <row r="2058" spans="9:9" s="73" customFormat="1" x14ac:dyDescent="0.2">
      <c r="I2058" s="121"/>
    </row>
    <row r="2059" spans="9:9" s="73" customFormat="1" x14ac:dyDescent="0.2">
      <c r="I2059" s="121"/>
    </row>
    <row r="2060" spans="9:9" s="73" customFormat="1" x14ac:dyDescent="0.2">
      <c r="I2060" s="121"/>
    </row>
    <row r="2061" spans="9:9" s="73" customFormat="1" x14ac:dyDescent="0.2">
      <c r="I2061" s="121"/>
    </row>
    <row r="2062" spans="9:9" s="73" customFormat="1" x14ac:dyDescent="0.2">
      <c r="I2062" s="121"/>
    </row>
    <row r="2063" spans="9:9" s="73" customFormat="1" x14ac:dyDescent="0.2">
      <c r="I2063" s="121"/>
    </row>
    <row r="2064" spans="9:9" s="73" customFormat="1" x14ac:dyDescent="0.2">
      <c r="I2064" s="121"/>
    </row>
    <row r="2065" spans="9:9" s="73" customFormat="1" x14ac:dyDescent="0.2">
      <c r="I2065" s="121"/>
    </row>
    <row r="2066" spans="9:9" s="73" customFormat="1" x14ac:dyDescent="0.2">
      <c r="I2066" s="121"/>
    </row>
    <row r="2067" spans="9:9" s="73" customFormat="1" x14ac:dyDescent="0.2">
      <c r="I2067" s="121"/>
    </row>
    <row r="2068" spans="9:9" s="73" customFormat="1" x14ac:dyDescent="0.2">
      <c r="I2068" s="121"/>
    </row>
    <row r="2069" spans="9:9" s="73" customFormat="1" x14ac:dyDescent="0.2">
      <c r="I2069" s="121"/>
    </row>
    <row r="2070" spans="9:9" s="73" customFormat="1" x14ac:dyDescent="0.2">
      <c r="I2070" s="121"/>
    </row>
    <row r="2071" spans="9:9" s="73" customFormat="1" x14ac:dyDescent="0.2">
      <c r="I2071" s="121"/>
    </row>
    <row r="2072" spans="9:9" s="73" customFormat="1" x14ac:dyDescent="0.2">
      <c r="I2072" s="121"/>
    </row>
    <row r="2073" spans="9:9" s="73" customFormat="1" x14ac:dyDescent="0.2">
      <c r="I2073" s="121"/>
    </row>
    <row r="2074" spans="9:9" s="73" customFormat="1" x14ac:dyDescent="0.2">
      <c r="I2074" s="121"/>
    </row>
    <row r="2075" spans="9:9" s="73" customFormat="1" x14ac:dyDescent="0.2">
      <c r="I2075" s="121"/>
    </row>
    <row r="2076" spans="9:9" s="73" customFormat="1" x14ac:dyDescent="0.2">
      <c r="I2076" s="121"/>
    </row>
    <row r="2077" spans="9:9" s="73" customFormat="1" x14ac:dyDescent="0.2">
      <c r="I2077" s="121"/>
    </row>
    <row r="2078" spans="9:9" s="73" customFormat="1" x14ac:dyDescent="0.2">
      <c r="I2078" s="121"/>
    </row>
    <row r="2079" spans="9:9" s="73" customFormat="1" x14ac:dyDescent="0.2">
      <c r="I2079" s="121"/>
    </row>
    <row r="2080" spans="9:9" s="73" customFormat="1" x14ac:dyDescent="0.2">
      <c r="I2080" s="121"/>
    </row>
    <row r="2081" spans="9:9" s="73" customFormat="1" x14ac:dyDescent="0.2">
      <c r="I2081" s="121"/>
    </row>
    <row r="2082" spans="9:9" s="73" customFormat="1" x14ac:dyDescent="0.2">
      <c r="I2082" s="121"/>
    </row>
    <row r="2083" spans="9:9" s="73" customFormat="1" x14ac:dyDescent="0.2">
      <c r="I2083" s="121"/>
    </row>
    <row r="2084" spans="9:9" s="73" customFormat="1" x14ac:dyDescent="0.2">
      <c r="I2084" s="121"/>
    </row>
    <row r="2085" spans="9:9" s="73" customFormat="1" x14ac:dyDescent="0.2">
      <c r="I2085" s="121"/>
    </row>
    <row r="2086" spans="9:9" s="73" customFormat="1" x14ac:dyDescent="0.2">
      <c r="I2086" s="121"/>
    </row>
    <row r="2087" spans="9:9" s="73" customFormat="1" x14ac:dyDescent="0.2">
      <c r="I2087" s="121"/>
    </row>
    <row r="2088" spans="9:9" s="73" customFormat="1" x14ac:dyDescent="0.2">
      <c r="I2088" s="121"/>
    </row>
    <row r="2089" spans="9:9" s="73" customFormat="1" x14ac:dyDescent="0.2">
      <c r="I2089" s="121"/>
    </row>
    <row r="2090" spans="9:9" s="73" customFormat="1" x14ac:dyDescent="0.2">
      <c r="I2090" s="121"/>
    </row>
    <row r="2091" spans="9:9" s="73" customFormat="1" x14ac:dyDescent="0.2">
      <c r="I2091" s="121"/>
    </row>
    <row r="2092" spans="9:9" s="73" customFormat="1" x14ac:dyDescent="0.2">
      <c r="I2092" s="121"/>
    </row>
    <row r="2093" spans="9:9" s="73" customFormat="1" x14ac:dyDescent="0.2">
      <c r="I2093" s="121"/>
    </row>
    <row r="2094" spans="9:9" s="73" customFormat="1" x14ac:dyDescent="0.2">
      <c r="I2094" s="121"/>
    </row>
    <row r="2095" spans="9:9" s="73" customFormat="1" x14ac:dyDescent="0.2">
      <c r="I2095" s="121"/>
    </row>
    <row r="2096" spans="9:9" s="73" customFormat="1" x14ac:dyDescent="0.2">
      <c r="I2096" s="121"/>
    </row>
    <row r="2097" spans="9:9" s="73" customFormat="1" x14ac:dyDescent="0.2">
      <c r="I2097" s="121"/>
    </row>
    <row r="2098" spans="9:9" s="73" customFormat="1" x14ac:dyDescent="0.2">
      <c r="I2098" s="121"/>
    </row>
    <row r="2099" spans="9:9" s="73" customFormat="1" x14ac:dyDescent="0.2">
      <c r="I2099" s="121"/>
    </row>
    <row r="2100" spans="9:9" s="73" customFormat="1" x14ac:dyDescent="0.2">
      <c r="I2100" s="121"/>
    </row>
    <row r="2101" spans="9:9" s="73" customFormat="1" x14ac:dyDescent="0.2">
      <c r="I2101" s="121"/>
    </row>
    <row r="2102" spans="9:9" s="73" customFormat="1" x14ac:dyDescent="0.2">
      <c r="I2102" s="121"/>
    </row>
    <row r="2103" spans="9:9" s="73" customFormat="1" x14ac:dyDescent="0.2">
      <c r="I2103" s="121"/>
    </row>
    <row r="2104" spans="9:9" s="73" customFormat="1" x14ac:dyDescent="0.2">
      <c r="I2104" s="121"/>
    </row>
    <row r="2105" spans="9:9" s="73" customFormat="1" x14ac:dyDescent="0.2">
      <c r="I2105" s="121"/>
    </row>
    <row r="2106" spans="9:9" s="73" customFormat="1" x14ac:dyDescent="0.2">
      <c r="I2106" s="121"/>
    </row>
    <row r="2107" spans="9:9" s="73" customFormat="1" x14ac:dyDescent="0.2">
      <c r="I2107" s="121"/>
    </row>
    <row r="2108" spans="9:9" s="73" customFormat="1" x14ac:dyDescent="0.2">
      <c r="I2108" s="121"/>
    </row>
    <row r="2109" spans="9:9" s="73" customFormat="1" x14ac:dyDescent="0.2">
      <c r="I2109" s="121"/>
    </row>
    <row r="2110" spans="9:9" s="73" customFormat="1" x14ac:dyDescent="0.2">
      <c r="I2110" s="121"/>
    </row>
    <row r="2111" spans="9:9" s="73" customFormat="1" x14ac:dyDescent="0.2">
      <c r="I2111" s="121"/>
    </row>
    <row r="2112" spans="9:9" s="73" customFormat="1" x14ac:dyDescent="0.2">
      <c r="I2112" s="121"/>
    </row>
    <row r="2113" spans="9:9" s="73" customFormat="1" x14ac:dyDescent="0.2">
      <c r="I2113" s="121"/>
    </row>
    <row r="2114" spans="9:9" s="73" customFormat="1" x14ac:dyDescent="0.2">
      <c r="I2114" s="121"/>
    </row>
    <row r="2115" spans="9:9" s="73" customFormat="1" x14ac:dyDescent="0.2">
      <c r="I2115" s="121"/>
    </row>
    <row r="2116" spans="9:9" s="73" customFormat="1" x14ac:dyDescent="0.2">
      <c r="I2116" s="121"/>
    </row>
    <row r="2117" spans="9:9" s="73" customFormat="1" x14ac:dyDescent="0.2">
      <c r="I2117" s="121"/>
    </row>
    <row r="2118" spans="9:9" s="73" customFormat="1" x14ac:dyDescent="0.2">
      <c r="I2118" s="121"/>
    </row>
    <row r="2119" spans="9:9" s="73" customFormat="1" x14ac:dyDescent="0.2">
      <c r="I2119" s="121"/>
    </row>
    <row r="2120" spans="9:9" s="73" customFormat="1" x14ac:dyDescent="0.2">
      <c r="I2120" s="121"/>
    </row>
    <row r="2121" spans="9:9" s="73" customFormat="1" x14ac:dyDescent="0.2">
      <c r="I2121" s="121"/>
    </row>
    <row r="2122" spans="9:9" s="73" customFormat="1" x14ac:dyDescent="0.2">
      <c r="I2122" s="121"/>
    </row>
    <row r="2123" spans="9:9" s="73" customFormat="1" x14ac:dyDescent="0.2">
      <c r="I2123" s="121"/>
    </row>
    <row r="2124" spans="9:9" s="73" customFormat="1" x14ac:dyDescent="0.2">
      <c r="I2124" s="121"/>
    </row>
    <row r="2125" spans="9:9" s="73" customFormat="1" x14ac:dyDescent="0.2">
      <c r="I2125" s="121"/>
    </row>
    <row r="2126" spans="9:9" s="73" customFormat="1" x14ac:dyDescent="0.2">
      <c r="I2126" s="121"/>
    </row>
    <row r="2127" spans="9:9" s="73" customFormat="1" x14ac:dyDescent="0.2">
      <c r="I2127" s="121"/>
    </row>
    <row r="2128" spans="9:9" s="73" customFormat="1" x14ac:dyDescent="0.2">
      <c r="I2128" s="121"/>
    </row>
    <row r="2129" spans="9:9" s="73" customFormat="1" x14ac:dyDescent="0.2">
      <c r="I2129" s="121"/>
    </row>
    <row r="2130" spans="9:9" s="73" customFormat="1" x14ac:dyDescent="0.2">
      <c r="I2130" s="121"/>
    </row>
    <row r="2131" spans="9:9" s="73" customFormat="1" x14ac:dyDescent="0.2">
      <c r="I2131" s="121"/>
    </row>
    <row r="2132" spans="9:9" s="73" customFormat="1" x14ac:dyDescent="0.2">
      <c r="I2132" s="121"/>
    </row>
    <row r="2133" spans="9:9" s="73" customFormat="1" x14ac:dyDescent="0.2">
      <c r="I2133" s="121"/>
    </row>
    <row r="2134" spans="9:9" s="73" customFormat="1" x14ac:dyDescent="0.2">
      <c r="I2134" s="121"/>
    </row>
    <row r="2135" spans="9:9" s="73" customFormat="1" x14ac:dyDescent="0.2">
      <c r="I2135" s="121"/>
    </row>
    <row r="2136" spans="9:9" s="73" customFormat="1" x14ac:dyDescent="0.2">
      <c r="I2136" s="121"/>
    </row>
    <row r="2137" spans="9:9" s="73" customFormat="1" x14ac:dyDescent="0.2">
      <c r="I2137" s="121"/>
    </row>
    <row r="2138" spans="9:9" s="73" customFormat="1" x14ac:dyDescent="0.2">
      <c r="I2138" s="121"/>
    </row>
    <row r="2139" spans="9:9" s="73" customFormat="1" x14ac:dyDescent="0.2">
      <c r="I2139" s="121"/>
    </row>
    <row r="2140" spans="9:9" s="73" customFormat="1" x14ac:dyDescent="0.2">
      <c r="I2140" s="121"/>
    </row>
    <row r="2141" spans="9:9" s="73" customFormat="1" x14ac:dyDescent="0.2">
      <c r="I2141" s="121"/>
    </row>
    <row r="2142" spans="9:9" s="73" customFormat="1" x14ac:dyDescent="0.2">
      <c r="I2142" s="121"/>
    </row>
    <row r="2143" spans="9:9" s="73" customFormat="1" x14ac:dyDescent="0.2">
      <c r="I2143" s="121"/>
    </row>
    <row r="2144" spans="9:9" s="73" customFormat="1" x14ac:dyDescent="0.2">
      <c r="I2144" s="121"/>
    </row>
    <row r="2145" spans="9:9" s="73" customFormat="1" x14ac:dyDescent="0.2">
      <c r="I2145" s="121"/>
    </row>
    <row r="2146" spans="9:9" s="73" customFormat="1" x14ac:dyDescent="0.2">
      <c r="I2146" s="121"/>
    </row>
    <row r="2147" spans="9:9" s="73" customFormat="1" x14ac:dyDescent="0.2">
      <c r="I2147" s="121"/>
    </row>
    <row r="2148" spans="9:9" s="73" customFormat="1" x14ac:dyDescent="0.2">
      <c r="I2148" s="121"/>
    </row>
    <row r="2149" spans="9:9" s="73" customFormat="1" x14ac:dyDescent="0.2">
      <c r="I2149" s="121"/>
    </row>
    <row r="2150" spans="9:9" s="73" customFormat="1" x14ac:dyDescent="0.2">
      <c r="I2150" s="121"/>
    </row>
    <row r="2151" spans="9:9" s="73" customFormat="1" x14ac:dyDescent="0.2">
      <c r="I2151" s="121"/>
    </row>
    <row r="2152" spans="9:9" s="73" customFormat="1" x14ac:dyDescent="0.2">
      <c r="I2152" s="121"/>
    </row>
    <row r="2153" spans="9:9" s="73" customFormat="1" x14ac:dyDescent="0.2">
      <c r="I2153" s="121"/>
    </row>
    <row r="2154" spans="9:9" s="73" customFormat="1" x14ac:dyDescent="0.2">
      <c r="I2154" s="121"/>
    </row>
    <row r="2155" spans="9:9" s="73" customFormat="1" x14ac:dyDescent="0.2">
      <c r="I2155" s="121"/>
    </row>
    <row r="2156" spans="9:9" s="73" customFormat="1" x14ac:dyDescent="0.2">
      <c r="I2156" s="121"/>
    </row>
    <row r="2157" spans="9:9" s="73" customFormat="1" x14ac:dyDescent="0.2">
      <c r="I2157" s="121"/>
    </row>
    <row r="2158" spans="9:9" s="73" customFormat="1" x14ac:dyDescent="0.2">
      <c r="I2158" s="121"/>
    </row>
    <row r="2159" spans="9:9" s="73" customFormat="1" x14ac:dyDescent="0.2">
      <c r="I2159" s="121"/>
    </row>
    <row r="2160" spans="9:9" s="73" customFormat="1" x14ac:dyDescent="0.2">
      <c r="I2160" s="121"/>
    </row>
    <row r="2161" spans="9:9" s="73" customFormat="1" x14ac:dyDescent="0.2">
      <c r="I2161" s="121"/>
    </row>
    <row r="2162" spans="9:9" s="73" customFormat="1" x14ac:dyDescent="0.2">
      <c r="I2162" s="121"/>
    </row>
    <row r="2163" spans="9:9" s="73" customFormat="1" x14ac:dyDescent="0.2">
      <c r="I2163" s="121"/>
    </row>
    <row r="2164" spans="9:9" s="73" customFormat="1" x14ac:dyDescent="0.2">
      <c r="I2164" s="121"/>
    </row>
    <row r="2165" spans="9:9" s="73" customFormat="1" x14ac:dyDescent="0.2">
      <c r="I2165" s="121"/>
    </row>
    <row r="2166" spans="9:9" s="73" customFormat="1" x14ac:dyDescent="0.2">
      <c r="I2166" s="121"/>
    </row>
    <row r="2167" spans="9:9" s="73" customFormat="1" x14ac:dyDescent="0.2">
      <c r="I2167" s="121"/>
    </row>
    <row r="2168" spans="9:9" s="73" customFormat="1" x14ac:dyDescent="0.2">
      <c r="I2168" s="121"/>
    </row>
    <row r="2169" spans="9:9" s="73" customFormat="1" x14ac:dyDescent="0.2">
      <c r="I2169" s="121"/>
    </row>
    <row r="2170" spans="9:9" s="73" customFormat="1" x14ac:dyDescent="0.2">
      <c r="I2170" s="121"/>
    </row>
    <row r="2171" spans="9:9" s="73" customFormat="1" x14ac:dyDescent="0.2">
      <c r="I2171" s="121"/>
    </row>
    <row r="2172" spans="9:9" s="73" customFormat="1" x14ac:dyDescent="0.2">
      <c r="I2172" s="121"/>
    </row>
    <row r="2173" spans="9:9" s="73" customFormat="1" x14ac:dyDescent="0.2">
      <c r="I2173" s="121"/>
    </row>
    <row r="2174" spans="9:9" s="73" customFormat="1" x14ac:dyDescent="0.2">
      <c r="I2174" s="121"/>
    </row>
    <row r="2175" spans="9:9" s="73" customFormat="1" x14ac:dyDescent="0.2">
      <c r="I2175" s="121"/>
    </row>
    <row r="2176" spans="9:9" s="73" customFormat="1" x14ac:dyDescent="0.2">
      <c r="I2176" s="121"/>
    </row>
    <row r="2177" spans="9:9" s="73" customFormat="1" x14ac:dyDescent="0.2">
      <c r="I2177" s="121"/>
    </row>
    <row r="2178" spans="9:9" s="73" customFormat="1" x14ac:dyDescent="0.2">
      <c r="I2178" s="121"/>
    </row>
    <row r="2179" spans="9:9" s="73" customFormat="1" x14ac:dyDescent="0.2">
      <c r="I2179" s="121"/>
    </row>
    <row r="2180" spans="9:9" s="73" customFormat="1" x14ac:dyDescent="0.2">
      <c r="I2180" s="121"/>
    </row>
    <row r="2181" spans="9:9" s="73" customFormat="1" x14ac:dyDescent="0.2">
      <c r="I2181" s="121"/>
    </row>
    <row r="2182" spans="9:9" s="73" customFormat="1" x14ac:dyDescent="0.2">
      <c r="I2182" s="121"/>
    </row>
    <row r="2183" spans="9:9" s="73" customFormat="1" x14ac:dyDescent="0.2">
      <c r="I2183" s="121"/>
    </row>
    <row r="2184" spans="9:9" s="73" customFormat="1" x14ac:dyDescent="0.2">
      <c r="I2184" s="121"/>
    </row>
    <row r="2185" spans="9:9" s="73" customFormat="1" x14ac:dyDescent="0.2">
      <c r="I2185" s="121"/>
    </row>
    <row r="2186" spans="9:9" s="73" customFormat="1" x14ac:dyDescent="0.2">
      <c r="I2186" s="121"/>
    </row>
    <row r="2187" spans="9:9" s="73" customFormat="1" x14ac:dyDescent="0.2">
      <c r="I2187" s="121"/>
    </row>
    <row r="2188" spans="9:9" s="73" customFormat="1" x14ac:dyDescent="0.2">
      <c r="I2188" s="121"/>
    </row>
    <row r="2189" spans="9:9" s="73" customFormat="1" x14ac:dyDescent="0.2">
      <c r="I2189" s="121"/>
    </row>
    <row r="2190" spans="9:9" s="73" customFormat="1" x14ac:dyDescent="0.2">
      <c r="I2190" s="121"/>
    </row>
    <row r="2191" spans="9:9" s="73" customFormat="1" x14ac:dyDescent="0.2">
      <c r="I2191" s="121"/>
    </row>
    <row r="2192" spans="9:9" s="73" customFormat="1" x14ac:dyDescent="0.2">
      <c r="I2192" s="121"/>
    </row>
    <row r="2193" spans="9:9" s="73" customFormat="1" x14ac:dyDescent="0.2">
      <c r="I2193" s="121"/>
    </row>
    <row r="2194" spans="9:9" s="73" customFormat="1" x14ac:dyDescent="0.2">
      <c r="I2194" s="121"/>
    </row>
    <row r="2195" spans="9:9" s="73" customFormat="1" x14ac:dyDescent="0.2">
      <c r="I2195" s="121"/>
    </row>
    <row r="2196" spans="9:9" s="73" customFormat="1" x14ac:dyDescent="0.2">
      <c r="I2196" s="121"/>
    </row>
    <row r="2197" spans="9:9" s="73" customFormat="1" x14ac:dyDescent="0.2">
      <c r="I2197" s="121"/>
    </row>
    <row r="2198" spans="9:9" s="73" customFormat="1" x14ac:dyDescent="0.2">
      <c r="I2198" s="121"/>
    </row>
    <row r="2199" spans="9:9" s="73" customFormat="1" x14ac:dyDescent="0.2">
      <c r="I2199" s="121"/>
    </row>
    <row r="2200" spans="9:9" s="73" customFormat="1" x14ac:dyDescent="0.2">
      <c r="I2200" s="121"/>
    </row>
    <row r="2201" spans="9:9" s="73" customFormat="1" x14ac:dyDescent="0.2">
      <c r="I2201" s="121"/>
    </row>
    <row r="2202" spans="9:9" s="73" customFormat="1" x14ac:dyDescent="0.2">
      <c r="I2202" s="121"/>
    </row>
    <row r="2203" spans="9:9" s="73" customFormat="1" x14ac:dyDescent="0.2">
      <c r="I2203" s="121"/>
    </row>
    <row r="2204" spans="9:9" s="73" customFormat="1" x14ac:dyDescent="0.2">
      <c r="I2204" s="121"/>
    </row>
    <row r="2205" spans="9:9" s="73" customFormat="1" x14ac:dyDescent="0.2">
      <c r="I2205" s="121"/>
    </row>
    <row r="2206" spans="9:9" s="73" customFormat="1" x14ac:dyDescent="0.2">
      <c r="I2206" s="121"/>
    </row>
    <row r="2207" spans="9:9" s="73" customFormat="1" x14ac:dyDescent="0.2">
      <c r="I2207" s="121"/>
    </row>
    <row r="2208" spans="9:9" s="73" customFormat="1" x14ac:dyDescent="0.2">
      <c r="I2208" s="121"/>
    </row>
    <row r="2209" spans="9:9" s="73" customFormat="1" x14ac:dyDescent="0.2">
      <c r="I2209" s="121"/>
    </row>
    <row r="2210" spans="9:9" s="73" customFormat="1" x14ac:dyDescent="0.2">
      <c r="I2210" s="121"/>
    </row>
    <row r="2211" spans="9:9" s="73" customFormat="1" x14ac:dyDescent="0.2">
      <c r="I2211" s="121"/>
    </row>
    <row r="2212" spans="9:9" s="73" customFormat="1" x14ac:dyDescent="0.2">
      <c r="I2212" s="121"/>
    </row>
    <row r="2213" spans="9:9" s="73" customFormat="1" x14ac:dyDescent="0.2">
      <c r="I2213" s="121"/>
    </row>
    <row r="2214" spans="9:9" s="73" customFormat="1" x14ac:dyDescent="0.2">
      <c r="I2214" s="121"/>
    </row>
    <row r="2215" spans="9:9" s="73" customFormat="1" x14ac:dyDescent="0.2">
      <c r="I2215" s="121"/>
    </row>
    <row r="2216" spans="9:9" s="73" customFormat="1" x14ac:dyDescent="0.2">
      <c r="I2216" s="121"/>
    </row>
    <row r="2217" spans="9:9" s="73" customFormat="1" x14ac:dyDescent="0.2">
      <c r="I2217" s="121"/>
    </row>
    <row r="2218" spans="9:9" s="73" customFormat="1" x14ac:dyDescent="0.2">
      <c r="I2218" s="121"/>
    </row>
    <row r="2219" spans="9:9" s="73" customFormat="1" x14ac:dyDescent="0.2">
      <c r="I2219" s="121"/>
    </row>
    <row r="2220" spans="9:9" s="73" customFormat="1" x14ac:dyDescent="0.2">
      <c r="I2220" s="121"/>
    </row>
    <row r="2221" spans="9:9" s="73" customFormat="1" x14ac:dyDescent="0.2">
      <c r="I2221" s="121"/>
    </row>
    <row r="2222" spans="9:9" s="73" customFormat="1" x14ac:dyDescent="0.2">
      <c r="I2222" s="121"/>
    </row>
    <row r="2223" spans="9:9" s="73" customFormat="1" x14ac:dyDescent="0.2">
      <c r="I2223" s="121"/>
    </row>
    <row r="2224" spans="9:9" s="73" customFormat="1" x14ac:dyDescent="0.2">
      <c r="I2224" s="121"/>
    </row>
    <row r="2225" spans="9:9" s="73" customFormat="1" x14ac:dyDescent="0.2">
      <c r="I2225" s="121"/>
    </row>
    <row r="2226" spans="9:9" s="73" customFormat="1" x14ac:dyDescent="0.2">
      <c r="I2226" s="121"/>
    </row>
    <row r="2227" spans="9:9" s="73" customFormat="1" x14ac:dyDescent="0.2">
      <c r="I2227" s="121"/>
    </row>
    <row r="2228" spans="9:9" s="73" customFormat="1" x14ac:dyDescent="0.2">
      <c r="I2228" s="121"/>
    </row>
    <row r="2229" spans="9:9" s="73" customFormat="1" x14ac:dyDescent="0.2">
      <c r="I2229" s="121"/>
    </row>
    <row r="2230" spans="9:9" s="73" customFormat="1" x14ac:dyDescent="0.2">
      <c r="I2230" s="121"/>
    </row>
    <row r="2231" spans="9:9" s="73" customFormat="1" x14ac:dyDescent="0.2">
      <c r="I2231" s="121"/>
    </row>
    <row r="2232" spans="9:9" s="73" customFormat="1" x14ac:dyDescent="0.2">
      <c r="I2232" s="121"/>
    </row>
    <row r="2233" spans="9:9" s="73" customFormat="1" x14ac:dyDescent="0.2">
      <c r="I2233" s="121"/>
    </row>
    <row r="2234" spans="9:9" s="73" customFormat="1" x14ac:dyDescent="0.2">
      <c r="I2234" s="121"/>
    </row>
    <row r="2235" spans="9:9" s="73" customFormat="1" x14ac:dyDescent="0.2">
      <c r="I2235" s="121"/>
    </row>
    <row r="2236" spans="9:9" s="73" customFormat="1" x14ac:dyDescent="0.2">
      <c r="I2236" s="121"/>
    </row>
    <row r="2237" spans="9:9" s="73" customFormat="1" x14ac:dyDescent="0.2">
      <c r="I2237" s="121"/>
    </row>
    <row r="2238" spans="9:9" s="73" customFormat="1" x14ac:dyDescent="0.2">
      <c r="I2238" s="121"/>
    </row>
    <row r="2239" spans="9:9" s="73" customFormat="1" x14ac:dyDescent="0.2">
      <c r="I2239" s="121"/>
    </row>
    <row r="2240" spans="9:9" s="73" customFormat="1" x14ac:dyDescent="0.2">
      <c r="I2240" s="121"/>
    </row>
    <row r="2241" spans="9:9" s="73" customFormat="1" x14ac:dyDescent="0.2">
      <c r="I2241" s="121"/>
    </row>
    <row r="2242" spans="9:9" s="73" customFormat="1" x14ac:dyDescent="0.2">
      <c r="I2242" s="121"/>
    </row>
    <row r="2243" spans="9:9" s="73" customFormat="1" x14ac:dyDescent="0.2">
      <c r="I2243" s="121"/>
    </row>
    <row r="2244" spans="9:9" s="73" customFormat="1" x14ac:dyDescent="0.2">
      <c r="I2244" s="121"/>
    </row>
    <row r="2245" spans="9:9" s="73" customFormat="1" x14ac:dyDescent="0.2">
      <c r="I2245" s="121"/>
    </row>
    <row r="2246" spans="9:9" s="73" customFormat="1" x14ac:dyDescent="0.2">
      <c r="I2246" s="121"/>
    </row>
    <row r="2247" spans="9:9" s="73" customFormat="1" x14ac:dyDescent="0.2">
      <c r="I2247" s="121"/>
    </row>
    <row r="2248" spans="9:9" s="73" customFormat="1" x14ac:dyDescent="0.2">
      <c r="I2248" s="121"/>
    </row>
    <row r="2249" spans="9:9" s="73" customFormat="1" x14ac:dyDescent="0.2">
      <c r="I2249" s="121"/>
    </row>
    <row r="2250" spans="9:9" s="73" customFormat="1" x14ac:dyDescent="0.2">
      <c r="I2250" s="121"/>
    </row>
    <row r="2251" spans="9:9" s="73" customFormat="1" x14ac:dyDescent="0.2">
      <c r="I2251" s="121"/>
    </row>
    <row r="2252" spans="9:9" s="73" customFormat="1" x14ac:dyDescent="0.2">
      <c r="I2252" s="121"/>
    </row>
    <row r="2253" spans="9:9" s="73" customFormat="1" x14ac:dyDescent="0.2">
      <c r="I2253" s="121"/>
    </row>
    <row r="2254" spans="9:9" s="73" customFormat="1" x14ac:dyDescent="0.2">
      <c r="I2254" s="121"/>
    </row>
    <row r="2255" spans="9:9" s="73" customFormat="1" x14ac:dyDescent="0.2">
      <c r="I2255" s="121"/>
    </row>
    <row r="2256" spans="9:9" s="73" customFormat="1" x14ac:dyDescent="0.2">
      <c r="I2256" s="121"/>
    </row>
    <row r="2257" spans="9:9" s="73" customFormat="1" x14ac:dyDescent="0.2">
      <c r="I2257" s="121"/>
    </row>
    <row r="2258" spans="9:9" s="73" customFormat="1" x14ac:dyDescent="0.2">
      <c r="I2258" s="121"/>
    </row>
    <row r="2259" spans="9:9" s="73" customFormat="1" x14ac:dyDescent="0.2">
      <c r="I2259" s="121"/>
    </row>
    <row r="2260" spans="9:9" s="73" customFormat="1" x14ac:dyDescent="0.2">
      <c r="I2260" s="121"/>
    </row>
    <row r="2261" spans="9:9" s="73" customFormat="1" x14ac:dyDescent="0.2">
      <c r="I2261" s="121"/>
    </row>
    <row r="2262" spans="9:9" s="73" customFormat="1" x14ac:dyDescent="0.2">
      <c r="I2262" s="121"/>
    </row>
    <row r="2263" spans="9:9" s="73" customFormat="1" x14ac:dyDescent="0.2">
      <c r="I2263" s="121"/>
    </row>
    <row r="2264" spans="9:9" s="73" customFormat="1" x14ac:dyDescent="0.2">
      <c r="I2264" s="121"/>
    </row>
    <row r="2265" spans="9:9" s="73" customFormat="1" x14ac:dyDescent="0.2">
      <c r="I2265" s="121"/>
    </row>
    <row r="2266" spans="9:9" s="73" customFormat="1" x14ac:dyDescent="0.2">
      <c r="I2266" s="121"/>
    </row>
    <row r="2267" spans="9:9" s="73" customFormat="1" x14ac:dyDescent="0.2">
      <c r="I2267" s="121"/>
    </row>
    <row r="2268" spans="9:9" s="73" customFormat="1" x14ac:dyDescent="0.2">
      <c r="I2268" s="121"/>
    </row>
    <row r="2269" spans="9:9" s="73" customFormat="1" x14ac:dyDescent="0.2">
      <c r="I2269" s="121"/>
    </row>
    <row r="2270" spans="9:9" s="73" customFormat="1" x14ac:dyDescent="0.2">
      <c r="I2270" s="121"/>
    </row>
    <row r="2271" spans="9:9" s="73" customFormat="1" x14ac:dyDescent="0.2">
      <c r="I2271" s="121"/>
    </row>
    <row r="2272" spans="9:9" s="73" customFormat="1" x14ac:dyDescent="0.2">
      <c r="I2272" s="121"/>
    </row>
    <row r="2273" spans="9:9" s="73" customFormat="1" x14ac:dyDescent="0.2">
      <c r="I2273" s="121"/>
    </row>
    <row r="2274" spans="9:9" s="73" customFormat="1" x14ac:dyDescent="0.2">
      <c r="I2274" s="121"/>
    </row>
    <row r="2275" spans="9:9" s="73" customFormat="1" x14ac:dyDescent="0.2">
      <c r="I2275" s="121"/>
    </row>
    <row r="2276" spans="9:9" s="73" customFormat="1" x14ac:dyDescent="0.2">
      <c r="I2276" s="121"/>
    </row>
    <row r="2277" spans="9:9" s="73" customFormat="1" x14ac:dyDescent="0.2">
      <c r="I2277" s="121"/>
    </row>
    <row r="2278" spans="9:9" s="73" customFormat="1" x14ac:dyDescent="0.2">
      <c r="I2278" s="121"/>
    </row>
    <row r="2279" spans="9:9" s="73" customFormat="1" x14ac:dyDescent="0.2">
      <c r="I2279" s="121"/>
    </row>
    <row r="2280" spans="9:9" s="73" customFormat="1" x14ac:dyDescent="0.2">
      <c r="I2280" s="121"/>
    </row>
    <row r="2281" spans="9:9" s="73" customFormat="1" x14ac:dyDescent="0.2">
      <c r="I2281" s="121"/>
    </row>
    <row r="2282" spans="9:9" s="73" customFormat="1" x14ac:dyDescent="0.2">
      <c r="I2282" s="121"/>
    </row>
    <row r="2283" spans="9:9" s="73" customFormat="1" x14ac:dyDescent="0.2">
      <c r="I2283" s="121"/>
    </row>
    <row r="2284" spans="9:9" s="73" customFormat="1" x14ac:dyDescent="0.2">
      <c r="I2284" s="121"/>
    </row>
    <row r="2285" spans="9:9" s="73" customFormat="1" x14ac:dyDescent="0.2">
      <c r="I2285" s="121"/>
    </row>
    <row r="2286" spans="9:9" s="73" customFormat="1" x14ac:dyDescent="0.2">
      <c r="I2286" s="121"/>
    </row>
    <row r="2287" spans="9:9" s="73" customFormat="1" x14ac:dyDescent="0.2">
      <c r="I2287" s="121"/>
    </row>
    <row r="2288" spans="9:9" s="73" customFormat="1" x14ac:dyDescent="0.2">
      <c r="I2288" s="121"/>
    </row>
    <row r="2289" spans="9:9" s="73" customFormat="1" x14ac:dyDescent="0.2">
      <c r="I2289" s="121"/>
    </row>
    <row r="2290" spans="9:9" s="73" customFormat="1" x14ac:dyDescent="0.2">
      <c r="I2290" s="121"/>
    </row>
    <row r="2291" spans="9:9" s="73" customFormat="1" x14ac:dyDescent="0.2">
      <c r="I2291" s="121"/>
    </row>
    <row r="2292" spans="9:9" s="73" customFormat="1" x14ac:dyDescent="0.2">
      <c r="I2292" s="121"/>
    </row>
    <row r="2293" spans="9:9" s="73" customFormat="1" x14ac:dyDescent="0.2">
      <c r="I2293" s="121"/>
    </row>
    <row r="2294" spans="9:9" s="73" customFormat="1" x14ac:dyDescent="0.2">
      <c r="I2294" s="121"/>
    </row>
    <row r="2295" spans="9:9" s="73" customFormat="1" x14ac:dyDescent="0.2">
      <c r="I2295" s="121"/>
    </row>
    <row r="2296" spans="9:9" s="73" customFormat="1" x14ac:dyDescent="0.2">
      <c r="I2296" s="121"/>
    </row>
    <row r="2297" spans="9:9" s="73" customFormat="1" x14ac:dyDescent="0.2">
      <c r="I2297" s="121"/>
    </row>
    <row r="2298" spans="9:9" s="73" customFormat="1" x14ac:dyDescent="0.2">
      <c r="I2298" s="121"/>
    </row>
    <row r="2299" spans="9:9" s="73" customFormat="1" x14ac:dyDescent="0.2">
      <c r="I2299" s="121"/>
    </row>
    <row r="2300" spans="9:9" s="73" customFormat="1" x14ac:dyDescent="0.2">
      <c r="I2300" s="121"/>
    </row>
    <row r="2301" spans="9:9" s="73" customFormat="1" x14ac:dyDescent="0.2">
      <c r="I2301" s="121"/>
    </row>
    <row r="2302" spans="9:9" s="73" customFormat="1" x14ac:dyDescent="0.2">
      <c r="I2302" s="121"/>
    </row>
    <row r="2303" spans="9:9" s="73" customFormat="1" x14ac:dyDescent="0.2">
      <c r="I2303" s="121"/>
    </row>
    <row r="2304" spans="9:9" s="73" customFormat="1" x14ac:dyDescent="0.2">
      <c r="I2304" s="121"/>
    </row>
    <row r="2305" spans="9:9" s="73" customFormat="1" x14ac:dyDescent="0.2">
      <c r="I2305" s="121"/>
    </row>
    <row r="2306" spans="9:9" s="73" customFormat="1" x14ac:dyDescent="0.2">
      <c r="I2306" s="121"/>
    </row>
    <row r="2307" spans="9:9" s="73" customFormat="1" x14ac:dyDescent="0.2">
      <c r="I2307" s="121"/>
    </row>
    <row r="2308" spans="9:9" s="73" customFormat="1" x14ac:dyDescent="0.2">
      <c r="I2308" s="121"/>
    </row>
    <row r="2309" spans="9:9" s="73" customFormat="1" x14ac:dyDescent="0.2">
      <c r="I2309" s="121"/>
    </row>
    <row r="2310" spans="9:9" s="73" customFormat="1" x14ac:dyDescent="0.2">
      <c r="I2310" s="121"/>
    </row>
    <row r="2311" spans="9:9" s="73" customFormat="1" x14ac:dyDescent="0.2">
      <c r="I2311" s="121"/>
    </row>
    <row r="2312" spans="9:9" s="73" customFormat="1" x14ac:dyDescent="0.2">
      <c r="I2312" s="121"/>
    </row>
    <row r="2313" spans="9:9" s="73" customFormat="1" x14ac:dyDescent="0.2">
      <c r="I2313" s="121"/>
    </row>
    <row r="2314" spans="9:9" s="73" customFormat="1" x14ac:dyDescent="0.2">
      <c r="I2314" s="121"/>
    </row>
    <row r="2315" spans="9:9" s="73" customFormat="1" x14ac:dyDescent="0.2">
      <c r="I2315" s="121"/>
    </row>
    <row r="2316" spans="9:9" s="73" customFormat="1" x14ac:dyDescent="0.2">
      <c r="I2316" s="121"/>
    </row>
    <row r="2317" spans="9:9" s="73" customFormat="1" x14ac:dyDescent="0.2">
      <c r="I2317" s="121"/>
    </row>
    <row r="2318" spans="9:9" s="73" customFormat="1" x14ac:dyDescent="0.2">
      <c r="I2318" s="121"/>
    </row>
    <row r="2319" spans="9:9" s="73" customFormat="1" x14ac:dyDescent="0.2">
      <c r="I2319" s="121"/>
    </row>
    <row r="2320" spans="9:9" s="73" customFormat="1" x14ac:dyDescent="0.2">
      <c r="I2320" s="121"/>
    </row>
    <row r="2321" spans="9:9" s="73" customFormat="1" x14ac:dyDescent="0.2">
      <c r="I2321" s="121"/>
    </row>
    <row r="2322" spans="9:9" s="73" customFormat="1" x14ac:dyDescent="0.2">
      <c r="I2322" s="121"/>
    </row>
    <row r="2323" spans="9:9" s="73" customFormat="1" x14ac:dyDescent="0.2">
      <c r="I2323" s="121"/>
    </row>
    <row r="2324" spans="9:9" s="73" customFormat="1" x14ac:dyDescent="0.2">
      <c r="I2324" s="121"/>
    </row>
    <row r="2325" spans="9:9" s="73" customFormat="1" x14ac:dyDescent="0.2">
      <c r="I2325" s="121"/>
    </row>
    <row r="2326" spans="9:9" s="73" customFormat="1" x14ac:dyDescent="0.2">
      <c r="I2326" s="121"/>
    </row>
    <row r="2327" spans="9:9" s="73" customFormat="1" x14ac:dyDescent="0.2">
      <c r="I2327" s="121"/>
    </row>
    <row r="2328" spans="9:9" s="73" customFormat="1" x14ac:dyDescent="0.2">
      <c r="I2328" s="121"/>
    </row>
    <row r="2329" spans="9:9" s="73" customFormat="1" x14ac:dyDescent="0.2">
      <c r="I2329" s="121"/>
    </row>
    <row r="2330" spans="9:9" s="73" customFormat="1" x14ac:dyDescent="0.2">
      <c r="I2330" s="121"/>
    </row>
    <row r="2331" spans="9:9" s="73" customFormat="1" x14ac:dyDescent="0.2">
      <c r="I2331" s="121"/>
    </row>
    <row r="2332" spans="9:9" s="73" customFormat="1" x14ac:dyDescent="0.2">
      <c r="I2332" s="121"/>
    </row>
    <row r="2333" spans="9:9" s="73" customFormat="1" x14ac:dyDescent="0.2">
      <c r="I2333" s="121"/>
    </row>
    <row r="2334" spans="9:9" s="73" customFormat="1" x14ac:dyDescent="0.2">
      <c r="I2334" s="121"/>
    </row>
    <row r="2335" spans="9:9" s="73" customFormat="1" x14ac:dyDescent="0.2">
      <c r="I2335" s="121"/>
    </row>
    <row r="2336" spans="9:9" s="73" customFormat="1" x14ac:dyDescent="0.2">
      <c r="I2336" s="121"/>
    </row>
    <row r="2337" spans="9:9" s="73" customFormat="1" x14ac:dyDescent="0.2">
      <c r="I2337" s="121"/>
    </row>
    <row r="2338" spans="9:9" s="73" customFormat="1" x14ac:dyDescent="0.2">
      <c r="I2338" s="121"/>
    </row>
    <row r="2339" spans="9:9" s="73" customFormat="1" x14ac:dyDescent="0.2">
      <c r="I2339" s="121"/>
    </row>
    <row r="2340" spans="9:9" s="73" customFormat="1" x14ac:dyDescent="0.2">
      <c r="I2340" s="121"/>
    </row>
    <row r="2341" spans="9:9" s="73" customFormat="1" x14ac:dyDescent="0.2">
      <c r="I2341" s="121"/>
    </row>
    <row r="2342" spans="9:9" s="73" customFormat="1" x14ac:dyDescent="0.2">
      <c r="I2342" s="121"/>
    </row>
    <row r="2343" spans="9:9" s="73" customFormat="1" x14ac:dyDescent="0.2">
      <c r="I2343" s="121"/>
    </row>
    <row r="2344" spans="9:9" s="73" customFormat="1" x14ac:dyDescent="0.2">
      <c r="I2344" s="121"/>
    </row>
    <row r="2345" spans="9:9" s="73" customFormat="1" x14ac:dyDescent="0.2">
      <c r="I2345" s="121"/>
    </row>
    <row r="2346" spans="9:9" s="73" customFormat="1" x14ac:dyDescent="0.2">
      <c r="I2346" s="121"/>
    </row>
    <row r="2347" spans="9:9" s="73" customFormat="1" x14ac:dyDescent="0.2">
      <c r="I2347" s="121"/>
    </row>
    <row r="2348" spans="9:9" s="73" customFormat="1" x14ac:dyDescent="0.2">
      <c r="I2348" s="121"/>
    </row>
    <row r="2349" spans="9:9" s="73" customFormat="1" x14ac:dyDescent="0.2">
      <c r="I2349" s="121"/>
    </row>
    <row r="2350" spans="9:9" s="73" customFormat="1" x14ac:dyDescent="0.2">
      <c r="I2350" s="121"/>
    </row>
    <row r="2351" spans="9:9" s="73" customFormat="1" x14ac:dyDescent="0.2">
      <c r="I2351" s="121"/>
    </row>
    <row r="2352" spans="9:9" s="73" customFormat="1" x14ac:dyDescent="0.2">
      <c r="I2352" s="121"/>
    </row>
    <row r="2353" spans="9:9" s="73" customFormat="1" x14ac:dyDescent="0.2">
      <c r="I2353" s="121"/>
    </row>
    <row r="2354" spans="9:9" s="73" customFormat="1" x14ac:dyDescent="0.2">
      <c r="I2354" s="121"/>
    </row>
    <row r="2355" spans="9:9" s="73" customFormat="1" x14ac:dyDescent="0.2">
      <c r="I2355" s="121"/>
    </row>
    <row r="2356" spans="9:9" s="73" customFormat="1" x14ac:dyDescent="0.2">
      <c r="I2356" s="121"/>
    </row>
    <row r="2357" spans="9:9" s="73" customFormat="1" x14ac:dyDescent="0.2">
      <c r="I2357" s="121"/>
    </row>
    <row r="2358" spans="9:9" s="73" customFormat="1" x14ac:dyDescent="0.2">
      <c r="I2358" s="121"/>
    </row>
    <row r="2359" spans="9:9" s="73" customFormat="1" x14ac:dyDescent="0.2">
      <c r="I2359" s="121"/>
    </row>
    <row r="2360" spans="9:9" s="73" customFormat="1" x14ac:dyDescent="0.2">
      <c r="I2360" s="121"/>
    </row>
    <row r="2361" spans="9:9" s="73" customFormat="1" x14ac:dyDescent="0.2">
      <c r="I2361" s="121"/>
    </row>
    <row r="2362" spans="9:9" s="73" customFormat="1" x14ac:dyDescent="0.2">
      <c r="I2362" s="121"/>
    </row>
    <row r="2363" spans="9:9" s="73" customFormat="1" x14ac:dyDescent="0.2">
      <c r="I2363" s="121"/>
    </row>
    <row r="2364" spans="9:9" s="73" customFormat="1" x14ac:dyDescent="0.2">
      <c r="I2364" s="121"/>
    </row>
    <row r="2365" spans="9:9" s="73" customFormat="1" x14ac:dyDescent="0.2">
      <c r="I2365" s="121"/>
    </row>
    <row r="2366" spans="9:9" s="73" customFormat="1" x14ac:dyDescent="0.2">
      <c r="I2366" s="121"/>
    </row>
    <row r="2367" spans="9:9" s="73" customFormat="1" x14ac:dyDescent="0.2">
      <c r="I2367" s="121"/>
    </row>
    <row r="2368" spans="9:9" s="73" customFormat="1" x14ac:dyDescent="0.2">
      <c r="I2368" s="121"/>
    </row>
    <row r="2369" spans="9:9" s="73" customFormat="1" x14ac:dyDescent="0.2">
      <c r="I2369" s="121"/>
    </row>
    <row r="2370" spans="9:9" s="73" customFormat="1" x14ac:dyDescent="0.2">
      <c r="I2370" s="121"/>
    </row>
    <row r="2371" spans="9:9" s="73" customFormat="1" x14ac:dyDescent="0.2">
      <c r="I2371" s="121"/>
    </row>
    <row r="2372" spans="9:9" s="73" customFormat="1" x14ac:dyDescent="0.2">
      <c r="I2372" s="121"/>
    </row>
    <row r="2373" spans="9:9" s="73" customFormat="1" x14ac:dyDescent="0.2">
      <c r="I2373" s="121"/>
    </row>
    <row r="2374" spans="9:9" s="73" customFormat="1" x14ac:dyDescent="0.2">
      <c r="I2374" s="121"/>
    </row>
    <row r="2375" spans="9:9" s="73" customFormat="1" x14ac:dyDescent="0.2">
      <c r="I2375" s="121"/>
    </row>
    <row r="2376" spans="9:9" s="73" customFormat="1" x14ac:dyDescent="0.2">
      <c r="I2376" s="121"/>
    </row>
    <row r="2377" spans="9:9" s="73" customFormat="1" x14ac:dyDescent="0.2">
      <c r="I2377" s="121"/>
    </row>
    <row r="2378" spans="9:9" s="73" customFormat="1" x14ac:dyDescent="0.2">
      <c r="I2378" s="121"/>
    </row>
    <row r="2379" spans="9:9" s="73" customFormat="1" x14ac:dyDescent="0.2">
      <c r="I2379" s="121"/>
    </row>
    <row r="2380" spans="9:9" s="73" customFormat="1" x14ac:dyDescent="0.2">
      <c r="I2380" s="121"/>
    </row>
    <row r="2381" spans="9:9" s="73" customFormat="1" x14ac:dyDescent="0.2">
      <c r="I2381" s="121"/>
    </row>
    <row r="2382" spans="9:9" s="73" customFormat="1" x14ac:dyDescent="0.2">
      <c r="I2382" s="121"/>
    </row>
    <row r="2383" spans="9:9" s="73" customFormat="1" x14ac:dyDescent="0.2">
      <c r="I2383" s="121"/>
    </row>
    <row r="2384" spans="9:9" s="73" customFormat="1" x14ac:dyDescent="0.2">
      <c r="I2384" s="121"/>
    </row>
    <row r="2385" spans="9:9" s="73" customFormat="1" x14ac:dyDescent="0.2">
      <c r="I2385" s="121"/>
    </row>
    <row r="2386" spans="9:9" s="73" customFormat="1" x14ac:dyDescent="0.2">
      <c r="I2386" s="121"/>
    </row>
    <row r="2387" spans="9:9" s="73" customFormat="1" x14ac:dyDescent="0.2">
      <c r="I2387" s="121"/>
    </row>
    <row r="2388" spans="9:9" s="73" customFormat="1" x14ac:dyDescent="0.2">
      <c r="I2388" s="121"/>
    </row>
    <row r="2389" spans="9:9" s="73" customFormat="1" x14ac:dyDescent="0.2">
      <c r="I2389" s="121"/>
    </row>
    <row r="2390" spans="9:9" s="73" customFormat="1" x14ac:dyDescent="0.2">
      <c r="I2390" s="121"/>
    </row>
    <row r="2391" spans="9:9" s="73" customFormat="1" x14ac:dyDescent="0.2">
      <c r="I2391" s="121"/>
    </row>
    <row r="2392" spans="9:9" s="73" customFormat="1" x14ac:dyDescent="0.2">
      <c r="I2392" s="121"/>
    </row>
    <row r="2393" spans="9:9" s="73" customFormat="1" x14ac:dyDescent="0.2">
      <c r="I2393" s="121"/>
    </row>
    <row r="2394" spans="9:9" s="73" customFormat="1" x14ac:dyDescent="0.2">
      <c r="I2394" s="121"/>
    </row>
    <row r="2395" spans="9:9" s="73" customFormat="1" x14ac:dyDescent="0.2">
      <c r="I2395" s="121"/>
    </row>
    <row r="2396" spans="9:9" s="73" customFormat="1" x14ac:dyDescent="0.2">
      <c r="I2396" s="121"/>
    </row>
    <row r="2397" spans="9:9" s="73" customFormat="1" x14ac:dyDescent="0.2">
      <c r="I2397" s="121"/>
    </row>
    <row r="2398" spans="9:9" s="73" customFormat="1" x14ac:dyDescent="0.2">
      <c r="I2398" s="121"/>
    </row>
    <row r="2399" spans="9:9" s="73" customFormat="1" x14ac:dyDescent="0.2">
      <c r="I2399" s="121"/>
    </row>
    <row r="2400" spans="9:9" s="73" customFormat="1" x14ac:dyDescent="0.2">
      <c r="I2400" s="121"/>
    </row>
    <row r="2401" spans="9:9" s="73" customFormat="1" x14ac:dyDescent="0.2">
      <c r="I2401" s="121"/>
    </row>
    <row r="2402" spans="9:9" s="73" customFormat="1" x14ac:dyDescent="0.2">
      <c r="I2402" s="121"/>
    </row>
    <row r="2403" spans="9:9" s="73" customFormat="1" x14ac:dyDescent="0.2">
      <c r="I2403" s="121"/>
    </row>
    <row r="2404" spans="9:9" s="73" customFormat="1" x14ac:dyDescent="0.2">
      <c r="I2404" s="121"/>
    </row>
    <row r="2405" spans="9:9" s="73" customFormat="1" x14ac:dyDescent="0.2">
      <c r="I2405" s="121"/>
    </row>
    <row r="2406" spans="9:9" s="73" customFormat="1" x14ac:dyDescent="0.2">
      <c r="I2406" s="121"/>
    </row>
    <row r="2407" spans="9:9" s="73" customFormat="1" x14ac:dyDescent="0.2">
      <c r="I2407" s="121"/>
    </row>
    <row r="2408" spans="9:9" s="73" customFormat="1" x14ac:dyDescent="0.2">
      <c r="I2408" s="121"/>
    </row>
    <row r="2409" spans="9:9" s="73" customFormat="1" x14ac:dyDescent="0.2">
      <c r="I2409" s="121"/>
    </row>
    <row r="2410" spans="9:9" s="73" customFormat="1" x14ac:dyDescent="0.2">
      <c r="I2410" s="121"/>
    </row>
    <row r="2411" spans="9:9" s="73" customFormat="1" x14ac:dyDescent="0.2">
      <c r="I2411" s="121"/>
    </row>
    <row r="2412" spans="9:9" s="73" customFormat="1" x14ac:dyDescent="0.2">
      <c r="I2412" s="121"/>
    </row>
    <row r="2413" spans="9:9" s="73" customFormat="1" x14ac:dyDescent="0.2">
      <c r="I2413" s="121"/>
    </row>
    <row r="2414" spans="9:9" s="73" customFormat="1" x14ac:dyDescent="0.2">
      <c r="I2414" s="121"/>
    </row>
    <row r="2415" spans="9:9" s="73" customFormat="1" x14ac:dyDescent="0.2">
      <c r="I2415" s="121"/>
    </row>
    <row r="2416" spans="9:9" s="73" customFormat="1" x14ac:dyDescent="0.2">
      <c r="I2416" s="121"/>
    </row>
    <row r="2417" spans="9:9" s="73" customFormat="1" x14ac:dyDescent="0.2">
      <c r="I2417" s="121"/>
    </row>
    <row r="2418" spans="9:9" s="73" customFormat="1" x14ac:dyDescent="0.2">
      <c r="I2418" s="121"/>
    </row>
    <row r="2419" spans="9:9" s="73" customFormat="1" x14ac:dyDescent="0.2">
      <c r="I2419" s="121"/>
    </row>
    <row r="2420" spans="9:9" s="73" customFormat="1" x14ac:dyDescent="0.2">
      <c r="I2420" s="121"/>
    </row>
    <row r="2421" spans="9:9" s="73" customFormat="1" x14ac:dyDescent="0.2">
      <c r="I2421" s="121"/>
    </row>
    <row r="2422" spans="9:9" s="73" customFormat="1" x14ac:dyDescent="0.2">
      <c r="I2422" s="121"/>
    </row>
    <row r="2423" spans="9:9" s="73" customFormat="1" x14ac:dyDescent="0.2">
      <c r="I2423" s="121"/>
    </row>
    <row r="2424" spans="9:9" s="73" customFormat="1" x14ac:dyDescent="0.2">
      <c r="I2424" s="121"/>
    </row>
    <row r="2425" spans="9:9" s="73" customFormat="1" x14ac:dyDescent="0.2">
      <c r="I2425" s="121"/>
    </row>
    <row r="2426" spans="9:9" s="73" customFormat="1" x14ac:dyDescent="0.2">
      <c r="I2426" s="121"/>
    </row>
    <row r="2427" spans="9:9" s="73" customFormat="1" x14ac:dyDescent="0.2">
      <c r="I2427" s="121"/>
    </row>
    <row r="2428" spans="9:9" s="73" customFormat="1" x14ac:dyDescent="0.2">
      <c r="I2428" s="121"/>
    </row>
    <row r="2429" spans="9:9" s="73" customFormat="1" x14ac:dyDescent="0.2">
      <c r="I2429" s="121"/>
    </row>
    <row r="2430" spans="9:9" s="73" customFormat="1" x14ac:dyDescent="0.2">
      <c r="I2430" s="121"/>
    </row>
    <row r="2431" spans="9:9" s="73" customFormat="1" x14ac:dyDescent="0.2">
      <c r="I2431" s="121"/>
    </row>
    <row r="2432" spans="9:9" s="73" customFormat="1" x14ac:dyDescent="0.2">
      <c r="I2432" s="121"/>
    </row>
    <row r="2433" spans="9:9" s="73" customFormat="1" x14ac:dyDescent="0.2">
      <c r="I2433" s="121"/>
    </row>
    <row r="2434" spans="9:9" s="73" customFormat="1" x14ac:dyDescent="0.2">
      <c r="I2434" s="121"/>
    </row>
    <row r="2435" spans="9:9" s="73" customFormat="1" x14ac:dyDescent="0.2">
      <c r="I2435" s="121"/>
    </row>
    <row r="2436" spans="9:9" s="73" customFormat="1" x14ac:dyDescent="0.2">
      <c r="I2436" s="121"/>
    </row>
    <row r="2437" spans="9:9" s="73" customFormat="1" x14ac:dyDescent="0.2">
      <c r="I2437" s="121"/>
    </row>
    <row r="2438" spans="9:9" s="73" customFormat="1" x14ac:dyDescent="0.2">
      <c r="I2438" s="121"/>
    </row>
    <row r="2439" spans="9:9" s="73" customFormat="1" x14ac:dyDescent="0.2">
      <c r="I2439" s="121"/>
    </row>
    <row r="2440" spans="9:9" s="73" customFormat="1" x14ac:dyDescent="0.2">
      <c r="I2440" s="121"/>
    </row>
    <row r="2441" spans="9:9" s="73" customFormat="1" x14ac:dyDescent="0.2">
      <c r="I2441" s="121"/>
    </row>
    <row r="2442" spans="9:9" s="73" customFormat="1" x14ac:dyDescent="0.2">
      <c r="I2442" s="121"/>
    </row>
    <row r="2443" spans="9:9" s="73" customFormat="1" x14ac:dyDescent="0.2">
      <c r="I2443" s="121"/>
    </row>
    <row r="2444" spans="9:9" s="73" customFormat="1" x14ac:dyDescent="0.2">
      <c r="I2444" s="121"/>
    </row>
    <row r="2445" spans="9:9" s="73" customFormat="1" x14ac:dyDescent="0.2">
      <c r="I2445" s="121"/>
    </row>
    <row r="2446" spans="9:9" s="73" customFormat="1" x14ac:dyDescent="0.2">
      <c r="I2446" s="121"/>
    </row>
    <row r="2447" spans="9:9" s="73" customFormat="1" x14ac:dyDescent="0.2">
      <c r="I2447" s="121"/>
    </row>
    <row r="2448" spans="9:9" s="73" customFormat="1" x14ac:dyDescent="0.2">
      <c r="I2448" s="121"/>
    </row>
    <row r="2449" spans="9:9" s="73" customFormat="1" x14ac:dyDescent="0.2">
      <c r="I2449" s="121"/>
    </row>
    <row r="2450" spans="9:9" s="73" customFormat="1" x14ac:dyDescent="0.2">
      <c r="I2450" s="121"/>
    </row>
    <row r="2451" spans="9:9" s="73" customFormat="1" x14ac:dyDescent="0.2">
      <c r="I2451" s="121"/>
    </row>
    <row r="2452" spans="9:9" s="73" customFormat="1" x14ac:dyDescent="0.2">
      <c r="I2452" s="121"/>
    </row>
    <row r="2453" spans="9:9" s="73" customFormat="1" x14ac:dyDescent="0.2">
      <c r="I2453" s="121"/>
    </row>
    <row r="2454" spans="9:9" s="73" customFormat="1" x14ac:dyDescent="0.2">
      <c r="I2454" s="121"/>
    </row>
    <row r="2455" spans="9:9" s="73" customFormat="1" x14ac:dyDescent="0.2">
      <c r="I2455" s="121"/>
    </row>
    <row r="2456" spans="9:9" s="73" customFormat="1" x14ac:dyDescent="0.2">
      <c r="I2456" s="121"/>
    </row>
    <row r="2457" spans="9:9" s="73" customFormat="1" x14ac:dyDescent="0.2">
      <c r="I2457" s="121"/>
    </row>
    <row r="2458" spans="9:9" s="73" customFormat="1" x14ac:dyDescent="0.2">
      <c r="I2458" s="121"/>
    </row>
    <row r="2459" spans="9:9" s="73" customFormat="1" x14ac:dyDescent="0.2">
      <c r="I2459" s="121"/>
    </row>
    <row r="2460" spans="9:9" s="73" customFormat="1" x14ac:dyDescent="0.2">
      <c r="I2460" s="121"/>
    </row>
    <row r="2461" spans="9:9" s="73" customFormat="1" x14ac:dyDescent="0.2">
      <c r="I2461" s="121"/>
    </row>
    <row r="2462" spans="9:9" s="73" customFormat="1" x14ac:dyDescent="0.2">
      <c r="I2462" s="121"/>
    </row>
    <row r="2463" spans="9:9" s="73" customFormat="1" x14ac:dyDescent="0.2">
      <c r="I2463" s="121"/>
    </row>
    <row r="2464" spans="9:9" s="73" customFormat="1" x14ac:dyDescent="0.2">
      <c r="I2464" s="121"/>
    </row>
    <row r="2465" spans="9:9" s="73" customFormat="1" x14ac:dyDescent="0.2">
      <c r="I2465" s="121"/>
    </row>
    <row r="2466" spans="9:9" s="73" customFormat="1" x14ac:dyDescent="0.2">
      <c r="I2466" s="121"/>
    </row>
    <row r="2467" spans="9:9" s="73" customFormat="1" x14ac:dyDescent="0.2">
      <c r="I2467" s="121"/>
    </row>
    <row r="2468" spans="9:9" s="73" customFormat="1" x14ac:dyDescent="0.2">
      <c r="I2468" s="121"/>
    </row>
    <row r="2469" spans="9:9" s="73" customFormat="1" x14ac:dyDescent="0.2">
      <c r="I2469" s="121"/>
    </row>
    <row r="2470" spans="9:9" s="73" customFormat="1" x14ac:dyDescent="0.2">
      <c r="I2470" s="121"/>
    </row>
    <row r="2471" spans="9:9" s="73" customFormat="1" x14ac:dyDescent="0.2">
      <c r="I2471" s="121"/>
    </row>
    <row r="2472" spans="9:9" s="73" customFormat="1" x14ac:dyDescent="0.2">
      <c r="I2472" s="121"/>
    </row>
    <row r="2473" spans="9:9" s="73" customFormat="1" x14ac:dyDescent="0.2">
      <c r="I2473" s="121"/>
    </row>
    <row r="2474" spans="9:9" s="73" customFormat="1" x14ac:dyDescent="0.2">
      <c r="I2474" s="121"/>
    </row>
    <row r="2475" spans="9:9" s="73" customFormat="1" x14ac:dyDescent="0.2">
      <c r="I2475" s="121"/>
    </row>
    <row r="2476" spans="9:9" s="73" customFormat="1" x14ac:dyDescent="0.2">
      <c r="I2476" s="121"/>
    </row>
    <row r="2477" spans="9:9" s="73" customFormat="1" x14ac:dyDescent="0.2">
      <c r="I2477" s="121"/>
    </row>
    <row r="2478" spans="9:9" s="73" customFormat="1" x14ac:dyDescent="0.2">
      <c r="I2478" s="121"/>
    </row>
    <row r="2479" spans="9:9" s="73" customFormat="1" x14ac:dyDescent="0.2">
      <c r="I2479" s="121"/>
    </row>
    <row r="2480" spans="9:9" s="73" customFormat="1" x14ac:dyDescent="0.2">
      <c r="I2480" s="121"/>
    </row>
    <row r="2481" spans="9:9" s="73" customFormat="1" x14ac:dyDescent="0.2">
      <c r="I2481" s="121"/>
    </row>
    <row r="2482" spans="9:9" s="73" customFormat="1" x14ac:dyDescent="0.2">
      <c r="I2482" s="121"/>
    </row>
    <row r="2483" spans="9:9" s="73" customFormat="1" x14ac:dyDescent="0.2">
      <c r="I2483" s="121"/>
    </row>
    <row r="2484" spans="9:9" s="73" customFormat="1" x14ac:dyDescent="0.2">
      <c r="I2484" s="121"/>
    </row>
    <row r="2485" spans="9:9" s="73" customFormat="1" x14ac:dyDescent="0.2">
      <c r="I2485" s="121"/>
    </row>
    <row r="2486" spans="9:9" s="73" customFormat="1" x14ac:dyDescent="0.2">
      <c r="I2486" s="121"/>
    </row>
    <row r="2487" spans="9:9" s="73" customFormat="1" x14ac:dyDescent="0.2">
      <c r="I2487" s="121"/>
    </row>
    <row r="2488" spans="9:9" s="73" customFormat="1" x14ac:dyDescent="0.2">
      <c r="I2488" s="121"/>
    </row>
    <row r="2489" spans="9:9" s="73" customFormat="1" x14ac:dyDescent="0.2">
      <c r="I2489" s="121"/>
    </row>
    <row r="2490" spans="9:9" s="73" customFormat="1" x14ac:dyDescent="0.2">
      <c r="I2490" s="121"/>
    </row>
    <row r="2491" spans="9:9" s="73" customFormat="1" x14ac:dyDescent="0.2">
      <c r="I2491" s="121"/>
    </row>
    <row r="2492" spans="9:9" s="73" customFormat="1" x14ac:dyDescent="0.2">
      <c r="I2492" s="121"/>
    </row>
    <row r="2493" spans="9:9" s="73" customFormat="1" x14ac:dyDescent="0.2">
      <c r="I2493" s="121"/>
    </row>
    <row r="2494" spans="9:9" s="73" customFormat="1" x14ac:dyDescent="0.2">
      <c r="I2494" s="121"/>
    </row>
    <row r="2495" spans="9:9" s="73" customFormat="1" x14ac:dyDescent="0.2">
      <c r="I2495" s="121"/>
    </row>
    <row r="2496" spans="9:9" s="73" customFormat="1" x14ac:dyDescent="0.2">
      <c r="I2496" s="121"/>
    </row>
    <row r="2497" spans="9:9" s="73" customFormat="1" x14ac:dyDescent="0.2">
      <c r="I2497" s="121"/>
    </row>
    <row r="2498" spans="9:9" s="73" customFormat="1" x14ac:dyDescent="0.2">
      <c r="I2498" s="121"/>
    </row>
    <row r="2499" spans="9:9" s="73" customFormat="1" x14ac:dyDescent="0.2">
      <c r="I2499" s="121"/>
    </row>
    <row r="2500" spans="9:9" s="73" customFormat="1" x14ac:dyDescent="0.2">
      <c r="I2500" s="121"/>
    </row>
    <row r="2501" spans="9:9" s="73" customFormat="1" x14ac:dyDescent="0.2">
      <c r="I2501" s="121"/>
    </row>
    <row r="2502" spans="9:9" s="73" customFormat="1" x14ac:dyDescent="0.2">
      <c r="I2502" s="121"/>
    </row>
    <row r="2503" spans="9:9" s="73" customFormat="1" x14ac:dyDescent="0.2">
      <c r="I2503" s="121"/>
    </row>
    <row r="2504" spans="9:9" s="73" customFormat="1" x14ac:dyDescent="0.2">
      <c r="I2504" s="121"/>
    </row>
    <row r="2505" spans="9:9" s="73" customFormat="1" x14ac:dyDescent="0.2">
      <c r="I2505" s="121"/>
    </row>
    <row r="2506" spans="9:9" s="73" customFormat="1" x14ac:dyDescent="0.2">
      <c r="I2506" s="121"/>
    </row>
    <row r="2507" spans="9:9" s="73" customFormat="1" x14ac:dyDescent="0.2">
      <c r="I2507" s="121"/>
    </row>
    <row r="2508" spans="9:9" s="73" customFormat="1" x14ac:dyDescent="0.2">
      <c r="I2508" s="121"/>
    </row>
    <row r="2509" spans="9:9" s="73" customFormat="1" x14ac:dyDescent="0.2">
      <c r="I2509" s="121"/>
    </row>
    <row r="2510" spans="9:9" s="73" customFormat="1" x14ac:dyDescent="0.2">
      <c r="I2510" s="121"/>
    </row>
    <row r="2511" spans="9:9" s="73" customFormat="1" x14ac:dyDescent="0.2">
      <c r="I2511" s="121"/>
    </row>
    <row r="2512" spans="9:9" s="73" customFormat="1" x14ac:dyDescent="0.2">
      <c r="I2512" s="121"/>
    </row>
    <row r="2513" spans="9:9" s="73" customFormat="1" x14ac:dyDescent="0.2">
      <c r="I2513" s="121"/>
    </row>
    <row r="2514" spans="9:9" s="73" customFormat="1" x14ac:dyDescent="0.2">
      <c r="I2514" s="121"/>
    </row>
    <row r="2515" spans="9:9" s="73" customFormat="1" x14ac:dyDescent="0.2">
      <c r="I2515" s="121"/>
    </row>
    <row r="2516" spans="9:9" s="73" customFormat="1" x14ac:dyDescent="0.2">
      <c r="I2516" s="121"/>
    </row>
    <row r="2517" spans="9:9" s="73" customFormat="1" x14ac:dyDescent="0.2">
      <c r="I2517" s="121"/>
    </row>
    <row r="2518" spans="9:9" s="73" customFormat="1" x14ac:dyDescent="0.2">
      <c r="I2518" s="121"/>
    </row>
    <row r="2519" spans="9:9" s="73" customFormat="1" x14ac:dyDescent="0.2">
      <c r="I2519" s="121"/>
    </row>
    <row r="2520" spans="9:9" s="73" customFormat="1" x14ac:dyDescent="0.2">
      <c r="I2520" s="121"/>
    </row>
    <row r="2521" spans="9:9" s="73" customFormat="1" x14ac:dyDescent="0.2">
      <c r="I2521" s="121"/>
    </row>
    <row r="2522" spans="9:9" s="73" customFormat="1" x14ac:dyDescent="0.2">
      <c r="I2522" s="121"/>
    </row>
    <row r="2523" spans="9:9" s="73" customFormat="1" x14ac:dyDescent="0.2">
      <c r="I2523" s="121"/>
    </row>
    <row r="2524" spans="9:9" s="73" customFormat="1" x14ac:dyDescent="0.2">
      <c r="I2524" s="121"/>
    </row>
    <row r="2525" spans="9:9" s="73" customFormat="1" x14ac:dyDescent="0.2">
      <c r="I2525" s="121"/>
    </row>
    <row r="2526" spans="9:9" s="73" customFormat="1" x14ac:dyDescent="0.2">
      <c r="I2526" s="121"/>
    </row>
    <row r="2527" spans="9:9" s="73" customFormat="1" x14ac:dyDescent="0.2">
      <c r="I2527" s="121"/>
    </row>
    <row r="2528" spans="9:9" s="73" customFormat="1" x14ac:dyDescent="0.2">
      <c r="I2528" s="121"/>
    </row>
    <row r="2529" spans="9:9" s="73" customFormat="1" x14ac:dyDescent="0.2">
      <c r="I2529" s="121"/>
    </row>
    <row r="2530" spans="9:9" s="73" customFormat="1" x14ac:dyDescent="0.2">
      <c r="I2530" s="121"/>
    </row>
    <row r="2531" spans="9:9" s="73" customFormat="1" x14ac:dyDescent="0.2">
      <c r="I2531" s="121"/>
    </row>
    <row r="2532" spans="9:9" s="73" customFormat="1" x14ac:dyDescent="0.2">
      <c r="I2532" s="121"/>
    </row>
    <row r="2533" spans="9:9" s="73" customFormat="1" x14ac:dyDescent="0.2">
      <c r="I2533" s="121"/>
    </row>
    <row r="2534" spans="9:9" s="73" customFormat="1" x14ac:dyDescent="0.2">
      <c r="I2534" s="121"/>
    </row>
    <row r="2535" spans="9:9" s="73" customFormat="1" x14ac:dyDescent="0.2">
      <c r="I2535" s="121"/>
    </row>
    <row r="2536" spans="9:9" s="73" customFormat="1" x14ac:dyDescent="0.2">
      <c r="I2536" s="121"/>
    </row>
    <row r="2537" spans="9:9" s="73" customFormat="1" x14ac:dyDescent="0.2">
      <c r="I2537" s="121"/>
    </row>
    <row r="2538" spans="9:9" s="73" customFormat="1" x14ac:dyDescent="0.2">
      <c r="I2538" s="121"/>
    </row>
    <row r="2539" spans="9:9" s="73" customFormat="1" x14ac:dyDescent="0.2">
      <c r="I2539" s="121"/>
    </row>
    <row r="2540" spans="9:9" s="73" customFormat="1" x14ac:dyDescent="0.2">
      <c r="I2540" s="121"/>
    </row>
    <row r="2541" spans="9:9" s="73" customFormat="1" x14ac:dyDescent="0.2">
      <c r="I2541" s="121"/>
    </row>
    <row r="2542" spans="9:9" s="73" customFormat="1" x14ac:dyDescent="0.2">
      <c r="I2542" s="121"/>
    </row>
    <row r="2543" spans="9:9" s="73" customFormat="1" x14ac:dyDescent="0.2">
      <c r="I2543" s="121"/>
    </row>
    <row r="2544" spans="9:9" s="73" customFormat="1" x14ac:dyDescent="0.2">
      <c r="I2544" s="121"/>
    </row>
    <row r="2545" spans="9:9" s="73" customFormat="1" x14ac:dyDescent="0.2">
      <c r="I2545" s="121"/>
    </row>
    <row r="2546" spans="9:9" s="73" customFormat="1" x14ac:dyDescent="0.2">
      <c r="I2546" s="121"/>
    </row>
    <row r="2547" spans="9:9" s="73" customFormat="1" x14ac:dyDescent="0.2">
      <c r="I2547" s="121"/>
    </row>
    <row r="2548" spans="9:9" s="73" customFormat="1" x14ac:dyDescent="0.2">
      <c r="I2548" s="121"/>
    </row>
    <row r="2549" spans="9:9" s="73" customFormat="1" x14ac:dyDescent="0.2">
      <c r="I2549" s="121"/>
    </row>
    <row r="2550" spans="9:9" s="73" customFormat="1" x14ac:dyDescent="0.2">
      <c r="I2550" s="121"/>
    </row>
    <row r="2551" spans="9:9" s="73" customFormat="1" x14ac:dyDescent="0.2">
      <c r="I2551" s="121"/>
    </row>
    <row r="2552" spans="9:9" s="73" customFormat="1" x14ac:dyDescent="0.2">
      <c r="I2552" s="121"/>
    </row>
    <row r="2553" spans="9:9" s="73" customFormat="1" x14ac:dyDescent="0.2">
      <c r="I2553" s="121"/>
    </row>
    <row r="2554" spans="9:9" s="73" customFormat="1" x14ac:dyDescent="0.2">
      <c r="I2554" s="121"/>
    </row>
    <row r="2555" spans="9:9" s="73" customFormat="1" x14ac:dyDescent="0.2">
      <c r="I2555" s="121"/>
    </row>
    <row r="2556" spans="9:9" s="73" customFormat="1" x14ac:dyDescent="0.2">
      <c r="I2556" s="121"/>
    </row>
    <row r="2557" spans="9:9" s="73" customFormat="1" x14ac:dyDescent="0.2">
      <c r="I2557" s="121"/>
    </row>
    <row r="2558" spans="9:9" s="73" customFormat="1" x14ac:dyDescent="0.2">
      <c r="I2558" s="121"/>
    </row>
    <row r="2559" spans="9:9" s="73" customFormat="1" x14ac:dyDescent="0.2">
      <c r="I2559" s="121"/>
    </row>
    <row r="2560" spans="9:9" s="73" customFormat="1" x14ac:dyDescent="0.2">
      <c r="I2560" s="121"/>
    </row>
    <row r="2561" spans="9:9" s="73" customFormat="1" x14ac:dyDescent="0.2">
      <c r="I2561" s="121"/>
    </row>
    <row r="2562" spans="9:9" s="73" customFormat="1" x14ac:dyDescent="0.2">
      <c r="I2562" s="121"/>
    </row>
    <row r="2563" spans="9:9" s="73" customFormat="1" x14ac:dyDescent="0.2">
      <c r="I2563" s="121"/>
    </row>
    <row r="2564" spans="9:9" s="73" customFormat="1" x14ac:dyDescent="0.2">
      <c r="I2564" s="121"/>
    </row>
    <row r="2565" spans="9:9" s="73" customFormat="1" x14ac:dyDescent="0.2">
      <c r="I2565" s="121"/>
    </row>
    <row r="2566" spans="9:9" s="73" customFormat="1" x14ac:dyDescent="0.2">
      <c r="I2566" s="121"/>
    </row>
    <row r="2567" spans="9:9" s="73" customFormat="1" x14ac:dyDescent="0.2">
      <c r="I2567" s="121"/>
    </row>
    <row r="2568" spans="9:9" s="73" customFormat="1" x14ac:dyDescent="0.2">
      <c r="I2568" s="121"/>
    </row>
    <row r="2569" spans="9:9" s="73" customFormat="1" x14ac:dyDescent="0.2">
      <c r="I2569" s="121"/>
    </row>
    <row r="2570" spans="9:9" s="73" customFormat="1" x14ac:dyDescent="0.2">
      <c r="I2570" s="121"/>
    </row>
    <row r="2571" spans="9:9" s="73" customFormat="1" x14ac:dyDescent="0.2">
      <c r="I2571" s="121"/>
    </row>
    <row r="2572" spans="9:9" s="73" customFormat="1" x14ac:dyDescent="0.2">
      <c r="I2572" s="121"/>
    </row>
    <row r="2573" spans="9:9" s="73" customFormat="1" x14ac:dyDescent="0.2">
      <c r="I2573" s="121"/>
    </row>
    <row r="2574" spans="9:9" s="73" customFormat="1" x14ac:dyDescent="0.2">
      <c r="I2574" s="121"/>
    </row>
    <row r="2575" spans="9:9" s="73" customFormat="1" x14ac:dyDescent="0.2">
      <c r="I2575" s="121"/>
    </row>
    <row r="2576" spans="9:9" s="73" customFormat="1" x14ac:dyDescent="0.2">
      <c r="I2576" s="121"/>
    </row>
    <row r="2577" spans="9:9" s="73" customFormat="1" x14ac:dyDescent="0.2">
      <c r="I2577" s="121"/>
    </row>
    <row r="2578" spans="9:9" s="73" customFormat="1" x14ac:dyDescent="0.2">
      <c r="I2578" s="121"/>
    </row>
    <row r="2579" spans="9:9" s="73" customFormat="1" x14ac:dyDescent="0.2">
      <c r="I2579" s="121"/>
    </row>
    <row r="2580" spans="9:9" s="73" customFormat="1" x14ac:dyDescent="0.2">
      <c r="I2580" s="121"/>
    </row>
    <row r="2581" spans="9:9" s="73" customFormat="1" x14ac:dyDescent="0.2">
      <c r="I2581" s="121"/>
    </row>
    <row r="2582" spans="9:9" s="73" customFormat="1" x14ac:dyDescent="0.2">
      <c r="I2582" s="121"/>
    </row>
    <row r="2583" spans="9:9" s="73" customFormat="1" x14ac:dyDescent="0.2">
      <c r="I2583" s="121"/>
    </row>
    <row r="2584" spans="9:9" s="73" customFormat="1" x14ac:dyDescent="0.2">
      <c r="I2584" s="121"/>
    </row>
    <row r="2585" spans="9:9" s="73" customFormat="1" x14ac:dyDescent="0.2">
      <c r="I2585" s="121"/>
    </row>
    <row r="2586" spans="9:9" s="73" customFormat="1" x14ac:dyDescent="0.2">
      <c r="I2586" s="121"/>
    </row>
    <row r="2587" spans="9:9" s="73" customFormat="1" x14ac:dyDescent="0.2">
      <c r="I2587" s="121"/>
    </row>
    <row r="2588" spans="9:9" s="73" customFormat="1" x14ac:dyDescent="0.2">
      <c r="I2588" s="121"/>
    </row>
    <row r="2589" spans="9:9" s="73" customFormat="1" x14ac:dyDescent="0.2">
      <c r="I2589" s="121"/>
    </row>
    <row r="2590" spans="9:9" s="73" customFormat="1" x14ac:dyDescent="0.2">
      <c r="I2590" s="121"/>
    </row>
    <row r="2591" spans="9:9" s="73" customFormat="1" x14ac:dyDescent="0.2">
      <c r="I2591" s="121"/>
    </row>
    <row r="2592" spans="9:9" s="73" customFormat="1" x14ac:dyDescent="0.2">
      <c r="I2592" s="121"/>
    </row>
    <row r="2593" spans="9:9" s="73" customFormat="1" x14ac:dyDescent="0.2">
      <c r="I2593" s="121"/>
    </row>
    <row r="2594" spans="9:9" s="73" customFormat="1" x14ac:dyDescent="0.2">
      <c r="I2594" s="121"/>
    </row>
    <row r="2595" spans="9:9" s="73" customFormat="1" x14ac:dyDescent="0.2">
      <c r="I2595" s="121"/>
    </row>
    <row r="2596" spans="9:9" s="73" customFormat="1" x14ac:dyDescent="0.2">
      <c r="I2596" s="121"/>
    </row>
    <row r="2597" spans="9:9" s="73" customFormat="1" x14ac:dyDescent="0.2">
      <c r="I2597" s="121"/>
    </row>
    <row r="2598" spans="9:9" s="73" customFormat="1" x14ac:dyDescent="0.2">
      <c r="I2598" s="121"/>
    </row>
    <row r="2599" spans="9:9" s="73" customFormat="1" x14ac:dyDescent="0.2">
      <c r="I2599" s="121"/>
    </row>
    <row r="2600" spans="9:9" s="73" customFormat="1" x14ac:dyDescent="0.2">
      <c r="I2600" s="121"/>
    </row>
    <row r="2601" spans="9:9" s="73" customFormat="1" x14ac:dyDescent="0.2">
      <c r="I2601" s="121"/>
    </row>
    <row r="2602" spans="9:9" s="73" customFormat="1" x14ac:dyDescent="0.2">
      <c r="I2602" s="121"/>
    </row>
    <row r="2603" spans="9:9" s="73" customFormat="1" x14ac:dyDescent="0.2">
      <c r="I2603" s="121"/>
    </row>
    <row r="2604" spans="9:9" s="73" customFormat="1" x14ac:dyDescent="0.2">
      <c r="I2604" s="121"/>
    </row>
    <row r="2605" spans="9:9" s="73" customFormat="1" x14ac:dyDescent="0.2">
      <c r="I2605" s="121"/>
    </row>
    <row r="2606" spans="9:9" s="73" customFormat="1" x14ac:dyDescent="0.2">
      <c r="I2606" s="121"/>
    </row>
    <row r="2607" spans="9:9" s="73" customFormat="1" x14ac:dyDescent="0.2">
      <c r="I2607" s="121"/>
    </row>
    <row r="2608" spans="9:9" s="73" customFormat="1" x14ac:dyDescent="0.2">
      <c r="I2608" s="121"/>
    </row>
    <row r="2609" spans="9:9" s="73" customFormat="1" x14ac:dyDescent="0.2">
      <c r="I2609" s="121"/>
    </row>
    <row r="2610" spans="9:9" s="73" customFormat="1" x14ac:dyDescent="0.2">
      <c r="I2610" s="121"/>
    </row>
    <row r="2611" spans="9:9" s="73" customFormat="1" x14ac:dyDescent="0.2">
      <c r="I2611" s="121"/>
    </row>
    <row r="2612" spans="9:9" s="73" customFormat="1" x14ac:dyDescent="0.2">
      <c r="I2612" s="121"/>
    </row>
    <row r="2613" spans="9:9" s="73" customFormat="1" x14ac:dyDescent="0.2">
      <c r="I2613" s="121"/>
    </row>
    <row r="2614" spans="9:9" s="73" customFormat="1" x14ac:dyDescent="0.2">
      <c r="I2614" s="121"/>
    </row>
    <row r="2615" spans="9:9" s="73" customFormat="1" x14ac:dyDescent="0.2">
      <c r="I2615" s="121"/>
    </row>
    <row r="2616" spans="9:9" s="73" customFormat="1" x14ac:dyDescent="0.2">
      <c r="I2616" s="121"/>
    </row>
    <row r="2617" spans="9:9" s="73" customFormat="1" x14ac:dyDescent="0.2">
      <c r="I2617" s="121"/>
    </row>
    <row r="2618" spans="9:9" s="73" customFormat="1" x14ac:dyDescent="0.2">
      <c r="I2618" s="121"/>
    </row>
    <row r="2619" spans="9:9" s="73" customFormat="1" x14ac:dyDescent="0.2">
      <c r="I2619" s="121"/>
    </row>
    <row r="2620" spans="9:9" s="73" customFormat="1" x14ac:dyDescent="0.2">
      <c r="I2620" s="121"/>
    </row>
    <row r="2621" spans="9:9" s="73" customFormat="1" x14ac:dyDescent="0.2">
      <c r="I2621" s="121"/>
    </row>
    <row r="2622" spans="9:9" s="73" customFormat="1" x14ac:dyDescent="0.2">
      <c r="I2622" s="121"/>
    </row>
    <row r="2623" spans="9:9" s="73" customFormat="1" x14ac:dyDescent="0.2">
      <c r="I2623" s="121"/>
    </row>
    <row r="2624" spans="9:9" s="73" customFormat="1" x14ac:dyDescent="0.2">
      <c r="I2624" s="121"/>
    </row>
    <row r="2625" spans="9:9" s="73" customFormat="1" x14ac:dyDescent="0.2">
      <c r="I2625" s="121"/>
    </row>
    <row r="2626" spans="9:9" s="73" customFormat="1" x14ac:dyDescent="0.2">
      <c r="I2626" s="121"/>
    </row>
    <row r="2627" spans="9:9" s="73" customFormat="1" x14ac:dyDescent="0.2">
      <c r="I2627" s="121"/>
    </row>
    <row r="2628" spans="9:9" s="73" customFormat="1" x14ac:dyDescent="0.2">
      <c r="I2628" s="121"/>
    </row>
    <row r="2629" spans="9:9" s="73" customFormat="1" x14ac:dyDescent="0.2">
      <c r="I2629" s="121"/>
    </row>
    <row r="2630" spans="9:9" s="73" customFormat="1" x14ac:dyDescent="0.2">
      <c r="I2630" s="121"/>
    </row>
    <row r="2631" spans="9:9" s="73" customFormat="1" x14ac:dyDescent="0.2">
      <c r="I2631" s="121"/>
    </row>
    <row r="2632" spans="9:9" s="73" customFormat="1" x14ac:dyDescent="0.2">
      <c r="I2632" s="121"/>
    </row>
    <row r="2633" spans="9:9" s="73" customFormat="1" x14ac:dyDescent="0.2">
      <c r="I2633" s="121"/>
    </row>
    <row r="2634" spans="9:9" s="73" customFormat="1" x14ac:dyDescent="0.2">
      <c r="I2634" s="121"/>
    </row>
    <row r="2635" spans="9:9" s="73" customFormat="1" x14ac:dyDescent="0.2">
      <c r="I2635" s="121"/>
    </row>
    <row r="2636" spans="9:9" s="73" customFormat="1" x14ac:dyDescent="0.2">
      <c r="I2636" s="121"/>
    </row>
    <row r="2637" spans="9:9" s="73" customFormat="1" x14ac:dyDescent="0.2">
      <c r="I2637" s="121"/>
    </row>
    <row r="2638" spans="9:9" s="73" customFormat="1" x14ac:dyDescent="0.2">
      <c r="I2638" s="121"/>
    </row>
    <row r="2639" spans="9:9" s="73" customFormat="1" x14ac:dyDescent="0.2">
      <c r="I2639" s="121"/>
    </row>
    <row r="2640" spans="9:9" s="73" customFormat="1" x14ac:dyDescent="0.2">
      <c r="I2640" s="121"/>
    </row>
    <row r="2641" spans="9:9" s="73" customFormat="1" x14ac:dyDescent="0.2">
      <c r="I2641" s="121"/>
    </row>
    <row r="2642" spans="9:9" s="73" customFormat="1" x14ac:dyDescent="0.2">
      <c r="I2642" s="121"/>
    </row>
    <row r="2643" spans="9:9" s="73" customFormat="1" x14ac:dyDescent="0.2">
      <c r="I2643" s="121"/>
    </row>
    <row r="2644" spans="9:9" s="73" customFormat="1" x14ac:dyDescent="0.2">
      <c r="I2644" s="121"/>
    </row>
    <row r="2645" spans="9:9" s="73" customFormat="1" x14ac:dyDescent="0.2">
      <c r="I2645" s="121"/>
    </row>
    <row r="2646" spans="9:9" s="73" customFormat="1" x14ac:dyDescent="0.2">
      <c r="I2646" s="121"/>
    </row>
    <row r="2647" spans="9:9" s="73" customFormat="1" x14ac:dyDescent="0.2">
      <c r="I2647" s="121"/>
    </row>
    <row r="2648" spans="9:9" s="73" customFormat="1" x14ac:dyDescent="0.2">
      <c r="I2648" s="121"/>
    </row>
    <row r="2649" spans="9:9" s="73" customFormat="1" x14ac:dyDescent="0.2">
      <c r="I2649" s="121"/>
    </row>
    <row r="2650" spans="9:9" s="73" customFormat="1" x14ac:dyDescent="0.2">
      <c r="I2650" s="121"/>
    </row>
    <row r="2651" spans="9:9" s="73" customFormat="1" x14ac:dyDescent="0.2">
      <c r="I2651" s="121"/>
    </row>
    <row r="2652" spans="9:9" s="73" customFormat="1" x14ac:dyDescent="0.2">
      <c r="I2652" s="121"/>
    </row>
    <row r="2653" spans="9:9" s="73" customFormat="1" x14ac:dyDescent="0.2">
      <c r="I2653" s="121"/>
    </row>
    <row r="2654" spans="9:9" s="73" customFormat="1" x14ac:dyDescent="0.2">
      <c r="I2654" s="121"/>
    </row>
    <row r="2655" spans="9:9" s="73" customFormat="1" x14ac:dyDescent="0.2">
      <c r="I2655" s="121"/>
    </row>
    <row r="2656" spans="9:9" s="73" customFormat="1" x14ac:dyDescent="0.2">
      <c r="I2656" s="121"/>
    </row>
    <row r="2657" spans="9:9" s="73" customFormat="1" x14ac:dyDescent="0.2">
      <c r="I2657" s="121"/>
    </row>
    <row r="2658" spans="9:9" s="73" customFormat="1" x14ac:dyDescent="0.2">
      <c r="I2658" s="121"/>
    </row>
    <row r="2659" spans="9:9" s="73" customFormat="1" x14ac:dyDescent="0.2">
      <c r="I2659" s="121"/>
    </row>
    <row r="2660" spans="9:9" s="73" customFormat="1" x14ac:dyDescent="0.2">
      <c r="I2660" s="121"/>
    </row>
    <row r="2661" spans="9:9" s="73" customFormat="1" x14ac:dyDescent="0.2">
      <c r="I2661" s="121"/>
    </row>
    <row r="2662" spans="9:9" s="73" customFormat="1" x14ac:dyDescent="0.2">
      <c r="I2662" s="121"/>
    </row>
    <row r="2663" spans="9:9" s="73" customFormat="1" x14ac:dyDescent="0.2">
      <c r="I2663" s="121"/>
    </row>
    <row r="2664" spans="9:9" s="73" customFormat="1" x14ac:dyDescent="0.2">
      <c r="I2664" s="121"/>
    </row>
    <row r="2665" spans="9:9" s="73" customFormat="1" x14ac:dyDescent="0.2">
      <c r="I2665" s="121"/>
    </row>
    <row r="2666" spans="9:9" s="73" customFormat="1" x14ac:dyDescent="0.2">
      <c r="I2666" s="121"/>
    </row>
    <row r="2667" spans="9:9" s="73" customFormat="1" x14ac:dyDescent="0.2">
      <c r="I2667" s="121"/>
    </row>
    <row r="2668" spans="9:9" s="73" customFormat="1" x14ac:dyDescent="0.2">
      <c r="I2668" s="121"/>
    </row>
    <row r="2669" spans="9:9" s="73" customFormat="1" x14ac:dyDescent="0.2">
      <c r="I2669" s="121"/>
    </row>
    <row r="2670" spans="9:9" s="73" customFormat="1" x14ac:dyDescent="0.2">
      <c r="I2670" s="121"/>
    </row>
    <row r="2671" spans="9:9" s="73" customFormat="1" x14ac:dyDescent="0.2">
      <c r="I2671" s="121"/>
    </row>
    <row r="2672" spans="9:9" s="73" customFormat="1" x14ac:dyDescent="0.2">
      <c r="I2672" s="121"/>
    </row>
    <row r="2673" spans="9:9" s="73" customFormat="1" x14ac:dyDescent="0.2">
      <c r="I2673" s="121"/>
    </row>
    <row r="2674" spans="9:9" s="73" customFormat="1" x14ac:dyDescent="0.2">
      <c r="I2674" s="121"/>
    </row>
    <row r="2675" spans="9:9" s="73" customFormat="1" x14ac:dyDescent="0.2">
      <c r="I2675" s="121"/>
    </row>
    <row r="2676" spans="9:9" s="73" customFormat="1" x14ac:dyDescent="0.2">
      <c r="I2676" s="121"/>
    </row>
    <row r="2677" spans="9:9" s="73" customFormat="1" x14ac:dyDescent="0.2">
      <c r="I2677" s="121"/>
    </row>
    <row r="2678" spans="9:9" s="73" customFormat="1" x14ac:dyDescent="0.2">
      <c r="I2678" s="121"/>
    </row>
    <row r="2679" spans="9:9" s="73" customFormat="1" x14ac:dyDescent="0.2">
      <c r="I2679" s="121"/>
    </row>
    <row r="2680" spans="9:9" s="73" customFormat="1" x14ac:dyDescent="0.2">
      <c r="I2680" s="121"/>
    </row>
    <row r="2681" spans="9:9" s="73" customFormat="1" x14ac:dyDescent="0.2">
      <c r="I2681" s="121"/>
    </row>
    <row r="2682" spans="9:9" s="73" customFormat="1" x14ac:dyDescent="0.2">
      <c r="I2682" s="121"/>
    </row>
    <row r="2683" spans="9:9" s="73" customFormat="1" x14ac:dyDescent="0.2">
      <c r="I2683" s="121"/>
    </row>
    <row r="2684" spans="9:9" s="73" customFormat="1" x14ac:dyDescent="0.2">
      <c r="I2684" s="121"/>
    </row>
    <row r="2685" spans="9:9" s="73" customFormat="1" x14ac:dyDescent="0.2">
      <c r="I2685" s="121"/>
    </row>
    <row r="2686" spans="9:9" s="73" customFormat="1" x14ac:dyDescent="0.2">
      <c r="I2686" s="121"/>
    </row>
    <row r="2687" spans="9:9" s="73" customFormat="1" x14ac:dyDescent="0.2">
      <c r="I2687" s="121"/>
    </row>
    <row r="2688" spans="9:9" s="73" customFormat="1" x14ac:dyDescent="0.2">
      <c r="I2688" s="121"/>
    </row>
    <row r="2689" spans="9:9" s="73" customFormat="1" x14ac:dyDescent="0.2">
      <c r="I2689" s="121"/>
    </row>
    <row r="2690" spans="9:9" s="73" customFormat="1" x14ac:dyDescent="0.2">
      <c r="I2690" s="121"/>
    </row>
    <row r="2691" spans="9:9" s="73" customFormat="1" x14ac:dyDescent="0.2">
      <c r="I2691" s="121"/>
    </row>
    <row r="2692" spans="9:9" s="73" customFormat="1" x14ac:dyDescent="0.2">
      <c r="I2692" s="121"/>
    </row>
    <row r="2693" spans="9:9" s="73" customFormat="1" x14ac:dyDescent="0.2">
      <c r="I2693" s="121"/>
    </row>
    <row r="2694" spans="9:9" s="73" customFormat="1" x14ac:dyDescent="0.2">
      <c r="I2694" s="121"/>
    </row>
    <row r="2695" spans="9:9" s="73" customFormat="1" x14ac:dyDescent="0.2">
      <c r="I2695" s="121"/>
    </row>
    <row r="2696" spans="9:9" s="73" customFormat="1" x14ac:dyDescent="0.2">
      <c r="I2696" s="121"/>
    </row>
    <row r="2697" spans="9:9" s="73" customFormat="1" x14ac:dyDescent="0.2">
      <c r="I2697" s="121"/>
    </row>
    <row r="2698" spans="9:9" s="73" customFormat="1" x14ac:dyDescent="0.2">
      <c r="I2698" s="121"/>
    </row>
    <row r="2699" spans="9:9" s="73" customFormat="1" x14ac:dyDescent="0.2">
      <c r="I2699" s="121"/>
    </row>
    <row r="2700" spans="9:9" s="73" customFormat="1" x14ac:dyDescent="0.2">
      <c r="I2700" s="121"/>
    </row>
    <row r="2701" spans="9:9" s="73" customFormat="1" x14ac:dyDescent="0.2">
      <c r="I2701" s="121"/>
    </row>
    <row r="2702" spans="9:9" s="73" customFormat="1" x14ac:dyDescent="0.2">
      <c r="I2702" s="121"/>
    </row>
    <row r="2703" spans="9:9" s="73" customFormat="1" x14ac:dyDescent="0.2">
      <c r="I2703" s="121"/>
    </row>
    <row r="2704" spans="9:9" s="73" customFormat="1" x14ac:dyDescent="0.2">
      <c r="I2704" s="121"/>
    </row>
    <row r="2705" spans="9:9" s="73" customFormat="1" x14ac:dyDescent="0.2">
      <c r="I2705" s="121"/>
    </row>
    <row r="2706" spans="9:9" s="73" customFormat="1" x14ac:dyDescent="0.2">
      <c r="I2706" s="121"/>
    </row>
    <row r="2707" spans="9:9" s="73" customFormat="1" x14ac:dyDescent="0.2">
      <c r="I2707" s="121"/>
    </row>
    <row r="2708" spans="9:9" s="73" customFormat="1" x14ac:dyDescent="0.2">
      <c r="I2708" s="121"/>
    </row>
    <row r="2709" spans="9:9" s="73" customFormat="1" x14ac:dyDescent="0.2">
      <c r="I2709" s="121"/>
    </row>
    <row r="2710" spans="9:9" s="73" customFormat="1" x14ac:dyDescent="0.2">
      <c r="I2710" s="121"/>
    </row>
    <row r="2711" spans="9:9" s="73" customFormat="1" x14ac:dyDescent="0.2">
      <c r="I2711" s="121"/>
    </row>
    <row r="2712" spans="9:9" s="73" customFormat="1" x14ac:dyDescent="0.2">
      <c r="I2712" s="121"/>
    </row>
    <row r="2713" spans="9:9" s="73" customFormat="1" x14ac:dyDescent="0.2">
      <c r="I2713" s="121"/>
    </row>
    <row r="2714" spans="9:9" s="73" customFormat="1" x14ac:dyDescent="0.2">
      <c r="I2714" s="121"/>
    </row>
    <row r="2715" spans="9:9" s="73" customFormat="1" x14ac:dyDescent="0.2">
      <c r="I2715" s="121"/>
    </row>
    <row r="2716" spans="9:9" s="73" customFormat="1" x14ac:dyDescent="0.2">
      <c r="I2716" s="121"/>
    </row>
    <row r="2717" spans="9:9" s="73" customFormat="1" x14ac:dyDescent="0.2">
      <c r="I2717" s="121"/>
    </row>
    <row r="2718" spans="9:9" s="73" customFormat="1" x14ac:dyDescent="0.2">
      <c r="I2718" s="121"/>
    </row>
    <row r="2719" spans="9:9" s="73" customFormat="1" x14ac:dyDescent="0.2">
      <c r="I2719" s="121"/>
    </row>
    <row r="2720" spans="9:9" s="73" customFormat="1" x14ac:dyDescent="0.2">
      <c r="I2720" s="121"/>
    </row>
    <row r="2721" spans="9:9" s="73" customFormat="1" x14ac:dyDescent="0.2">
      <c r="I2721" s="121"/>
    </row>
    <row r="2722" spans="9:9" s="73" customFormat="1" x14ac:dyDescent="0.2">
      <c r="I2722" s="121"/>
    </row>
    <row r="2723" spans="9:9" s="73" customFormat="1" x14ac:dyDescent="0.2">
      <c r="I2723" s="121"/>
    </row>
    <row r="2724" spans="9:9" s="73" customFormat="1" x14ac:dyDescent="0.2">
      <c r="I2724" s="121"/>
    </row>
    <row r="2725" spans="9:9" s="73" customFormat="1" x14ac:dyDescent="0.2">
      <c r="I2725" s="121"/>
    </row>
    <row r="2726" spans="9:9" s="73" customFormat="1" x14ac:dyDescent="0.2">
      <c r="I2726" s="121"/>
    </row>
    <row r="2727" spans="9:9" s="73" customFormat="1" x14ac:dyDescent="0.2">
      <c r="I2727" s="121"/>
    </row>
    <row r="2728" spans="9:9" s="73" customFormat="1" x14ac:dyDescent="0.2">
      <c r="I2728" s="121"/>
    </row>
    <row r="2729" spans="9:9" s="73" customFormat="1" x14ac:dyDescent="0.2">
      <c r="I2729" s="121"/>
    </row>
    <row r="2730" spans="9:9" s="73" customFormat="1" x14ac:dyDescent="0.2">
      <c r="I2730" s="121"/>
    </row>
    <row r="2731" spans="9:9" s="73" customFormat="1" x14ac:dyDescent="0.2">
      <c r="I2731" s="121"/>
    </row>
    <row r="2732" spans="9:9" s="73" customFormat="1" x14ac:dyDescent="0.2">
      <c r="I2732" s="121"/>
    </row>
    <row r="2733" spans="9:9" s="73" customFormat="1" x14ac:dyDescent="0.2">
      <c r="I2733" s="121"/>
    </row>
    <row r="2734" spans="9:9" s="73" customFormat="1" x14ac:dyDescent="0.2">
      <c r="I2734" s="121"/>
    </row>
    <row r="2735" spans="9:9" s="73" customFormat="1" x14ac:dyDescent="0.2">
      <c r="I2735" s="121"/>
    </row>
    <row r="2736" spans="9:9" s="73" customFormat="1" x14ac:dyDescent="0.2">
      <c r="I2736" s="121"/>
    </row>
    <row r="2737" spans="9:9" s="73" customFormat="1" x14ac:dyDescent="0.2">
      <c r="I2737" s="121"/>
    </row>
    <row r="2738" spans="9:9" s="73" customFormat="1" x14ac:dyDescent="0.2">
      <c r="I2738" s="121"/>
    </row>
    <row r="2739" spans="9:9" s="73" customFormat="1" x14ac:dyDescent="0.2">
      <c r="I2739" s="121"/>
    </row>
    <row r="2740" spans="9:9" s="73" customFormat="1" x14ac:dyDescent="0.2">
      <c r="I2740" s="121"/>
    </row>
    <row r="2741" spans="9:9" s="73" customFormat="1" x14ac:dyDescent="0.2">
      <c r="I2741" s="121"/>
    </row>
    <row r="2742" spans="9:9" s="73" customFormat="1" x14ac:dyDescent="0.2">
      <c r="I2742" s="121"/>
    </row>
    <row r="2743" spans="9:9" s="73" customFormat="1" x14ac:dyDescent="0.2">
      <c r="I2743" s="121"/>
    </row>
    <row r="2744" spans="9:9" s="73" customFormat="1" x14ac:dyDescent="0.2">
      <c r="I2744" s="121"/>
    </row>
    <row r="2745" spans="9:9" s="73" customFormat="1" x14ac:dyDescent="0.2">
      <c r="I2745" s="121"/>
    </row>
    <row r="2746" spans="9:9" s="73" customFormat="1" x14ac:dyDescent="0.2">
      <c r="I2746" s="121"/>
    </row>
    <row r="2747" spans="9:9" s="73" customFormat="1" x14ac:dyDescent="0.2">
      <c r="I2747" s="121"/>
    </row>
    <row r="2748" spans="9:9" s="73" customFormat="1" x14ac:dyDescent="0.2">
      <c r="I2748" s="121"/>
    </row>
    <row r="2749" spans="9:9" s="73" customFormat="1" x14ac:dyDescent="0.2">
      <c r="I2749" s="121"/>
    </row>
    <row r="2750" spans="9:9" s="73" customFormat="1" x14ac:dyDescent="0.2">
      <c r="I2750" s="121"/>
    </row>
    <row r="2751" spans="9:9" s="73" customFormat="1" x14ac:dyDescent="0.2">
      <c r="I2751" s="121"/>
    </row>
    <row r="2752" spans="9:9" s="73" customFormat="1" x14ac:dyDescent="0.2">
      <c r="I2752" s="121"/>
    </row>
    <row r="2753" spans="9:9" s="73" customFormat="1" x14ac:dyDescent="0.2">
      <c r="I2753" s="121"/>
    </row>
    <row r="2754" spans="9:9" s="73" customFormat="1" x14ac:dyDescent="0.2">
      <c r="I2754" s="121"/>
    </row>
    <row r="2755" spans="9:9" s="73" customFormat="1" x14ac:dyDescent="0.2">
      <c r="I2755" s="121"/>
    </row>
    <row r="2756" spans="9:9" s="73" customFormat="1" x14ac:dyDescent="0.2">
      <c r="I2756" s="121"/>
    </row>
    <row r="2757" spans="9:9" s="73" customFormat="1" x14ac:dyDescent="0.2">
      <c r="I2757" s="121"/>
    </row>
    <row r="2758" spans="9:9" s="73" customFormat="1" x14ac:dyDescent="0.2">
      <c r="I2758" s="121"/>
    </row>
    <row r="2759" spans="9:9" s="73" customFormat="1" x14ac:dyDescent="0.2">
      <c r="I2759" s="121"/>
    </row>
    <row r="2760" spans="9:9" s="73" customFormat="1" x14ac:dyDescent="0.2">
      <c r="I2760" s="121"/>
    </row>
    <row r="2761" spans="9:9" s="73" customFormat="1" x14ac:dyDescent="0.2">
      <c r="I2761" s="121"/>
    </row>
    <row r="2762" spans="9:9" s="73" customFormat="1" x14ac:dyDescent="0.2">
      <c r="I2762" s="121"/>
    </row>
    <row r="2763" spans="9:9" s="73" customFormat="1" x14ac:dyDescent="0.2">
      <c r="I2763" s="121"/>
    </row>
    <row r="2764" spans="9:9" s="73" customFormat="1" x14ac:dyDescent="0.2">
      <c r="I2764" s="121"/>
    </row>
    <row r="2765" spans="9:9" s="73" customFormat="1" x14ac:dyDescent="0.2">
      <c r="I2765" s="121"/>
    </row>
    <row r="2766" spans="9:9" s="73" customFormat="1" x14ac:dyDescent="0.2">
      <c r="I2766" s="121"/>
    </row>
    <row r="2767" spans="9:9" s="73" customFormat="1" x14ac:dyDescent="0.2">
      <c r="I2767" s="121"/>
    </row>
    <row r="2768" spans="9:9" s="73" customFormat="1" x14ac:dyDescent="0.2">
      <c r="I2768" s="121"/>
    </row>
    <row r="2769" spans="9:9" s="73" customFormat="1" x14ac:dyDescent="0.2">
      <c r="I2769" s="121"/>
    </row>
    <row r="2770" spans="9:9" s="73" customFormat="1" x14ac:dyDescent="0.2">
      <c r="I2770" s="121"/>
    </row>
    <row r="2771" spans="9:9" s="73" customFormat="1" x14ac:dyDescent="0.2">
      <c r="I2771" s="121"/>
    </row>
    <row r="2772" spans="9:9" s="73" customFormat="1" x14ac:dyDescent="0.2">
      <c r="I2772" s="121"/>
    </row>
    <row r="2773" spans="9:9" s="73" customFormat="1" x14ac:dyDescent="0.2">
      <c r="I2773" s="121"/>
    </row>
    <row r="2774" spans="9:9" s="73" customFormat="1" x14ac:dyDescent="0.2">
      <c r="I2774" s="121"/>
    </row>
    <row r="2775" spans="9:9" s="73" customFormat="1" x14ac:dyDescent="0.2">
      <c r="I2775" s="121"/>
    </row>
    <row r="2776" spans="9:9" s="73" customFormat="1" x14ac:dyDescent="0.2">
      <c r="I2776" s="121"/>
    </row>
    <row r="2777" spans="9:9" s="73" customFormat="1" x14ac:dyDescent="0.2">
      <c r="I2777" s="121"/>
    </row>
    <row r="2778" spans="9:9" s="73" customFormat="1" x14ac:dyDescent="0.2">
      <c r="I2778" s="121"/>
    </row>
    <row r="2779" spans="9:9" s="73" customFormat="1" x14ac:dyDescent="0.2">
      <c r="I2779" s="121"/>
    </row>
    <row r="2780" spans="9:9" s="73" customFormat="1" x14ac:dyDescent="0.2">
      <c r="I2780" s="121"/>
    </row>
    <row r="2781" spans="9:9" s="73" customFormat="1" x14ac:dyDescent="0.2">
      <c r="I2781" s="121"/>
    </row>
    <row r="2782" spans="9:9" s="73" customFormat="1" x14ac:dyDescent="0.2">
      <c r="I2782" s="121"/>
    </row>
    <row r="2783" spans="9:9" s="73" customFormat="1" x14ac:dyDescent="0.2">
      <c r="I2783" s="121"/>
    </row>
    <row r="2784" spans="9:9" s="73" customFormat="1" x14ac:dyDescent="0.2">
      <c r="I2784" s="121"/>
    </row>
    <row r="2785" spans="9:9" s="73" customFormat="1" x14ac:dyDescent="0.2">
      <c r="I2785" s="121"/>
    </row>
    <row r="2786" spans="9:9" s="73" customFormat="1" x14ac:dyDescent="0.2">
      <c r="I2786" s="121"/>
    </row>
    <row r="2787" spans="9:9" s="73" customFormat="1" x14ac:dyDescent="0.2">
      <c r="I2787" s="121"/>
    </row>
    <row r="2788" spans="9:9" s="73" customFormat="1" x14ac:dyDescent="0.2">
      <c r="I2788" s="121"/>
    </row>
    <row r="2789" spans="9:9" s="73" customFormat="1" x14ac:dyDescent="0.2">
      <c r="I2789" s="121"/>
    </row>
    <row r="2790" spans="9:9" s="73" customFormat="1" x14ac:dyDescent="0.2">
      <c r="I2790" s="121"/>
    </row>
    <row r="2791" spans="9:9" s="73" customFormat="1" x14ac:dyDescent="0.2">
      <c r="I2791" s="121"/>
    </row>
    <row r="2792" spans="9:9" s="73" customFormat="1" x14ac:dyDescent="0.2">
      <c r="I2792" s="121"/>
    </row>
    <row r="2793" spans="9:9" s="73" customFormat="1" x14ac:dyDescent="0.2">
      <c r="I2793" s="121"/>
    </row>
    <row r="2794" spans="9:9" s="73" customFormat="1" x14ac:dyDescent="0.2">
      <c r="I2794" s="121"/>
    </row>
    <row r="2795" spans="9:9" s="73" customFormat="1" x14ac:dyDescent="0.2">
      <c r="I2795" s="121"/>
    </row>
    <row r="2796" spans="9:9" s="73" customFormat="1" x14ac:dyDescent="0.2">
      <c r="I2796" s="121"/>
    </row>
    <row r="2797" spans="9:9" s="73" customFormat="1" x14ac:dyDescent="0.2">
      <c r="I2797" s="121"/>
    </row>
    <row r="2798" spans="9:9" s="73" customFormat="1" x14ac:dyDescent="0.2">
      <c r="I2798" s="121"/>
    </row>
    <row r="2799" spans="9:9" s="73" customFormat="1" x14ac:dyDescent="0.2">
      <c r="I2799" s="121"/>
    </row>
    <row r="2800" spans="9:9" s="73" customFormat="1" x14ac:dyDescent="0.2">
      <c r="I2800" s="121"/>
    </row>
    <row r="2801" spans="9:9" s="73" customFormat="1" x14ac:dyDescent="0.2">
      <c r="I2801" s="121"/>
    </row>
    <row r="2802" spans="9:9" s="73" customFormat="1" x14ac:dyDescent="0.2">
      <c r="I2802" s="121"/>
    </row>
    <row r="2803" spans="9:9" s="73" customFormat="1" x14ac:dyDescent="0.2">
      <c r="I2803" s="121"/>
    </row>
    <row r="2804" spans="9:9" s="73" customFormat="1" x14ac:dyDescent="0.2">
      <c r="I2804" s="121"/>
    </row>
    <row r="2805" spans="9:9" s="73" customFormat="1" x14ac:dyDescent="0.2">
      <c r="I2805" s="121"/>
    </row>
    <row r="2806" spans="9:9" s="73" customFormat="1" x14ac:dyDescent="0.2">
      <c r="I2806" s="121"/>
    </row>
    <row r="2807" spans="9:9" s="73" customFormat="1" x14ac:dyDescent="0.2">
      <c r="I2807" s="121"/>
    </row>
    <row r="2808" spans="9:9" s="73" customFormat="1" x14ac:dyDescent="0.2">
      <c r="I2808" s="121"/>
    </row>
    <row r="2809" spans="9:9" s="73" customFormat="1" x14ac:dyDescent="0.2">
      <c r="I2809" s="121"/>
    </row>
    <row r="2810" spans="9:9" s="73" customFormat="1" x14ac:dyDescent="0.2">
      <c r="I2810" s="121"/>
    </row>
    <row r="2811" spans="9:9" s="73" customFormat="1" x14ac:dyDescent="0.2">
      <c r="I2811" s="121"/>
    </row>
    <row r="2812" spans="9:9" s="73" customFormat="1" x14ac:dyDescent="0.2">
      <c r="I2812" s="121"/>
    </row>
    <row r="2813" spans="9:9" s="73" customFormat="1" x14ac:dyDescent="0.2">
      <c r="I2813" s="121"/>
    </row>
    <row r="2814" spans="9:9" s="73" customFormat="1" x14ac:dyDescent="0.2">
      <c r="I2814" s="121"/>
    </row>
    <row r="2815" spans="9:9" s="73" customFormat="1" x14ac:dyDescent="0.2">
      <c r="I2815" s="121"/>
    </row>
    <row r="2816" spans="9:9" s="73" customFormat="1" x14ac:dyDescent="0.2">
      <c r="I2816" s="121"/>
    </row>
    <row r="2817" spans="9:9" s="73" customFormat="1" x14ac:dyDescent="0.2">
      <c r="I2817" s="121"/>
    </row>
    <row r="2818" spans="9:9" s="73" customFormat="1" x14ac:dyDescent="0.2">
      <c r="I2818" s="121"/>
    </row>
    <row r="2819" spans="9:9" s="73" customFormat="1" x14ac:dyDescent="0.2">
      <c r="I2819" s="121"/>
    </row>
    <row r="2820" spans="9:9" s="73" customFormat="1" x14ac:dyDescent="0.2">
      <c r="I2820" s="121"/>
    </row>
    <row r="2821" spans="9:9" s="73" customFormat="1" x14ac:dyDescent="0.2">
      <c r="I2821" s="121"/>
    </row>
    <row r="2822" spans="9:9" s="73" customFormat="1" x14ac:dyDescent="0.2">
      <c r="I2822" s="121"/>
    </row>
    <row r="2823" spans="9:9" s="73" customFormat="1" x14ac:dyDescent="0.2">
      <c r="I2823" s="121"/>
    </row>
    <row r="2824" spans="9:9" s="73" customFormat="1" x14ac:dyDescent="0.2">
      <c r="I2824" s="121"/>
    </row>
    <row r="2825" spans="9:9" s="73" customFormat="1" x14ac:dyDescent="0.2">
      <c r="I2825" s="121"/>
    </row>
    <row r="2826" spans="9:9" s="73" customFormat="1" x14ac:dyDescent="0.2">
      <c r="I2826" s="121"/>
    </row>
    <row r="2827" spans="9:9" s="73" customFormat="1" x14ac:dyDescent="0.2">
      <c r="I2827" s="121"/>
    </row>
    <row r="2828" spans="9:9" s="73" customFormat="1" x14ac:dyDescent="0.2">
      <c r="I2828" s="121"/>
    </row>
    <row r="2829" spans="9:9" s="73" customFormat="1" x14ac:dyDescent="0.2">
      <c r="I2829" s="121"/>
    </row>
    <row r="2830" spans="9:9" s="73" customFormat="1" x14ac:dyDescent="0.2">
      <c r="I2830" s="121"/>
    </row>
    <row r="2831" spans="9:9" s="73" customFormat="1" x14ac:dyDescent="0.2">
      <c r="I2831" s="121"/>
    </row>
    <row r="2832" spans="9:9" s="73" customFormat="1" x14ac:dyDescent="0.2">
      <c r="I2832" s="121"/>
    </row>
    <row r="2833" spans="9:9" s="73" customFormat="1" x14ac:dyDescent="0.2">
      <c r="I2833" s="121"/>
    </row>
    <row r="2834" spans="9:9" s="73" customFormat="1" x14ac:dyDescent="0.2">
      <c r="I2834" s="121"/>
    </row>
    <row r="2835" spans="9:9" s="73" customFormat="1" x14ac:dyDescent="0.2">
      <c r="I2835" s="121"/>
    </row>
    <row r="2836" spans="9:9" s="73" customFormat="1" x14ac:dyDescent="0.2">
      <c r="I2836" s="121"/>
    </row>
    <row r="2837" spans="9:9" s="73" customFormat="1" x14ac:dyDescent="0.2">
      <c r="I2837" s="121"/>
    </row>
    <row r="2838" spans="9:9" s="73" customFormat="1" x14ac:dyDescent="0.2">
      <c r="I2838" s="121"/>
    </row>
    <row r="2839" spans="9:9" s="73" customFormat="1" x14ac:dyDescent="0.2">
      <c r="I2839" s="121"/>
    </row>
    <row r="2840" spans="9:9" s="73" customFormat="1" x14ac:dyDescent="0.2">
      <c r="I2840" s="121"/>
    </row>
    <row r="2841" spans="9:9" s="73" customFormat="1" x14ac:dyDescent="0.2">
      <c r="I2841" s="121"/>
    </row>
    <row r="2842" spans="9:9" s="73" customFormat="1" x14ac:dyDescent="0.2">
      <c r="I2842" s="121"/>
    </row>
    <row r="2843" spans="9:9" s="73" customFormat="1" x14ac:dyDescent="0.2">
      <c r="I2843" s="121"/>
    </row>
    <row r="2844" spans="9:9" s="73" customFormat="1" x14ac:dyDescent="0.2">
      <c r="I2844" s="121"/>
    </row>
    <row r="2845" spans="9:9" s="73" customFormat="1" x14ac:dyDescent="0.2">
      <c r="I2845" s="121"/>
    </row>
    <row r="2846" spans="9:9" s="73" customFormat="1" x14ac:dyDescent="0.2">
      <c r="I2846" s="121"/>
    </row>
    <row r="2847" spans="9:9" s="73" customFormat="1" x14ac:dyDescent="0.2">
      <c r="I2847" s="121"/>
    </row>
    <row r="2848" spans="9:9" s="73" customFormat="1" x14ac:dyDescent="0.2">
      <c r="I2848" s="121"/>
    </row>
    <row r="2849" spans="9:9" s="73" customFormat="1" x14ac:dyDescent="0.2">
      <c r="I2849" s="121"/>
    </row>
    <row r="2850" spans="9:9" s="73" customFormat="1" x14ac:dyDescent="0.2">
      <c r="I2850" s="121"/>
    </row>
    <row r="2851" spans="9:9" s="73" customFormat="1" x14ac:dyDescent="0.2">
      <c r="I2851" s="121"/>
    </row>
    <row r="2852" spans="9:9" s="73" customFormat="1" x14ac:dyDescent="0.2">
      <c r="I2852" s="121"/>
    </row>
    <row r="2853" spans="9:9" s="73" customFormat="1" x14ac:dyDescent="0.2">
      <c r="I2853" s="121"/>
    </row>
    <row r="2854" spans="9:9" s="73" customFormat="1" x14ac:dyDescent="0.2">
      <c r="I2854" s="121"/>
    </row>
    <row r="2855" spans="9:9" s="73" customFormat="1" x14ac:dyDescent="0.2">
      <c r="I2855" s="121"/>
    </row>
    <row r="2856" spans="9:9" s="73" customFormat="1" x14ac:dyDescent="0.2">
      <c r="I2856" s="121"/>
    </row>
    <row r="2857" spans="9:9" s="73" customFormat="1" x14ac:dyDescent="0.2">
      <c r="I2857" s="121"/>
    </row>
    <row r="2858" spans="9:9" s="73" customFormat="1" x14ac:dyDescent="0.2">
      <c r="I2858" s="121"/>
    </row>
    <row r="2859" spans="9:9" s="73" customFormat="1" x14ac:dyDescent="0.2">
      <c r="I2859" s="121"/>
    </row>
    <row r="2860" spans="9:9" s="73" customFormat="1" x14ac:dyDescent="0.2">
      <c r="I2860" s="121"/>
    </row>
    <row r="2861" spans="9:9" s="73" customFormat="1" x14ac:dyDescent="0.2">
      <c r="I2861" s="121"/>
    </row>
    <row r="2862" spans="9:9" s="73" customFormat="1" x14ac:dyDescent="0.2">
      <c r="I2862" s="121"/>
    </row>
    <row r="2863" spans="9:9" s="73" customFormat="1" x14ac:dyDescent="0.2">
      <c r="I2863" s="121"/>
    </row>
    <row r="2864" spans="9:9" s="73" customFormat="1" x14ac:dyDescent="0.2">
      <c r="I2864" s="121"/>
    </row>
    <row r="2865" spans="9:9" s="73" customFormat="1" x14ac:dyDescent="0.2">
      <c r="I2865" s="121"/>
    </row>
    <row r="2866" spans="9:9" s="73" customFormat="1" x14ac:dyDescent="0.2">
      <c r="I2866" s="121"/>
    </row>
    <row r="2867" spans="9:9" s="73" customFormat="1" x14ac:dyDescent="0.2">
      <c r="I2867" s="121"/>
    </row>
    <row r="2868" spans="9:9" s="73" customFormat="1" x14ac:dyDescent="0.2">
      <c r="I2868" s="121"/>
    </row>
    <row r="2869" spans="9:9" s="73" customFormat="1" x14ac:dyDescent="0.2">
      <c r="I2869" s="121"/>
    </row>
    <row r="2870" spans="9:9" s="73" customFormat="1" x14ac:dyDescent="0.2">
      <c r="I2870" s="121"/>
    </row>
    <row r="2871" spans="9:9" s="73" customFormat="1" x14ac:dyDescent="0.2">
      <c r="I2871" s="121"/>
    </row>
    <row r="2872" spans="9:9" s="73" customFormat="1" x14ac:dyDescent="0.2">
      <c r="I2872" s="121"/>
    </row>
    <row r="2873" spans="9:9" s="73" customFormat="1" x14ac:dyDescent="0.2">
      <c r="I2873" s="121"/>
    </row>
    <row r="2874" spans="9:9" s="73" customFormat="1" x14ac:dyDescent="0.2">
      <c r="I2874" s="121"/>
    </row>
    <row r="2875" spans="9:9" s="73" customFormat="1" x14ac:dyDescent="0.2">
      <c r="I2875" s="121"/>
    </row>
    <row r="2876" spans="9:9" s="73" customFormat="1" x14ac:dyDescent="0.2">
      <c r="I2876" s="121"/>
    </row>
    <row r="2877" spans="9:9" s="73" customFormat="1" x14ac:dyDescent="0.2">
      <c r="I2877" s="121"/>
    </row>
    <row r="2878" spans="9:9" s="73" customFormat="1" x14ac:dyDescent="0.2">
      <c r="I2878" s="121"/>
    </row>
    <row r="2879" spans="9:9" s="73" customFormat="1" x14ac:dyDescent="0.2">
      <c r="I2879" s="121"/>
    </row>
    <row r="2880" spans="9:9" s="73" customFormat="1" x14ac:dyDescent="0.2">
      <c r="I2880" s="121"/>
    </row>
    <row r="2881" spans="9:9" s="73" customFormat="1" x14ac:dyDescent="0.2">
      <c r="I2881" s="121"/>
    </row>
    <row r="2882" spans="9:9" s="73" customFormat="1" x14ac:dyDescent="0.2">
      <c r="I2882" s="121"/>
    </row>
    <row r="2883" spans="9:9" s="73" customFormat="1" x14ac:dyDescent="0.2">
      <c r="I2883" s="121"/>
    </row>
    <row r="2884" spans="9:9" s="73" customFormat="1" x14ac:dyDescent="0.2">
      <c r="I2884" s="121"/>
    </row>
    <row r="2885" spans="9:9" s="73" customFormat="1" x14ac:dyDescent="0.2">
      <c r="I2885" s="121"/>
    </row>
    <row r="2886" spans="9:9" s="73" customFormat="1" x14ac:dyDescent="0.2">
      <c r="I2886" s="121"/>
    </row>
    <row r="2887" spans="9:9" s="73" customFormat="1" x14ac:dyDescent="0.2">
      <c r="I2887" s="121"/>
    </row>
    <row r="2888" spans="9:9" s="73" customFormat="1" x14ac:dyDescent="0.2">
      <c r="I2888" s="121"/>
    </row>
    <row r="2889" spans="9:9" s="73" customFormat="1" x14ac:dyDescent="0.2">
      <c r="I2889" s="121"/>
    </row>
    <row r="2890" spans="9:9" s="73" customFormat="1" x14ac:dyDescent="0.2">
      <c r="I2890" s="121"/>
    </row>
    <row r="2891" spans="9:9" s="73" customFormat="1" x14ac:dyDescent="0.2">
      <c r="I2891" s="121"/>
    </row>
    <row r="2892" spans="9:9" s="73" customFormat="1" x14ac:dyDescent="0.2">
      <c r="I2892" s="121"/>
    </row>
    <row r="2893" spans="9:9" s="73" customFormat="1" x14ac:dyDescent="0.2">
      <c r="I2893" s="121"/>
    </row>
    <row r="2894" spans="9:9" s="73" customFormat="1" x14ac:dyDescent="0.2">
      <c r="I2894" s="121"/>
    </row>
    <row r="2895" spans="9:9" s="73" customFormat="1" x14ac:dyDescent="0.2">
      <c r="I2895" s="121"/>
    </row>
    <row r="2896" spans="9:9" s="73" customFormat="1" x14ac:dyDescent="0.2">
      <c r="I2896" s="121"/>
    </row>
    <row r="2897" spans="9:9" s="73" customFormat="1" x14ac:dyDescent="0.2">
      <c r="I2897" s="121"/>
    </row>
    <row r="2898" spans="9:9" s="73" customFormat="1" x14ac:dyDescent="0.2">
      <c r="I2898" s="121"/>
    </row>
    <row r="2899" spans="9:9" s="73" customFormat="1" x14ac:dyDescent="0.2">
      <c r="I2899" s="121"/>
    </row>
    <row r="2900" spans="9:9" s="73" customFormat="1" x14ac:dyDescent="0.2">
      <c r="I2900" s="121"/>
    </row>
    <row r="2901" spans="9:9" s="73" customFormat="1" x14ac:dyDescent="0.2">
      <c r="I2901" s="121"/>
    </row>
    <row r="2902" spans="9:9" s="73" customFormat="1" x14ac:dyDescent="0.2">
      <c r="I2902" s="121"/>
    </row>
    <row r="2903" spans="9:9" s="73" customFormat="1" x14ac:dyDescent="0.2">
      <c r="I2903" s="121"/>
    </row>
    <row r="2904" spans="9:9" s="73" customFormat="1" x14ac:dyDescent="0.2">
      <c r="I2904" s="121"/>
    </row>
    <row r="2905" spans="9:9" s="73" customFormat="1" x14ac:dyDescent="0.2">
      <c r="I2905" s="121"/>
    </row>
    <row r="2906" spans="9:9" s="73" customFormat="1" x14ac:dyDescent="0.2">
      <c r="I2906" s="121"/>
    </row>
    <row r="2907" spans="9:9" s="73" customFormat="1" x14ac:dyDescent="0.2">
      <c r="I2907" s="121"/>
    </row>
    <row r="2908" spans="9:9" s="73" customFormat="1" x14ac:dyDescent="0.2">
      <c r="I2908" s="121"/>
    </row>
    <row r="2909" spans="9:9" s="73" customFormat="1" x14ac:dyDescent="0.2">
      <c r="I2909" s="121"/>
    </row>
    <row r="2910" spans="9:9" s="73" customFormat="1" x14ac:dyDescent="0.2">
      <c r="I2910" s="121"/>
    </row>
    <row r="2911" spans="9:9" s="73" customFormat="1" x14ac:dyDescent="0.2">
      <c r="I2911" s="121"/>
    </row>
    <row r="2912" spans="9:9" s="73" customFormat="1" x14ac:dyDescent="0.2">
      <c r="I2912" s="121"/>
    </row>
    <row r="2913" spans="9:9" s="73" customFormat="1" x14ac:dyDescent="0.2">
      <c r="I2913" s="121"/>
    </row>
    <row r="2914" spans="9:9" s="73" customFormat="1" x14ac:dyDescent="0.2">
      <c r="I2914" s="121"/>
    </row>
    <row r="2915" spans="9:9" s="73" customFormat="1" x14ac:dyDescent="0.2">
      <c r="I2915" s="121"/>
    </row>
    <row r="2916" spans="9:9" s="73" customFormat="1" x14ac:dyDescent="0.2">
      <c r="I2916" s="121"/>
    </row>
    <row r="2917" spans="9:9" s="73" customFormat="1" x14ac:dyDescent="0.2">
      <c r="I2917" s="121"/>
    </row>
    <row r="2918" spans="9:9" s="73" customFormat="1" x14ac:dyDescent="0.2">
      <c r="I2918" s="121"/>
    </row>
    <row r="2919" spans="9:9" s="73" customFormat="1" x14ac:dyDescent="0.2">
      <c r="I2919" s="121"/>
    </row>
    <row r="2920" spans="9:9" s="73" customFormat="1" x14ac:dyDescent="0.2">
      <c r="I2920" s="121"/>
    </row>
    <row r="2921" spans="9:9" s="73" customFormat="1" x14ac:dyDescent="0.2">
      <c r="I2921" s="121"/>
    </row>
    <row r="2922" spans="9:9" s="73" customFormat="1" x14ac:dyDescent="0.2">
      <c r="I2922" s="121"/>
    </row>
    <row r="2923" spans="9:9" s="73" customFormat="1" x14ac:dyDescent="0.2">
      <c r="I2923" s="121"/>
    </row>
    <row r="2924" spans="9:9" s="73" customFormat="1" x14ac:dyDescent="0.2">
      <c r="I2924" s="121"/>
    </row>
    <row r="2925" spans="9:9" s="73" customFormat="1" x14ac:dyDescent="0.2">
      <c r="I2925" s="121"/>
    </row>
    <row r="2926" spans="9:9" s="73" customFormat="1" x14ac:dyDescent="0.2">
      <c r="I2926" s="121"/>
    </row>
    <row r="2927" spans="9:9" s="73" customFormat="1" x14ac:dyDescent="0.2">
      <c r="I2927" s="121"/>
    </row>
    <row r="2928" spans="9:9" s="73" customFormat="1" x14ac:dyDescent="0.2">
      <c r="I2928" s="121"/>
    </row>
    <row r="2929" spans="9:9" s="73" customFormat="1" x14ac:dyDescent="0.2">
      <c r="I2929" s="121"/>
    </row>
    <row r="2930" spans="9:9" s="73" customFormat="1" x14ac:dyDescent="0.2">
      <c r="I2930" s="121"/>
    </row>
    <row r="2931" spans="9:9" s="73" customFormat="1" x14ac:dyDescent="0.2">
      <c r="I2931" s="121"/>
    </row>
    <row r="2932" spans="9:9" s="73" customFormat="1" x14ac:dyDescent="0.2">
      <c r="I2932" s="121"/>
    </row>
    <row r="2933" spans="9:9" s="73" customFormat="1" x14ac:dyDescent="0.2">
      <c r="I2933" s="121"/>
    </row>
    <row r="2934" spans="9:9" s="73" customFormat="1" x14ac:dyDescent="0.2">
      <c r="I2934" s="121"/>
    </row>
    <row r="2935" spans="9:9" s="73" customFormat="1" x14ac:dyDescent="0.2">
      <c r="I2935" s="121"/>
    </row>
    <row r="2936" spans="9:9" s="73" customFormat="1" x14ac:dyDescent="0.2">
      <c r="I2936" s="121"/>
    </row>
    <row r="2937" spans="9:9" s="73" customFormat="1" x14ac:dyDescent="0.2">
      <c r="I2937" s="121"/>
    </row>
    <row r="2938" spans="9:9" s="73" customFormat="1" x14ac:dyDescent="0.2">
      <c r="I2938" s="121"/>
    </row>
    <row r="2939" spans="9:9" s="73" customFormat="1" x14ac:dyDescent="0.2">
      <c r="I2939" s="121"/>
    </row>
    <row r="2940" spans="9:9" s="73" customFormat="1" x14ac:dyDescent="0.2">
      <c r="I2940" s="121"/>
    </row>
    <row r="2941" spans="9:9" s="73" customFormat="1" x14ac:dyDescent="0.2">
      <c r="I2941" s="121"/>
    </row>
    <row r="2942" spans="9:9" s="73" customFormat="1" x14ac:dyDescent="0.2">
      <c r="I2942" s="121"/>
    </row>
    <row r="2943" spans="9:9" s="73" customFormat="1" x14ac:dyDescent="0.2">
      <c r="I2943" s="121"/>
    </row>
    <row r="2944" spans="9:9" s="73" customFormat="1" x14ac:dyDescent="0.2">
      <c r="I2944" s="121"/>
    </row>
    <row r="2945" spans="9:9" s="73" customFormat="1" x14ac:dyDescent="0.2">
      <c r="I2945" s="121"/>
    </row>
    <row r="2946" spans="9:9" s="73" customFormat="1" x14ac:dyDescent="0.2">
      <c r="I2946" s="121"/>
    </row>
    <row r="2947" spans="9:9" s="73" customFormat="1" x14ac:dyDescent="0.2">
      <c r="I2947" s="121"/>
    </row>
    <row r="2948" spans="9:9" s="73" customFormat="1" x14ac:dyDescent="0.2">
      <c r="I2948" s="121"/>
    </row>
    <row r="2949" spans="9:9" s="73" customFormat="1" x14ac:dyDescent="0.2">
      <c r="I2949" s="121"/>
    </row>
    <row r="2950" spans="9:9" s="73" customFormat="1" x14ac:dyDescent="0.2">
      <c r="I2950" s="121"/>
    </row>
    <row r="2951" spans="9:9" s="73" customFormat="1" x14ac:dyDescent="0.2">
      <c r="I2951" s="121"/>
    </row>
    <row r="2952" spans="9:9" s="73" customFormat="1" x14ac:dyDescent="0.2">
      <c r="I2952" s="121"/>
    </row>
    <row r="2953" spans="9:9" s="73" customFormat="1" x14ac:dyDescent="0.2">
      <c r="I2953" s="121"/>
    </row>
    <row r="2954" spans="9:9" s="73" customFormat="1" x14ac:dyDescent="0.2">
      <c r="I2954" s="121"/>
    </row>
    <row r="2955" spans="9:9" s="73" customFormat="1" x14ac:dyDescent="0.2">
      <c r="I2955" s="121"/>
    </row>
    <row r="2956" spans="9:9" s="73" customFormat="1" x14ac:dyDescent="0.2">
      <c r="I2956" s="121"/>
    </row>
    <row r="2957" spans="9:9" s="73" customFormat="1" x14ac:dyDescent="0.2">
      <c r="I2957" s="121"/>
    </row>
    <row r="2958" spans="9:9" s="73" customFormat="1" x14ac:dyDescent="0.2">
      <c r="I2958" s="121"/>
    </row>
    <row r="2959" spans="9:9" s="73" customFormat="1" x14ac:dyDescent="0.2">
      <c r="I2959" s="121"/>
    </row>
    <row r="2960" spans="9:9" s="73" customFormat="1" x14ac:dyDescent="0.2">
      <c r="I2960" s="121"/>
    </row>
    <row r="2961" spans="9:9" s="73" customFormat="1" x14ac:dyDescent="0.2">
      <c r="I2961" s="121"/>
    </row>
    <row r="2962" spans="9:9" s="73" customFormat="1" x14ac:dyDescent="0.2">
      <c r="I2962" s="121"/>
    </row>
    <row r="2963" spans="9:9" s="73" customFormat="1" x14ac:dyDescent="0.2">
      <c r="I2963" s="121"/>
    </row>
    <row r="2964" spans="9:9" s="73" customFormat="1" x14ac:dyDescent="0.2">
      <c r="I2964" s="121"/>
    </row>
    <row r="2965" spans="9:9" s="73" customFormat="1" x14ac:dyDescent="0.2">
      <c r="I2965" s="121"/>
    </row>
    <row r="2966" spans="9:9" s="73" customFormat="1" x14ac:dyDescent="0.2">
      <c r="I2966" s="121"/>
    </row>
    <row r="2967" spans="9:9" s="73" customFormat="1" x14ac:dyDescent="0.2">
      <c r="I2967" s="121"/>
    </row>
    <row r="2968" spans="9:9" s="73" customFormat="1" x14ac:dyDescent="0.2">
      <c r="I2968" s="121"/>
    </row>
    <row r="2969" spans="9:9" s="73" customFormat="1" x14ac:dyDescent="0.2">
      <c r="I2969" s="121"/>
    </row>
    <row r="2970" spans="9:9" s="73" customFormat="1" x14ac:dyDescent="0.2">
      <c r="I2970" s="121"/>
    </row>
    <row r="2971" spans="9:9" s="73" customFormat="1" x14ac:dyDescent="0.2">
      <c r="I2971" s="121"/>
    </row>
    <row r="2972" spans="9:9" s="73" customFormat="1" x14ac:dyDescent="0.2">
      <c r="I2972" s="121"/>
    </row>
    <row r="2973" spans="9:9" s="73" customFormat="1" x14ac:dyDescent="0.2">
      <c r="I2973" s="121"/>
    </row>
    <row r="2974" spans="9:9" s="73" customFormat="1" x14ac:dyDescent="0.2">
      <c r="I2974" s="121"/>
    </row>
    <row r="2975" spans="9:9" s="73" customFormat="1" x14ac:dyDescent="0.2">
      <c r="I2975" s="121"/>
    </row>
    <row r="2976" spans="9:9" s="73" customFormat="1" x14ac:dyDescent="0.2">
      <c r="I2976" s="121"/>
    </row>
    <row r="2977" spans="9:9" s="73" customFormat="1" x14ac:dyDescent="0.2">
      <c r="I2977" s="121"/>
    </row>
    <row r="2978" spans="9:9" s="73" customFormat="1" x14ac:dyDescent="0.2">
      <c r="I2978" s="121"/>
    </row>
    <row r="2979" spans="9:9" s="73" customFormat="1" x14ac:dyDescent="0.2">
      <c r="I2979" s="121"/>
    </row>
    <row r="2980" spans="9:9" s="73" customFormat="1" x14ac:dyDescent="0.2">
      <c r="I2980" s="121"/>
    </row>
    <row r="2981" spans="9:9" s="73" customFormat="1" x14ac:dyDescent="0.2">
      <c r="I2981" s="121"/>
    </row>
    <row r="2982" spans="9:9" s="73" customFormat="1" x14ac:dyDescent="0.2">
      <c r="I2982" s="121"/>
    </row>
    <row r="2983" spans="9:9" s="73" customFormat="1" x14ac:dyDescent="0.2">
      <c r="I2983" s="121"/>
    </row>
    <row r="2984" spans="9:9" s="73" customFormat="1" x14ac:dyDescent="0.2">
      <c r="I2984" s="121"/>
    </row>
    <row r="2985" spans="9:9" s="73" customFormat="1" x14ac:dyDescent="0.2">
      <c r="I2985" s="121"/>
    </row>
    <row r="2986" spans="9:9" s="73" customFormat="1" x14ac:dyDescent="0.2">
      <c r="I2986" s="121"/>
    </row>
    <row r="2987" spans="9:9" s="73" customFormat="1" x14ac:dyDescent="0.2">
      <c r="I2987" s="121"/>
    </row>
    <row r="2988" spans="9:9" s="73" customFormat="1" x14ac:dyDescent="0.2">
      <c r="I2988" s="121"/>
    </row>
    <row r="2989" spans="9:9" s="73" customFormat="1" x14ac:dyDescent="0.2">
      <c r="I2989" s="121"/>
    </row>
    <row r="2990" spans="9:9" s="73" customFormat="1" x14ac:dyDescent="0.2">
      <c r="I2990" s="121"/>
    </row>
    <row r="2991" spans="9:9" s="73" customFormat="1" x14ac:dyDescent="0.2">
      <c r="I2991" s="121"/>
    </row>
    <row r="2992" spans="9:9" s="73" customFormat="1" x14ac:dyDescent="0.2">
      <c r="I2992" s="121"/>
    </row>
    <row r="2993" spans="9:9" s="73" customFormat="1" x14ac:dyDescent="0.2">
      <c r="I2993" s="121"/>
    </row>
    <row r="2994" spans="9:9" s="73" customFormat="1" x14ac:dyDescent="0.2">
      <c r="I2994" s="121"/>
    </row>
    <row r="2995" spans="9:9" s="73" customFormat="1" x14ac:dyDescent="0.2">
      <c r="I2995" s="121"/>
    </row>
    <row r="2996" spans="9:9" s="73" customFormat="1" x14ac:dyDescent="0.2">
      <c r="I2996" s="121"/>
    </row>
    <row r="2997" spans="9:9" s="73" customFormat="1" x14ac:dyDescent="0.2">
      <c r="I2997" s="121"/>
    </row>
    <row r="2998" spans="9:9" s="73" customFormat="1" x14ac:dyDescent="0.2">
      <c r="I2998" s="121"/>
    </row>
    <row r="2999" spans="9:9" s="73" customFormat="1" x14ac:dyDescent="0.2">
      <c r="I2999" s="121"/>
    </row>
    <row r="3000" spans="9:9" s="73" customFormat="1" x14ac:dyDescent="0.2">
      <c r="I3000" s="121"/>
    </row>
    <row r="3001" spans="9:9" s="73" customFormat="1" x14ac:dyDescent="0.2">
      <c r="I3001" s="121"/>
    </row>
    <row r="3002" spans="9:9" s="73" customFormat="1" x14ac:dyDescent="0.2">
      <c r="I3002" s="121"/>
    </row>
    <row r="3003" spans="9:9" s="73" customFormat="1" x14ac:dyDescent="0.2">
      <c r="I3003" s="121"/>
    </row>
    <row r="3004" spans="9:9" s="73" customFormat="1" x14ac:dyDescent="0.2">
      <c r="I3004" s="121"/>
    </row>
    <row r="3005" spans="9:9" s="73" customFormat="1" x14ac:dyDescent="0.2">
      <c r="I3005" s="121"/>
    </row>
    <row r="3006" spans="9:9" s="73" customFormat="1" x14ac:dyDescent="0.2">
      <c r="I3006" s="121"/>
    </row>
    <row r="3007" spans="9:9" s="73" customFormat="1" x14ac:dyDescent="0.2">
      <c r="I3007" s="121"/>
    </row>
    <row r="3008" spans="9:9" s="73" customFormat="1" x14ac:dyDescent="0.2">
      <c r="I3008" s="121"/>
    </row>
    <row r="3009" spans="9:9" s="73" customFormat="1" x14ac:dyDescent="0.2">
      <c r="I3009" s="121"/>
    </row>
    <row r="3010" spans="9:9" s="73" customFormat="1" x14ac:dyDescent="0.2">
      <c r="I3010" s="121"/>
    </row>
    <row r="3011" spans="9:9" s="73" customFormat="1" x14ac:dyDescent="0.2">
      <c r="I3011" s="121"/>
    </row>
    <row r="3012" spans="9:9" s="73" customFormat="1" x14ac:dyDescent="0.2">
      <c r="I3012" s="121"/>
    </row>
    <row r="3013" spans="9:9" s="73" customFormat="1" x14ac:dyDescent="0.2">
      <c r="I3013" s="121"/>
    </row>
    <row r="3014" spans="9:9" s="73" customFormat="1" x14ac:dyDescent="0.2">
      <c r="I3014" s="121"/>
    </row>
    <row r="3015" spans="9:9" s="73" customFormat="1" x14ac:dyDescent="0.2">
      <c r="I3015" s="121"/>
    </row>
    <row r="3016" spans="9:9" s="73" customFormat="1" x14ac:dyDescent="0.2">
      <c r="I3016" s="121"/>
    </row>
    <row r="3017" spans="9:9" s="73" customFormat="1" x14ac:dyDescent="0.2">
      <c r="I3017" s="121"/>
    </row>
    <row r="3018" spans="9:9" s="73" customFormat="1" x14ac:dyDescent="0.2">
      <c r="I3018" s="121"/>
    </row>
    <row r="3019" spans="9:9" s="73" customFormat="1" x14ac:dyDescent="0.2">
      <c r="I3019" s="121"/>
    </row>
    <row r="3020" spans="9:9" s="73" customFormat="1" x14ac:dyDescent="0.2">
      <c r="I3020" s="121"/>
    </row>
    <row r="3021" spans="9:9" s="73" customFormat="1" x14ac:dyDescent="0.2">
      <c r="I3021" s="121"/>
    </row>
    <row r="3022" spans="9:9" s="73" customFormat="1" x14ac:dyDescent="0.2">
      <c r="I3022" s="121"/>
    </row>
    <row r="3023" spans="9:9" s="73" customFormat="1" x14ac:dyDescent="0.2">
      <c r="I3023" s="121"/>
    </row>
    <row r="3024" spans="9:9" s="73" customFormat="1" x14ac:dyDescent="0.2">
      <c r="I3024" s="121"/>
    </row>
    <row r="3025" spans="9:9" s="73" customFormat="1" x14ac:dyDescent="0.2">
      <c r="I3025" s="121"/>
    </row>
    <row r="3026" spans="9:9" s="73" customFormat="1" x14ac:dyDescent="0.2">
      <c r="I3026" s="121"/>
    </row>
    <row r="3027" spans="9:9" s="73" customFormat="1" x14ac:dyDescent="0.2">
      <c r="I3027" s="121"/>
    </row>
    <row r="3028" spans="9:9" s="73" customFormat="1" x14ac:dyDescent="0.2">
      <c r="I3028" s="121"/>
    </row>
    <row r="3029" spans="9:9" s="73" customFormat="1" x14ac:dyDescent="0.2">
      <c r="I3029" s="121"/>
    </row>
    <row r="3030" spans="9:9" s="73" customFormat="1" x14ac:dyDescent="0.2">
      <c r="I3030" s="121"/>
    </row>
    <row r="3031" spans="9:9" s="73" customFormat="1" x14ac:dyDescent="0.2">
      <c r="I3031" s="121"/>
    </row>
    <row r="3032" spans="9:9" s="73" customFormat="1" x14ac:dyDescent="0.2">
      <c r="I3032" s="121"/>
    </row>
    <row r="3033" spans="9:9" s="73" customFormat="1" x14ac:dyDescent="0.2">
      <c r="I3033" s="121"/>
    </row>
    <row r="3034" spans="9:9" s="73" customFormat="1" x14ac:dyDescent="0.2">
      <c r="I3034" s="121"/>
    </row>
    <row r="3035" spans="9:9" s="73" customFormat="1" x14ac:dyDescent="0.2">
      <c r="I3035" s="121"/>
    </row>
    <row r="3036" spans="9:9" s="73" customFormat="1" x14ac:dyDescent="0.2">
      <c r="I3036" s="121"/>
    </row>
    <row r="3037" spans="9:9" s="73" customFormat="1" x14ac:dyDescent="0.2">
      <c r="I3037" s="121"/>
    </row>
    <row r="3038" spans="9:9" s="73" customFormat="1" x14ac:dyDescent="0.2">
      <c r="I3038" s="121"/>
    </row>
    <row r="3039" spans="9:9" s="73" customFormat="1" x14ac:dyDescent="0.2">
      <c r="I3039" s="121"/>
    </row>
    <row r="3040" spans="9:9" s="73" customFormat="1" x14ac:dyDescent="0.2">
      <c r="I3040" s="121"/>
    </row>
    <row r="3041" spans="9:9" s="73" customFormat="1" x14ac:dyDescent="0.2">
      <c r="I3041" s="121"/>
    </row>
    <row r="3042" spans="9:9" s="73" customFormat="1" x14ac:dyDescent="0.2">
      <c r="I3042" s="121"/>
    </row>
    <row r="3043" spans="9:9" s="73" customFormat="1" x14ac:dyDescent="0.2">
      <c r="I3043" s="121"/>
    </row>
    <row r="3044" spans="9:9" s="73" customFormat="1" x14ac:dyDescent="0.2">
      <c r="I3044" s="121"/>
    </row>
    <row r="3045" spans="9:9" s="73" customFormat="1" x14ac:dyDescent="0.2">
      <c r="I3045" s="121"/>
    </row>
    <row r="3046" spans="9:9" s="73" customFormat="1" x14ac:dyDescent="0.2">
      <c r="I3046" s="121"/>
    </row>
    <row r="3047" spans="9:9" s="73" customFormat="1" x14ac:dyDescent="0.2">
      <c r="I3047" s="121"/>
    </row>
    <row r="3048" spans="9:9" s="73" customFormat="1" x14ac:dyDescent="0.2">
      <c r="I3048" s="121"/>
    </row>
    <row r="3049" spans="9:9" s="73" customFormat="1" x14ac:dyDescent="0.2">
      <c r="I3049" s="121"/>
    </row>
    <row r="3050" spans="9:9" s="73" customFormat="1" x14ac:dyDescent="0.2">
      <c r="I3050" s="121"/>
    </row>
    <row r="3051" spans="9:9" s="73" customFormat="1" x14ac:dyDescent="0.2">
      <c r="I3051" s="121"/>
    </row>
    <row r="3052" spans="9:9" s="73" customFormat="1" x14ac:dyDescent="0.2">
      <c r="I3052" s="121"/>
    </row>
    <row r="3053" spans="9:9" s="73" customFormat="1" x14ac:dyDescent="0.2">
      <c r="I3053" s="121"/>
    </row>
    <row r="3054" spans="9:9" s="73" customFormat="1" x14ac:dyDescent="0.2">
      <c r="I3054" s="121"/>
    </row>
    <row r="3055" spans="9:9" s="73" customFormat="1" x14ac:dyDescent="0.2">
      <c r="I3055" s="121"/>
    </row>
    <row r="3056" spans="9:9" s="73" customFormat="1" x14ac:dyDescent="0.2">
      <c r="I3056" s="121"/>
    </row>
    <row r="3057" spans="9:9" s="73" customFormat="1" x14ac:dyDescent="0.2">
      <c r="I3057" s="121"/>
    </row>
    <row r="3058" spans="9:9" s="73" customFormat="1" x14ac:dyDescent="0.2">
      <c r="I3058" s="121"/>
    </row>
    <row r="3059" spans="9:9" s="73" customFormat="1" x14ac:dyDescent="0.2">
      <c r="I3059" s="121"/>
    </row>
    <row r="3060" spans="9:9" s="73" customFormat="1" x14ac:dyDescent="0.2">
      <c r="I3060" s="121"/>
    </row>
    <row r="3061" spans="9:9" s="73" customFormat="1" x14ac:dyDescent="0.2">
      <c r="I3061" s="121"/>
    </row>
    <row r="3062" spans="9:9" s="73" customFormat="1" x14ac:dyDescent="0.2">
      <c r="I3062" s="121"/>
    </row>
    <row r="3063" spans="9:9" s="73" customFormat="1" x14ac:dyDescent="0.2">
      <c r="I3063" s="121"/>
    </row>
    <row r="3064" spans="9:9" s="73" customFormat="1" x14ac:dyDescent="0.2">
      <c r="I3064" s="121"/>
    </row>
    <row r="3065" spans="9:9" s="73" customFormat="1" x14ac:dyDescent="0.2">
      <c r="I3065" s="121"/>
    </row>
    <row r="3066" spans="9:9" s="73" customFormat="1" x14ac:dyDescent="0.2">
      <c r="I3066" s="121"/>
    </row>
    <row r="3067" spans="9:9" s="73" customFormat="1" x14ac:dyDescent="0.2">
      <c r="I3067" s="121"/>
    </row>
    <row r="3068" spans="9:9" s="73" customFormat="1" x14ac:dyDescent="0.2">
      <c r="I3068" s="121"/>
    </row>
    <row r="3069" spans="9:9" s="73" customFormat="1" x14ac:dyDescent="0.2">
      <c r="I3069" s="121"/>
    </row>
    <row r="3070" spans="9:9" s="73" customFormat="1" x14ac:dyDescent="0.2">
      <c r="I3070" s="121"/>
    </row>
    <row r="3071" spans="9:9" s="73" customFormat="1" x14ac:dyDescent="0.2">
      <c r="I3071" s="121"/>
    </row>
    <row r="3072" spans="9:9" s="73" customFormat="1" x14ac:dyDescent="0.2">
      <c r="I3072" s="121"/>
    </row>
    <row r="3073" spans="9:9" s="73" customFormat="1" x14ac:dyDescent="0.2">
      <c r="I3073" s="121"/>
    </row>
    <row r="3074" spans="9:9" s="73" customFormat="1" x14ac:dyDescent="0.2">
      <c r="I3074" s="121"/>
    </row>
    <row r="3075" spans="9:9" s="73" customFormat="1" x14ac:dyDescent="0.2">
      <c r="I3075" s="121"/>
    </row>
    <row r="3076" spans="9:9" s="73" customFormat="1" x14ac:dyDescent="0.2">
      <c r="I3076" s="121"/>
    </row>
    <row r="3077" spans="9:9" s="73" customFormat="1" x14ac:dyDescent="0.2">
      <c r="I3077" s="121"/>
    </row>
    <row r="3078" spans="9:9" s="73" customFormat="1" x14ac:dyDescent="0.2">
      <c r="I3078" s="121"/>
    </row>
    <row r="3079" spans="9:9" s="73" customFormat="1" x14ac:dyDescent="0.2">
      <c r="I3079" s="121"/>
    </row>
    <row r="3080" spans="9:9" s="73" customFormat="1" x14ac:dyDescent="0.2">
      <c r="I3080" s="121"/>
    </row>
    <row r="3081" spans="9:9" s="73" customFormat="1" x14ac:dyDescent="0.2">
      <c r="I3081" s="121"/>
    </row>
    <row r="3082" spans="9:9" s="73" customFormat="1" x14ac:dyDescent="0.2">
      <c r="I3082" s="121"/>
    </row>
    <row r="3083" spans="9:9" s="73" customFormat="1" x14ac:dyDescent="0.2">
      <c r="I3083" s="121"/>
    </row>
    <row r="3084" spans="9:9" s="73" customFormat="1" x14ac:dyDescent="0.2">
      <c r="I3084" s="121"/>
    </row>
    <row r="3085" spans="9:9" s="73" customFormat="1" x14ac:dyDescent="0.2">
      <c r="I3085" s="121"/>
    </row>
    <row r="3086" spans="9:9" s="73" customFormat="1" x14ac:dyDescent="0.2">
      <c r="I3086" s="121"/>
    </row>
    <row r="3087" spans="9:9" s="73" customFormat="1" x14ac:dyDescent="0.2">
      <c r="I3087" s="121"/>
    </row>
    <row r="3088" spans="9:9" s="73" customFormat="1" x14ac:dyDescent="0.2">
      <c r="I3088" s="121"/>
    </row>
    <row r="3089" spans="9:9" s="73" customFormat="1" x14ac:dyDescent="0.2">
      <c r="I3089" s="121"/>
    </row>
    <row r="3090" spans="9:9" s="73" customFormat="1" x14ac:dyDescent="0.2">
      <c r="I3090" s="121"/>
    </row>
    <row r="3091" spans="9:9" s="73" customFormat="1" x14ac:dyDescent="0.2">
      <c r="I3091" s="121"/>
    </row>
    <row r="3092" spans="9:9" s="73" customFormat="1" x14ac:dyDescent="0.2">
      <c r="I3092" s="121"/>
    </row>
    <row r="3093" spans="9:9" s="73" customFormat="1" x14ac:dyDescent="0.2">
      <c r="I3093" s="121"/>
    </row>
    <row r="3094" spans="9:9" s="73" customFormat="1" x14ac:dyDescent="0.2">
      <c r="I3094" s="121"/>
    </row>
    <row r="3095" spans="9:9" s="73" customFormat="1" x14ac:dyDescent="0.2">
      <c r="I3095" s="121"/>
    </row>
    <row r="3096" spans="9:9" s="73" customFormat="1" x14ac:dyDescent="0.2">
      <c r="I3096" s="121"/>
    </row>
    <row r="3097" spans="9:9" s="73" customFormat="1" x14ac:dyDescent="0.2">
      <c r="I3097" s="121"/>
    </row>
    <row r="3098" spans="9:9" s="73" customFormat="1" x14ac:dyDescent="0.2">
      <c r="I3098" s="121"/>
    </row>
    <row r="3099" spans="9:9" s="73" customFormat="1" x14ac:dyDescent="0.2">
      <c r="I3099" s="121"/>
    </row>
    <row r="3100" spans="9:9" s="73" customFormat="1" x14ac:dyDescent="0.2">
      <c r="I3100" s="121"/>
    </row>
    <row r="3101" spans="9:9" s="73" customFormat="1" x14ac:dyDescent="0.2">
      <c r="I3101" s="121"/>
    </row>
    <row r="3102" spans="9:9" s="73" customFormat="1" x14ac:dyDescent="0.2">
      <c r="I3102" s="121"/>
    </row>
    <row r="3103" spans="9:9" s="73" customFormat="1" x14ac:dyDescent="0.2">
      <c r="I3103" s="121"/>
    </row>
    <row r="3104" spans="9:9" s="73" customFormat="1" x14ac:dyDescent="0.2">
      <c r="I3104" s="121"/>
    </row>
    <row r="3105" spans="9:9" s="73" customFormat="1" x14ac:dyDescent="0.2">
      <c r="I3105" s="121"/>
    </row>
    <row r="3106" spans="9:9" s="73" customFormat="1" x14ac:dyDescent="0.2">
      <c r="I3106" s="121"/>
    </row>
    <row r="3107" spans="9:9" s="73" customFormat="1" x14ac:dyDescent="0.2">
      <c r="I3107" s="121"/>
    </row>
    <row r="3108" spans="9:9" s="73" customFormat="1" x14ac:dyDescent="0.2">
      <c r="I3108" s="121"/>
    </row>
    <row r="3109" spans="9:9" s="73" customFormat="1" x14ac:dyDescent="0.2">
      <c r="I3109" s="121"/>
    </row>
    <row r="3110" spans="9:9" s="73" customFormat="1" x14ac:dyDescent="0.2">
      <c r="I3110" s="121"/>
    </row>
    <row r="3111" spans="9:9" s="73" customFormat="1" x14ac:dyDescent="0.2">
      <c r="I3111" s="121"/>
    </row>
    <row r="3112" spans="9:9" s="73" customFormat="1" x14ac:dyDescent="0.2">
      <c r="I3112" s="121"/>
    </row>
    <row r="3113" spans="9:9" s="73" customFormat="1" x14ac:dyDescent="0.2">
      <c r="I3113" s="121"/>
    </row>
    <row r="3114" spans="9:9" s="73" customFormat="1" x14ac:dyDescent="0.2">
      <c r="I3114" s="121"/>
    </row>
    <row r="3115" spans="9:9" s="73" customFormat="1" x14ac:dyDescent="0.2">
      <c r="I3115" s="121"/>
    </row>
    <row r="3116" spans="9:9" s="73" customFormat="1" x14ac:dyDescent="0.2">
      <c r="I3116" s="121"/>
    </row>
    <row r="3117" spans="9:9" s="73" customFormat="1" x14ac:dyDescent="0.2">
      <c r="I3117" s="121"/>
    </row>
    <row r="3118" spans="9:9" s="73" customFormat="1" x14ac:dyDescent="0.2">
      <c r="I3118" s="121"/>
    </row>
    <row r="3119" spans="9:9" s="73" customFormat="1" x14ac:dyDescent="0.2">
      <c r="I3119" s="121"/>
    </row>
    <row r="3120" spans="9:9" s="73" customFormat="1" x14ac:dyDescent="0.2">
      <c r="I3120" s="121"/>
    </row>
    <row r="3121" spans="9:9" s="73" customFormat="1" x14ac:dyDescent="0.2">
      <c r="I3121" s="121"/>
    </row>
    <row r="3122" spans="9:9" s="73" customFormat="1" x14ac:dyDescent="0.2">
      <c r="I3122" s="121"/>
    </row>
    <row r="3123" spans="9:9" s="73" customFormat="1" x14ac:dyDescent="0.2">
      <c r="I3123" s="121"/>
    </row>
    <row r="3124" spans="9:9" s="73" customFormat="1" x14ac:dyDescent="0.2">
      <c r="I3124" s="121"/>
    </row>
    <row r="3125" spans="9:9" s="73" customFormat="1" x14ac:dyDescent="0.2">
      <c r="I3125" s="121"/>
    </row>
    <row r="3126" spans="9:9" s="73" customFormat="1" x14ac:dyDescent="0.2">
      <c r="I3126" s="121"/>
    </row>
    <row r="3127" spans="9:9" s="73" customFormat="1" x14ac:dyDescent="0.2">
      <c r="I3127" s="121"/>
    </row>
    <row r="3128" spans="9:9" s="73" customFormat="1" x14ac:dyDescent="0.2">
      <c r="I3128" s="121"/>
    </row>
    <row r="3129" spans="9:9" s="73" customFormat="1" x14ac:dyDescent="0.2">
      <c r="I3129" s="121"/>
    </row>
    <row r="3130" spans="9:9" s="73" customFormat="1" x14ac:dyDescent="0.2">
      <c r="I3130" s="121"/>
    </row>
    <row r="3131" spans="9:9" s="73" customFormat="1" x14ac:dyDescent="0.2">
      <c r="I3131" s="121"/>
    </row>
    <row r="3132" spans="9:9" s="73" customFormat="1" x14ac:dyDescent="0.2">
      <c r="I3132" s="121"/>
    </row>
    <row r="3133" spans="9:9" s="73" customFormat="1" x14ac:dyDescent="0.2">
      <c r="I3133" s="121"/>
    </row>
    <row r="3134" spans="9:9" s="73" customFormat="1" x14ac:dyDescent="0.2">
      <c r="I3134" s="121"/>
    </row>
    <row r="3135" spans="9:9" s="73" customFormat="1" x14ac:dyDescent="0.2">
      <c r="I3135" s="121"/>
    </row>
    <row r="3136" spans="9:9" s="73" customFormat="1" x14ac:dyDescent="0.2">
      <c r="I3136" s="121"/>
    </row>
    <row r="3137" spans="9:9" s="73" customFormat="1" x14ac:dyDescent="0.2">
      <c r="I3137" s="121"/>
    </row>
    <row r="3138" spans="9:9" s="73" customFormat="1" x14ac:dyDescent="0.2">
      <c r="I3138" s="121"/>
    </row>
    <row r="3139" spans="9:9" s="73" customFormat="1" x14ac:dyDescent="0.2">
      <c r="I3139" s="121"/>
    </row>
    <row r="3140" spans="9:9" s="73" customFormat="1" x14ac:dyDescent="0.2">
      <c r="I3140" s="121"/>
    </row>
    <row r="3141" spans="9:9" s="73" customFormat="1" x14ac:dyDescent="0.2">
      <c r="I3141" s="121"/>
    </row>
    <row r="3142" spans="9:9" s="73" customFormat="1" x14ac:dyDescent="0.2">
      <c r="I3142" s="121"/>
    </row>
    <row r="3143" spans="9:9" s="73" customFormat="1" x14ac:dyDescent="0.2">
      <c r="I3143" s="121"/>
    </row>
    <row r="3144" spans="9:9" s="73" customFormat="1" x14ac:dyDescent="0.2">
      <c r="I3144" s="121"/>
    </row>
    <row r="3145" spans="9:9" s="73" customFormat="1" x14ac:dyDescent="0.2">
      <c r="I3145" s="121"/>
    </row>
    <row r="3146" spans="9:9" s="73" customFormat="1" x14ac:dyDescent="0.2">
      <c r="I3146" s="121"/>
    </row>
    <row r="3147" spans="9:9" s="73" customFormat="1" x14ac:dyDescent="0.2">
      <c r="I3147" s="121"/>
    </row>
    <row r="3148" spans="9:9" s="73" customFormat="1" x14ac:dyDescent="0.2">
      <c r="I3148" s="121"/>
    </row>
    <row r="3149" spans="9:9" s="73" customFormat="1" x14ac:dyDescent="0.2">
      <c r="I3149" s="121"/>
    </row>
    <row r="3150" spans="9:9" s="73" customFormat="1" x14ac:dyDescent="0.2">
      <c r="I3150" s="121"/>
    </row>
    <row r="3151" spans="9:9" s="73" customFormat="1" x14ac:dyDescent="0.2">
      <c r="I3151" s="121"/>
    </row>
    <row r="3152" spans="9:9" s="73" customFormat="1" x14ac:dyDescent="0.2">
      <c r="I3152" s="121"/>
    </row>
    <row r="3153" spans="9:9" s="73" customFormat="1" x14ac:dyDescent="0.2">
      <c r="I3153" s="121"/>
    </row>
    <row r="3154" spans="9:9" s="73" customFormat="1" x14ac:dyDescent="0.2">
      <c r="I3154" s="121"/>
    </row>
    <row r="3155" spans="9:9" s="73" customFormat="1" x14ac:dyDescent="0.2">
      <c r="I3155" s="121"/>
    </row>
    <row r="3156" spans="9:9" s="73" customFormat="1" x14ac:dyDescent="0.2">
      <c r="I3156" s="121"/>
    </row>
    <row r="3157" spans="9:9" s="73" customFormat="1" x14ac:dyDescent="0.2">
      <c r="I3157" s="121"/>
    </row>
    <row r="3158" spans="9:9" s="73" customFormat="1" x14ac:dyDescent="0.2">
      <c r="I3158" s="121"/>
    </row>
    <row r="3159" spans="9:9" s="73" customFormat="1" x14ac:dyDescent="0.2">
      <c r="I3159" s="121"/>
    </row>
    <row r="3160" spans="9:9" s="73" customFormat="1" x14ac:dyDescent="0.2">
      <c r="I3160" s="121"/>
    </row>
    <row r="3161" spans="9:9" s="73" customFormat="1" x14ac:dyDescent="0.2">
      <c r="I3161" s="121"/>
    </row>
    <row r="3162" spans="9:9" s="73" customFormat="1" x14ac:dyDescent="0.2">
      <c r="I3162" s="121"/>
    </row>
    <row r="3163" spans="9:9" s="73" customFormat="1" x14ac:dyDescent="0.2">
      <c r="I3163" s="121"/>
    </row>
    <row r="3164" spans="9:9" s="73" customFormat="1" x14ac:dyDescent="0.2">
      <c r="I3164" s="121"/>
    </row>
    <row r="3165" spans="9:9" s="73" customFormat="1" x14ac:dyDescent="0.2">
      <c r="I3165" s="121"/>
    </row>
    <row r="3166" spans="9:9" s="73" customFormat="1" x14ac:dyDescent="0.2">
      <c r="I3166" s="121"/>
    </row>
    <row r="3167" spans="9:9" s="73" customFormat="1" x14ac:dyDescent="0.2">
      <c r="I3167" s="121"/>
    </row>
    <row r="3168" spans="9:9" s="73" customFormat="1" x14ac:dyDescent="0.2">
      <c r="I3168" s="121"/>
    </row>
    <row r="3169" spans="9:9" s="73" customFormat="1" x14ac:dyDescent="0.2">
      <c r="I3169" s="121"/>
    </row>
    <row r="3170" spans="9:9" s="73" customFormat="1" x14ac:dyDescent="0.2">
      <c r="I3170" s="121"/>
    </row>
    <row r="3171" spans="9:9" s="73" customFormat="1" x14ac:dyDescent="0.2">
      <c r="I3171" s="121"/>
    </row>
    <row r="3172" spans="9:9" s="73" customFormat="1" x14ac:dyDescent="0.2">
      <c r="I3172" s="121"/>
    </row>
    <row r="3173" spans="9:9" s="73" customFormat="1" x14ac:dyDescent="0.2">
      <c r="I3173" s="121"/>
    </row>
    <row r="3174" spans="9:9" s="73" customFormat="1" x14ac:dyDescent="0.2">
      <c r="I3174" s="121"/>
    </row>
    <row r="3175" spans="9:9" s="73" customFormat="1" x14ac:dyDescent="0.2">
      <c r="I3175" s="121"/>
    </row>
    <row r="3176" spans="9:9" s="73" customFormat="1" x14ac:dyDescent="0.2">
      <c r="I3176" s="121"/>
    </row>
    <row r="3177" spans="9:9" s="73" customFormat="1" x14ac:dyDescent="0.2">
      <c r="I3177" s="121"/>
    </row>
    <row r="3178" spans="9:9" s="73" customFormat="1" x14ac:dyDescent="0.2">
      <c r="I3178" s="121"/>
    </row>
    <row r="3179" spans="9:9" s="73" customFormat="1" x14ac:dyDescent="0.2">
      <c r="I3179" s="121"/>
    </row>
    <row r="3180" spans="9:9" s="73" customFormat="1" x14ac:dyDescent="0.2">
      <c r="I3180" s="121"/>
    </row>
    <row r="3181" spans="9:9" s="73" customFormat="1" x14ac:dyDescent="0.2">
      <c r="I3181" s="121"/>
    </row>
    <row r="3182" spans="9:9" s="73" customFormat="1" x14ac:dyDescent="0.2">
      <c r="I3182" s="121"/>
    </row>
    <row r="3183" spans="9:9" s="73" customFormat="1" x14ac:dyDescent="0.2">
      <c r="I3183" s="121"/>
    </row>
    <row r="3184" spans="9:9" s="73" customFormat="1" x14ac:dyDescent="0.2">
      <c r="I3184" s="121"/>
    </row>
    <row r="3185" spans="9:9" s="73" customFormat="1" x14ac:dyDescent="0.2">
      <c r="I3185" s="121"/>
    </row>
    <row r="3186" spans="9:9" s="73" customFormat="1" x14ac:dyDescent="0.2">
      <c r="I3186" s="121"/>
    </row>
    <row r="3187" spans="9:9" s="73" customFormat="1" x14ac:dyDescent="0.2">
      <c r="I3187" s="121"/>
    </row>
    <row r="3188" spans="9:9" s="73" customFormat="1" x14ac:dyDescent="0.2">
      <c r="I3188" s="121"/>
    </row>
    <row r="3189" spans="9:9" s="73" customFormat="1" x14ac:dyDescent="0.2">
      <c r="I3189" s="121"/>
    </row>
    <row r="3190" spans="9:9" s="73" customFormat="1" x14ac:dyDescent="0.2">
      <c r="I3190" s="121"/>
    </row>
    <row r="3191" spans="9:9" s="73" customFormat="1" x14ac:dyDescent="0.2">
      <c r="I3191" s="121"/>
    </row>
    <row r="3192" spans="9:9" s="73" customFormat="1" x14ac:dyDescent="0.2">
      <c r="I3192" s="121"/>
    </row>
    <row r="3193" spans="9:9" s="73" customFormat="1" x14ac:dyDescent="0.2">
      <c r="I3193" s="121"/>
    </row>
    <row r="3194" spans="9:9" s="73" customFormat="1" x14ac:dyDescent="0.2">
      <c r="I3194" s="121"/>
    </row>
    <row r="3195" spans="9:9" s="73" customFormat="1" x14ac:dyDescent="0.2">
      <c r="I3195" s="121"/>
    </row>
    <row r="3196" spans="9:9" s="73" customFormat="1" x14ac:dyDescent="0.2">
      <c r="I3196" s="121"/>
    </row>
    <row r="3197" spans="9:9" s="73" customFormat="1" x14ac:dyDescent="0.2">
      <c r="I3197" s="121"/>
    </row>
    <row r="3198" spans="9:9" s="73" customFormat="1" x14ac:dyDescent="0.2">
      <c r="I3198" s="121"/>
    </row>
    <row r="3199" spans="9:9" s="73" customFormat="1" x14ac:dyDescent="0.2">
      <c r="I3199" s="121"/>
    </row>
    <row r="3200" spans="9:9" s="73" customFormat="1" x14ac:dyDescent="0.2">
      <c r="I3200" s="121"/>
    </row>
    <row r="3201" spans="9:9" s="73" customFormat="1" x14ac:dyDescent="0.2">
      <c r="I3201" s="121"/>
    </row>
    <row r="3202" spans="9:9" s="73" customFormat="1" x14ac:dyDescent="0.2">
      <c r="I3202" s="121"/>
    </row>
    <row r="3203" spans="9:9" s="73" customFormat="1" x14ac:dyDescent="0.2">
      <c r="I3203" s="121"/>
    </row>
    <row r="3204" spans="9:9" s="73" customFormat="1" x14ac:dyDescent="0.2">
      <c r="I3204" s="121"/>
    </row>
    <row r="3205" spans="9:9" s="73" customFormat="1" x14ac:dyDescent="0.2">
      <c r="I3205" s="121"/>
    </row>
    <row r="3206" spans="9:9" s="73" customFormat="1" x14ac:dyDescent="0.2">
      <c r="I3206" s="121"/>
    </row>
    <row r="3207" spans="9:9" s="73" customFormat="1" x14ac:dyDescent="0.2">
      <c r="I3207" s="121"/>
    </row>
    <row r="3208" spans="9:9" s="73" customFormat="1" x14ac:dyDescent="0.2">
      <c r="I3208" s="121"/>
    </row>
    <row r="3209" spans="9:9" s="73" customFormat="1" x14ac:dyDescent="0.2">
      <c r="I3209" s="121"/>
    </row>
    <row r="3210" spans="9:9" s="73" customFormat="1" x14ac:dyDescent="0.2">
      <c r="I3210" s="121"/>
    </row>
    <row r="3211" spans="9:9" s="73" customFormat="1" x14ac:dyDescent="0.2">
      <c r="I3211" s="121"/>
    </row>
    <row r="3212" spans="9:9" s="73" customFormat="1" x14ac:dyDescent="0.2">
      <c r="I3212" s="121"/>
    </row>
    <row r="3213" spans="9:9" s="73" customFormat="1" x14ac:dyDescent="0.2">
      <c r="I3213" s="121"/>
    </row>
    <row r="3214" spans="9:9" s="73" customFormat="1" x14ac:dyDescent="0.2">
      <c r="I3214" s="121"/>
    </row>
    <row r="3215" spans="9:9" s="73" customFormat="1" x14ac:dyDescent="0.2">
      <c r="I3215" s="121"/>
    </row>
    <row r="3216" spans="9:9" s="73" customFormat="1" x14ac:dyDescent="0.2">
      <c r="I3216" s="121"/>
    </row>
    <row r="3217" spans="9:9" s="73" customFormat="1" x14ac:dyDescent="0.2">
      <c r="I3217" s="121"/>
    </row>
    <row r="3218" spans="9:9" s="73" customFormat="1" x14ac:dyDescent="0.2">
      <c r="I3218" s="121"/>
    </row>
    <row r="3219" spans="9:9" s="73" customFormat="1" x14ac:dyDescent="0.2">
      <c r="I3219" s="121"/>
    </row>
    <row r="3220" spans="9:9" s="73" customFormat="1" x14ac:dyDescent="0.2">
      <c r="I3220" s="121"/>
    </row>
    <row r="3221" spans="9:9" s="73" customFormat="1" x14ac:dyDescent="0.2">
      <c r="I3221" s="121"/>
    </row>
    <row r="3222" spans="9:9" s="73" customFormat="1" x14ac:dyDescent="0.2">
      <c r="I3222" s="121"/>
    </row>
    <row r="3223" spans="9:9" s="73" customFormat="1" x14ac:dyDescent="0.2">
      <c r="I3223" s="121"/>
    </row>
    <row r="3224" spans="9:9" s="73" customFormat="1" x14ac:dyDescent="0.2">
      <c r="I3224" s="121"/>
    </row>
    <row r="3225" spans="9:9" s="73" customFormat="1" x14ac:dyDescent="0.2">
      <c r="I3225" s="121"/>
    </row>
    <row r="3226" spans="9:9" s="73" customFormat="1" x14ac:dyDescent="0.2">
      <c r="I3226" s="121"/>
    </row>
    <row r="3227" spans="9:9" s="73" customFormat="1" x14ac:dyDescent="0.2">
      <c r="I3227" s="121"/>
    </row>
    <row r="3228" spans="9:9" s="73" customFormat="1" x14ac:dyDescent="0.2">
      <c r="I3228" s="121"/>
    </row>
    <row r="3229" spans="9:9" s="73" customFormat="1" x14ac:dyDescent="0.2">
      <c r="I3229" s="121"/>
    </row>
    <row r="3230" spans="9:9" s="73" customFormat="1" x14ac:dyDescent="0.2">
      <c r="I3230" s="121"/>
    </row>
    <row r="3231" spans="9:9" s="73" customFormat="1" x14ac:dyDescent="0.2">
      <c r="I3231" s="121"/>
    </row>
    <row r="3232" spans="9:9" s="73" customFormat="1" x14ac:dyDescent="0.2">
      <c r="I3232" s="121"/>
    </row>
    <row r="3233" spans="9:9" s="73" customFormat="1" x14ac:dyDescent="0.2">
      <c r="I3233" s="121"/>
    </row>
    <row r="3234" spans="9:9" s="73" customFormat="1" x14ac:dyDescent="0.2">
      <c r="I3234" s="121"/>
    </row>
    <row r="3235" spans="9:9" s="73" customFormat="1" x14ac:dyDescent="0.2">
      <c r="I3235" s="121"/>
    </row>
    <row r="3236" spans="9:9" s="73" customFormat="1" x14ac:dyDescent="0.2">
      <c r="I3236" s="121"/>
    </row>
    <row r="3237" spans="9:9" s="73" customFormat="1" x14ac:dyDescent="0.2">
      <c r="I3237" s="121"/>
    </row>
    <row r="3238" spans="9:9" s="73" customFormat="1" x14ac:dyDescent="0.2">
      <c r="I3238" s="121"/>
    </row>
    <row r="3239" spans="9:9" s="73" customFormat="1" x14ac:dyDescent="0.2">
      <c r="I3239" s="121"/>
    </row>
    <row r="3240" spans="9:9" s="73" customFormat="1" x14ac:dyDescent="0.2">
      <c r="I3240" s="121"/>
    </row>
    <row r="3241" spans="9:9" s="73" customFormat="1" x14ac:dyDescent="0.2">
      <c r="I3241" s="121"/>
    </row>
    <row r="3242" spans="9:9" s="73" customFormat="1" x14ac:dyDescent="0.2">
      <c r="I3242" s="121"/>
    </row>
    <row r="3243" spans="9:9" s="73" customFormat="1" x14ac:dyDescent="0.2">
      <c r="I3243" s="121"/>
    </row>
    <row r="3244" spans="9:9" s="73" customFormat="1" x14ac:dyDescent="0.2">
      <c r="I3244" s="121"/>
    </row>
    <row r="3245" spans="9:9" s="73" customFormat="1" x14ac:dyDescent="0.2">
      <c r="I3245" s="121"/>
    </row>
    <row r="3246" spans="9:9" s="73" customFormat="1" x14ac:dyDescent="0.2">
      <c r="I3246" s="121"/>
    </row>
    <row r="3247" spans="9:9" s="73" customFormat="1" x14ac:dyDescent="0.2">
      <c r="I3247" s="121"/>
    </row>
    <row r="3248" spans="9:9" s="73" customFormat="1" x14ac:dyDescent="0.2">
      <c r="I3248" s="121"/>
    </row>
    <row r="3249" spans="9:9" s="73" customFormat="1" x14ac:dyDescent="0.2">
      <c r="I3249" s="121"/>
    </row>
    <row r="3250" spans="9:9" s="73" customFormat="1" x14ac:dyDescent="0.2">
      <c r="I3250" s="121"/>
    </row>
    <row r="3251" spans="9:9" s="73" customFormat="1" x14ac:dyDescent="0.2">
      <c r="I3251" s="121"/>
    </row>
    <row r="3252" spans="9:9" s="73" customFormat="1" x14ac:dyDescent="0.2">
      <c r="I3252" s="121"/>
    </row>
    <row r="3253" spans="9:9" s="73" customFormat="1" x14ac:dyDescent="0.2">
      <c r="I3253" s="121"/>
    </row>
    <row r="3254" spans="9:9" s="73" customFormat="1" x14ac:dyDescent="0.2">
      <c r="I3254" s="121"/>
    </row>
    <row r="3255" spans="9:9" s="73" customFormat="1" x14ac:dyDescent="0.2">
      <c r="I3255" s="121"/>
    </row>
    <row r="3256" spans="9:9" s="73" customFormat="1" x14ac:dyDescent="0.2">
      <c r="I3256" s="121"/>
    </row>
    <row r="3257" spans="9:9" s="73" customFormat="1" x14ac:dyDescent="0.2">
      <c r="I3257" s="121"/>
    </row>
    <row r="3258" spans="9:9" s="73" customFormat="1" x14ac:dyDescent="0.2">
      <c r="I3258" s="121"/>
    </row>
    <row r="3259" spans="9:9" s="73" customFormat="1" x14ac:dyDescent="0.2">
      <c r="I3259" s="121"/>
    </row>
    <row r="3260" spans="9:9" s="73" customFormat="1" x14ac:dyDescent="0.2">
      <c r="I3260" s="121"/>
    </row>
    <row r="3261" spans="9:9" s="73" customFormat="1" x14ac:dyDescent="0.2">
      <c r="I3261" s="121"/>
    </row>
    <row r="3262" spans="9:9" s="73" customFormat="1" x14ac:dyDescent="0.2">
      <c r="I3262" s="121"/>
    </row>
    <row r="3263" spans="9:9" s="73" customFormat="1" x14ac:dyDescent="0.2">
      <c r="I3263" s="121"/>
    </row>
    <row r="3264" spans="9:9" s="73" customFormat="1" x14ac:dyDescent="0.2">
      <c r="I3264" s="121"/>
    </row>
    <row r="3265" spans="9:9" s="73" customFormat="1" x14ac:dyDescent="0.2">
      <c r="I3265" s="121"/>
    </row>
    <row r="3266" spans="9:9" s="73" customFormat="1" x14ac:dyDescent="0.2">
      <c r="I3266" s="121"/>
    </row>
    <row r="3267" spans="9:9" s="73" customFormat="1" x14ac:dyDescent="0.2">
      <c r="I3267" s="121"/>
    </row>
    <row r="3268" spans="9:9" s="73" customFormat="1" x14ac:dyDescent="0.2">
      <c r="I3268" s="121"/>
    </row>
    <row r="3269" spans="9:9" s="73" customFormat="1" x14ac:dyDescent="0.2">
      <c r="I3269" s="121"/>
    </row>
    <row r="3270" spans="9:9" s="73" customFormat="1" x14ac:dyDescent="0.2">
      <c r="I3270" s="121"/>
    </row>
    <row r="3271" spans="9:9" s="73" customFormat="1" x14ac:dyDescent="0.2">
      <c r="I3271" s="121"/>
    </row>
    <row r="3272" spans="9:9" s="73" customFormat="1" x14ac:dyDescent="0.2">
      <c r="I3272" s="121"/>
    </row>
    <row r="3273" spans="9:9" s="73" customFormat="1" x14ac:dyDescent="0.2">
      <c r="I3273" s="121"/>
    </row>
    <row r="3274" spans="9:9" s="73" customFormat="1" x14ac:dyDescent="0.2">
      <c r="I3274" s="121"/>
    </row>
    <row r="3275" spans="9:9" s="73" customFormat="1" x14ac:dyDescent="0.2">
      <c r="I3275" s="121"/>
    </row>
    <row r="3276" spans="9:9" s="73" customFormat="1" x14ac:dyDescent="0.2">
      <c r="I3276" s="121"/>
    </row>
    <row r="3277" spans="9:9" s="73" customFormat="1" x14ac:dyDescent="0.2">
      <c r="I3277" s="121"/>
    </row>
    <row r="3278" spans="9:9" s="73" customFormat="1" x14ac:dyDescent="0.2">
      <c r="I3278" s="121"/>
    </row>
    <row r="3279" spans="9:9" s="73" customFormat="1" x14ac:dyDescent="0.2">
      <c r="I3279" s="121"/>
    </row>
    <row r="3280" spans="9:9" s="73" customFormat="1" x14ac:dyDescent="0.2">
      <c r="I3280" s="121"/>
    </row>
    <row r="3281" spans="9:9" s="73" customFormat="1" x14ac:dyDescent="0.2">
      <c r="I3281" s="121"/>
    </row>
    <row r="3282" spans="9:9" s="73" customFormat="1" x14ac:dyDescent="0.2">
      <c r="I3282" s="121"/>
    </row>
    <row r="3283" spans="9:9" s="73" customFormat="1" x14ac:dyDescent="0.2">
      <c r="I3283" s="121"/>
    </row>
    <row r="3284" spans="9:9" s="73" customFormat="1" x14ac:dyDescent="0.2">
      <c r="I3284" s="121"/>
    </row>
    <row r="3285" spans="9:9" s="73" customFormat="1" x14ac:dyDescent="0.2">
      <c r="I3285" s="121"/>
    </row>
    <row r="3286" spans="9:9" s="73" customFormat="1" x14ac:dyDescent="0.2">
      <c r="I3286" s="121"/>
    </row>
    <row r="3287" spans="9:9" s="73" customFormat="1" x14ac:dyDescent="0.2">
      <c r="I3287" s="121"/>
    </row>
    <row r="3288" spans="9:9" s="73" customFormat="1" x14ac:dyDescent="0.2">
      <c r="I3288" s="121"/>
    </row>
    <row r="3289" spans="9:9" s="73" customFormat="1" x14ac:dyDescent="0.2">
      <c r="I3289" s="121"/>
    </row>
    <row r="3290" spans="9:9" s="73" customFormat="1" x14ac:dyDescent="0.2">
      <c r="I3290" s="121"/>
    </row>
    <row r="3291" spans="9:9" s="73" customFormat="1" x14ac:dyDescent="0.2">
      <c r="I3291" s="121"/>
    </row>
    <row r="3292" spans="9:9" s="73" customFormat="1" x14ac:dyDescent="0.2">
      <c r="I3292" s="121"/>
    </row>
    <row r="3293" spans="9:9" s="73" customFormat="1" x14ac:dyDescent="0.2">
      <c r="I3293" s="121"/>
    </row>
    <row r="3294" spans="9:9" s="73" customFormat="1" x14ac:dyDescent="0.2">
      <c r="I3294" s="121"/>
    </row>
    <row r="3295" spans="9:9" s="73" customFormat="1" x14ac:dyDescent="0.2">
      <c r="I3295" s="121"/>
    </row>
    <row r="3296" spans="9:9" s="73" customFormat="1" x14ac:dyDescent="0.2">
      <c r="I3296" s="121"/>
    </row>
    <row r="3297" spans="9:9" s="73" customFormat="1" x14ac:dyDescent="0.2">
      <c r="I3297" s="121"/>
    </row>
    <row r="3298" spans="9:9" s="73" customFormat="1" x14ac:dyDescent="0.2">
      <c r="I3298" s="121"/>
    </row>
    <row r="3299" spans="9:9" s="73" customFormat="1" x14ac:dyDescent="0.2">
      <c r="I3299" s="121"/>
    </row>
    <row r="3300" spans="9:9" s="73" customFormat="1" x14ac:dyDescent="0.2">
      <c r="I3300" s="121"/>
    </row>
    <row r="3301" spans="9:9" s="73" customFormat="1" x14ac:dyDescent="0.2">
      <c r="I3301" s="121"/>
    </row>
    <row r="3302" spans="9:9" s="73" customFormat="1" x14ac:dyDescent="0.2">
      <c r="I3302" s="121"/>
    </row>
    <row r="3303" spans="9:9" s="73" customFormat="1" x14ac:dyDescent="0.2">
      <c r="I3303" s="121"/>
    </row>
    <row r="3304" spans="9:9" s="73" customFormat="1" x14ac:dyDescent="0.2">
      <c r="I3304" s="121"/>
    </row>
    <row r="3305" spans="9:9" s="73" customFormat="1" x14ac:dyDescent="0.2">
      <c r="I3305" s="121"/>
    </row>
    <row r="3306" spans="9:9" s="73" customFormat="1" x14ac:dyDescent="0.2">
      <c r="I3306" s="121"/>
    </row>
    <row r="3307" spans="9:9" s="73" customFormat="1" x14ac:dyDescent="0.2">
      <c r="I3307" s="121"/>
    </row>
    <row r="3308" spans="9:9" s="73" customFormat="1" x14ac:dyDescent="0.2">
      <c r="I3308" s="121"/>
    </row>
    <row r="3309" spans="9:9" s="73" customFormat="1" x14ac:dyDescent="0.2">
      <c r="I3309" s="121"/>
    </row>
    <row r="3310" spans="9:9" s="73" customFormat="1" x14ac:dyDescent="0.2">
      <c r="I3310" s="121"/>
    </row>
    <row r="3311" spans="9:9" s="73" customFormat="1" x14ac:dyDescent="0.2">
      <c r="I3311" s="121"/>
    </row>
    <row r="3312" spans="9:9" s="73" customFormat="1" x14ac:dyDescent="0.2">
      <c r="I3312" s="121"/>
    </row>
    <row r="3313" spans="9:9" s="73" customFormat="1" x14ac:dyDescent="0.2">
      <c r="I3313" s="121"/>
    </row>
    <row r="3314" spans="9:9" s="73" customFormat="1" x14ac:dyDescent="0.2">
      <c r="I3314" s="121"/>
    </row>
    <row r="3315" spans="9:9" s="73" customFormat="1" x14ac:dyDescent="0.2">
      <c r="I3315" s="121"/>
    </row>
    <row r="3316" spans="9:9" s="73" customFormat="1" x14ac:dyDescent="0.2">
      <c r="I3316" s="121"/>
    </row>
    <row r="3317" spans="9:9" s="73" customFormat="1" x14ac:dyDescent="0.2">
      <c r="I3317" s="121"/>
    </row>
    <row r="3318" spans="9:9" s="73" customFormat="1" x14ac:dyDescent="0.2">
      <c r="I3318" s="121"/>
    </row>
    <row r="3319" spans="9:9" s="73" customFormat="1" x14ac:dyDescent="0.2">
      <c r="I3319" s="121"/>
    </row>
    <row r="3320" spans="9:9" s="73" customFormat="1" x14ac:dyDescent="0.2">
      <c r="I3320" s="121"/>
    </row>
    <row r="3321" spans="9:9" s="73" customFormat="1" x14ac:dyDescent="0.2">
      <c r="I3321" s="121"/>
    </row>
    <row r="3322" spans="9:9" s="73" customFormat="1" x14ac:dyDescent="0.2">
      <c r="I3322" s="121"/>
    </row>
    <row r="3323" spans="9:9" s="73" customFormat="1" x14ac:dyDescent="0.2">
      <c r="I3323" s="121"/>
    </row>
    <row r="3324" spans="9:9" s="73" customFormat="1" x14ac:dyDescent="0.2">
      <c r="I3324" s="121"/>
    </row>
    <row r="3325" spans="9:9" s="73" customFormat="1" x14ac:dyDescent="0.2">
      <c r="I3325" s="121"/>
    </row>
    <row r="3326" spans="9:9" s="73" customFormat="1" x14ac:dyDescent="0.2">
      <c r="I3326" s="121"/>
    </row>
    <row r="3327" spans="9:9" s="73" customFormat="1" x14ac:dyDescent="0.2">
      <c r="I3327" s="121"/>
    </row>
    <row r="3328" spans="9:9" s="73" customFormat="1" x14ac:dyDescent="0.2">
      <c r="I3328" s="121"/>
    </row>
    <row r="3329" spans="9:9" s="73" customFormat="1" x14ac:dyDescent="0.2">
      <c r="I3329" s="121"/>
    </row>
    <row r="3330" spans="9:9" s="73" customFormat="1" x14ac:dyDescent="0.2">
      <c r="I3330" s="121"/>
    </row>
    <row r="3331" spans="9:9" s="73" customFormat="1" x14ac:dyDescent="0.2">
      <c r="I3331" s="121"/>
    </row>
    <row r="3332" spans="9:9" s="73" customFormat="1" x14ac:dyDescent="0.2">
      <c r="I3332" s="121"/>
    </row>
    <row r="3333" spans="9:9" s="73" customFormat="1" x14ac:dyDescent="0.2">
      <c r="I3333" s="121"/>
    </row>
    <row r="3334" spans="9:9" s="73" customFormat="1" x14ac:dyDescent="0.2">
      <c r="I3334" s="121"/>
    </row>
    <row r="3335" spans="9:9" s="73" customFormat="1" x14ac:dyDescent="0.2">
      <c r="I3335" s="121"/>
    </row>
    <row r="3336" spans="9:9" s="73" customFormat="1" x14ac:dyDescent="0.2">
      <c r="I3336" s="121"/>
    </row>
    <row r="3337" spans="9:9" s="73" customFormat="1" x14ac:dyDescent="0.2">
      <c r="I3337" s="121"/>
    </row>
    <row r="3338" spans="9:9" s="73" customFormat="1" x14ac:dyDescent="0.2">
      <c r="I3338" s="121"/>
    </row>
    <row r="3339" spans="9:9" s="73" customFormat="1" x14ac:dyDescent="0.2">
      <c r="I3339" s="121"/>
    </row>
    <row r="3340" spans="9:9" s="73" customFormat="1" x14ac:dyDescent="0.2">
      <c r="I3340" s="121"/>
    </row>
    <row r="3341" spans="9:9" s="73" customFormat="1" x14ac:dyDescent="0.2">
      <c r="I3341" s="121"/>
    </row>
    <row r="3342" spans="9:9" s="73" customFormat="1" x14ac:dyDescent="0.2">
      <c r="I3342" s="121"/>
    </row>
    <row r="3343" spans="9:9" s="73" customFormat="1" x14ac:dyDescent="0.2">
      <c r="I3343" s="121"/>
    </row>
    <row r="3344" spans="9:9" s="73" customFormat="1" x14ac:dyDescent="0.2">
      <c r="I3344" s="121"/>
    </row>
    <row r="3345" spans="9:9" s="73" customFormat="1" x14ac:dyDescent="0.2">
      <c r="I3345" s="121"/>
    </row>
    <row r="3346" spans="9:9" s="73" customFormat="1" x14ac:dyDescent="0.2">
      <c r="I3346" s="121"/>
    </row>
    <row r="3347" spans="9:9" s="73" customFormat="1" x14ac:dyDescent="0.2">
      <c r="I3347" s="121"/>
    </row>
    <row r="3348" spans="9:9" s="73" customFormat="1" x14ac:dyDescent="0.2">
      <c r="I3348" s="121"/>
    </row>
    <row r="3349" spans="9:9" s="73" customFormat="1" x14ac:dyDescent="0.2">
      <c r="I3349" s="121"/>
    </row>
    <row r="3350" spans="9:9" s="73" customFormat="1" x14ac:dyDescent="0.2">
      <c r="I3350" s="121"/>
    </row>
    <row r="3351" spans="9:9" s="73" customFormat="1" x14ac:dyDescent="0.2">
      <c r="I3351" s="121"/>
    </row>
    <row r="3352" spans="9:9" s="73" customFormat="1" x14ac:dyDescent="0.2">
      <c r="I3352" s="121"/>
    </row>
    <row r="3353" spans="9:9" s="73" customFormat="1" x14ac:dyDescent="0.2">
      <c r="I3353" s="121"/>
    </row>
    <row r="3354" spans="9:9" s="73" customFormat="1" x14ac:dyDescent="0.2">
      <c r="I3354" s="121"/>
    </row>
    <row r="3355" spans="9:9" s="73" customFormat="1" x14ac:dyDescent="0.2">
      <c r="I3355" s="121"/>
    </row>
    <row r="3356" spans="9:9" s="73" customFormat="1" x14ac:dyDescent="0.2">
      <c r="I3356" s="121"/>
    </row>
    <row r="3357" spans="9:9" s="73" customFormat="1" x14ac:dyDescent="0.2">
      <c r="I3357" s="121"/>
    </row>
    <row r="3358" spans="9:9" s="73" customFormat="1" x14ac:dyDescent="0.2">
      <c r="I3358" s="121"/>
    </row>
    <row r="3359" spans="9:9" s="73" customFormat="1" x14ac:dyDescent="0.2">
      <c r="I3359" s="121"/>
    </row>
    <row r="3360" spans="9:9" s="73" customFormat="1" x14ac:dyDescent="0.2">
      <c r="I3360" s="121"/>
    </row>
    <row r="3361" spans="9:9" s="73" customFormat="1" x14ac:dyDescent="0.2">
      <c r="I3361" s="121"/>
    </row>
    <row r="3362" spans="9:9" s="73" customFormat="1" x14ac:dyDescent="0.2">
      <c r="I3362" s="121"/>
    </row>
    <row r="3363" spans="9:9" s="73" customFormat="1" x14ac:dyDescent="0.2">
      <c r="I3363" s="121"/>
    </row>
    <row r="3364" spans="9:9" s="73" customFormat="1" x14ac:dyDescent="0.2">
      <c r="I3364" s="121"/>
    </row>
    <row r="3365" spans="9:9" s="73" customFormat="1" x14ac:dyDescent="0.2">
      <c r="I3365" s="121"/>
    </row>
    <row r="3366" spans="9:9" s="73" customFormat="1" x14ac:dyDescent="0.2">
      <c r="I3366" s="121"/>
    </row>
    <row r="3367" spans="9:9" s="73" customFormat="1" x14ac:dyDescent="0.2">
      <c r="I3367" s="121"/>
    </row>
    <row r="3368" spans="9:9" s="73" customFormat="1" x14ac:dyDescent="0.2">
      <c r="I3368" s="121"/>
    </row>
    <row r="3369" spans="9:9" s="73" customFormat="1" x14ac:dyDescent="0.2">
      <c r="I3369" s="121"/>
    </row>
    <row r="3370" spans="9:9" s="73" customFormat="1" x14ac:dyDescent="0.2">
      <c r="I3370" s="121"/>
    </row>
    <row r="3371" spans="9:9" s="73" customFormat="1" x14ac:dyDescent="0.2">
      <c r="I3371" s="121"/>
    </row>
    <row r="3372" spans="9:9" s="73" customFormat="1" x14ac:dyDescent="0.2">
      <c r="I3372" s="121"/>
    </row>
    <row r="3373" spans="9:9" s="73" customFormat="1" x14ac:dyDescent="0.2">
      <c r="I3373" s="121"/>
    </row>
    <row r="3374" spans="9:9" s="73" customFormat="1" x14ac:dyDescent="0.2">
      <c r="I3374" s="121"/>
    </row>
    <row r="3375" spans="9:9" s="73" customFormat="1" x14ac:dyDescent="0.2">
      <c r="I3375" s="121"/>
    </row>
    <row r="3376" spans="9:9" s="73" customFormat="1" x14ac:dyDescent="0.2">
      <c r="I3376" s="121"/>
    </row>
    <row r="3377" spans="9:9" s="73" customFormat="1" x14ac:dyDescent="0.2">
      <c r="I3377" s="121"/>
    </row>
    <row r="3378" spans="9:9" s="73" customFormat="1" x14ac:dyDescent="0.2">
      <c r="I3378" s="121"/>
    </row>
    <row r="3379" spans="9:9" s="73" customFormat="1" x14ac:dyDescent="0.2">
      <c r="I3379" s="121"/>
    </row>
    <row r="3380" spans="9:9" s="73" customFormat="1" x14ac:dyDescent="0.2">
      <c r="I3380" s="121"/>
    </row>
  </sheetData>
  <mergeCells count="56">
    <mergeCell ref="A4:B4"/>
    <mergeCell ref="A38:B38"/>
    <mergeCell ref="A55:B55"/>
    <mergeCell ref="A56:B56"/>
    <mergeCell ref="I1:O1"/>
    <mergeCell ref="A12:B12"/>
    <mergeCell ref="A13:B13"/>
    <mergeCell ref="A14:B14"/>
    <mergeCell ref="A15:B15"/>
    <mergeCell ref="A3:B3"/>
    <mergeCell ref="A9:B9"/>
    <mergeCell ref="A10:B10"/>
    <mergeCell ref="A11:B11"/>
    <mergeCell ref="A7:B7"/>
    <mergeCell ref="A43:B43"/>
    <mergeCell ref="A44:B44"/>
    <mergeCell ref="A45:B45"/>
    <mergeCell ref="A6:B6"/>
    <mergeCell ref="A5:B5"/>
    <mergeCell ref="A71:B71"/>
    <mergeCell ref="A73:B73"/>
    <mergeCell ref="A72:B72"/>
    <mergeCell ref="A68:B68"/>
    <mergeCell ref="A69:B69"/>
    <mergeCell ref="A70:B70"/>
    <mergeCell ref="A67:B67"/>
    <mergeCell ref="A53:B53"/>
    <mergeCell ref="A54:B54"/>
    <mergeCell ref="A59:B59"/>
    <mergeCell ref="A60:B60"/>
    <mergeCell ref="A61:B61"/>
    <mergeCell ref="A58:B58"/>
    <mergeCell ref="A57:B57"/>
    <mergeCell ref="A1:H1"/>
    <mergeCell ref="A64:B64"/>
    <mergeCell ref="A66:B66"/>
    <mergeCell ref="A65:B65"/>
    <mergeCell ref="A46:B46"/>
    <mergeCell ref="A47:B47"/>
    <mergeCell ref="A48:B48"/>
    <mergeCell ref="A49:B49"/>
    <mergeCell ref="A50:B50"/>
    <mergeCell ref="H35:J35"/>
    <mergeCell ref="A51:B51"/>
    <mergeCell ref="A52:B52"/>
    <mergeCell ref="A39:B39"/>
    <mergeCell ref="A40:B40"/>
    <mergeCell ref="A41:B41"/>
    <mergeCell ref="A42:B42"/>
    <mergeCell ref="H36:J36"/>
    <mergeCell ref="H29:J29"/>
    <mergeCell ref="H30:J30"/>
    <mergeCell ref="H31:J31"/>
    <mergeCell ref="H32:J32"/>
    <mergeCell ref="H33:J33"/>
    <mergeCell ref="H34:J34"/>
  </mergeCells>
  <phoneticPr fontId="0" type="noConversion"/>
  <pageMargins left="0.7" right="0.7" top="0.75" bottom="0.75" header="0.3" footer="0.3"/>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81"/>
  <sheetViews>
    <sheetView workbookViewId="0">
      <pane xSplit="2" ySplit="4" topLeftCell="C5" activePane="bottomRight" state="frozen"/>
      <selection pane="topRight" activeCell="C1" sqref="C1"/>
      <selection pane="bottomLeft" activeCell="A5" sqref="A5"/>
      <selection pane="bottomRight" sqref="A1:H1"/>
    </sheetView>
  </sheetViews>
  <sheetFormatPr defaultColWidth="11.44140625" defaultRowHeight="10.199999999999999" x14ac:dyDescent="0.2"/>
  <cols>
    <col min="1" max="1" width="26" style="43" bestFit="1" customWidth="1"/>
    <col min="2" max="2" width="6.88671875" style="43" customWidth="1"/>
    <col min="3" max="3" width="8.5546875" style="43" bestFit="1" customWidth="1"/>
    <col min="4" max="4" width="10.109375" style="43" bestFit="1" customWidth="1"/>
    <col min="5" max="5" width="9.44140625" style="43" bestFit="1" customWidth="1"/>
    <col min="6" max="6" width="6.33203125" style="43" bestFit="1" customWidth="1"/>
    <col min="7" max="8" width="5.88671875" style="43" bestFit="1" customWidth="1"/>
    <col min="9" max="9" width="9" style="44" customWidth="1"/>
    <col min="10" max="15" width="9" style="43" customWidth="1"/>
    <col min="16" max="16384" width="11.44140625" style="73"/>
  </cols>
  <sheetData>
    <row r="1" spans="1:16" ht="18.75" customHeight="1" thickBot="1" x14ac:dyDescent="0.35">
      <c r="A1" s="346" t="str">
        <f>"Project: "&amp;'Información General'!C3</f>
        <v>Project: Ed Tech SDA Aguascalientes</v>
      </c>
      <c r="B1" s="346"/>
      <c r="C1" s="346"/>
      <c r="D1" s="346"/>
      <c r="E1" s="346"/>
      <c r="F1" s="346"/>
      <c r="G1" s="346"/>
      <c r="H1" s="346"/>
      <c r="I1" s="351" t="s">
        <v>243</v>
      </c>
      <c r="J1" s="351"/>
      <c r="K1" s="351"/>
      <c r="L1" s="351"/>
      <c r="M1" s="351"/>
      <c r="N1" s="351"/>
      <c r="O1" s="352"/>
    </row>
    <row r="2" spans="1:16" x14ac:dyDescent="0.2">
      <c r="A2" s="134"/>
      <c r="B2" s="134"/>
      <c r="C2" s="134"/>
      <c r="D2" s="134"/>
      <c r="E2" s="134"/>
      <c r="F2" s="134"/>
      <c r="G2" s="134"/>
      <c r="H2" s="134"/>
      <c r="I2" s="135"/>
      <c r="J2" s="134"/>
      <c r="K2" s="134"/>
      <c r="L2" s="134"/>
      <c r="M2" s="134"/>
      <c r="N2" s="134"/>
      <c r="O2" s="134"/>
      <c r="P2" s="76"/>
    </row>
    <row r="3" spans="1:16" x14ac:dyDescent="0.2">
      <c r="A3" s="349" t="s">
        <v>66</v>
      </c>
      <c r="B3" s="350"/>
      <c r="C3" s="45">
        <v>5</v>
      </c>
      <c r="D3" s="45">
        <f t="shared" ref="D3:O3" si="0">C3+1</f>
        <v>6</v>
      </c>
      <c r="E3" s="45">
        <f t="shared" si="0"/>
        <v>7</v>
      </c>
      <c r="F3" s="45">
        <f t="shared" si="0"/>
        <v>8</v>
      </c>
      <c r="G3" s="45">
        <f t="shared" si="0"/>
        <v>9</v>
      </c>
      <c r="H3" s="46">
        <f t="shared" si="0"/>
        <v>10</v>
      </c>
      <c r="I3" s="45">
        <f t="shared" si="0"/>
        <v>11</v>
      </c>
      <c r="J3" s="45">
        <f t="shared" si="0"/>
        <v>12</v>
      </c>
      <c r="K3" s="45">
        <f t="shared" si="0"/>
        <v>13</v>
      </c>
      <c r="L3" s="45">
        <f t="shared" si="0"/>
        <v>14</v>
      </c>
      <c r="M3" s="45">
        <f t="shared" si="0"/>
        <v>15</v>
      </c>
      <c r="N3" s="45">
        <f t="shared" si="0"/>
        <v>16</v>
      </c>
      <c r="O3" s="45">
        <f t="shared" si="0"/>
        <v>17</v>
      </c>
      <c r="P3" s="76"/>
    </row>
    <row r="4" spans="1:16" x14ac:dyDescent="0.2">
      <c r="A4" s="349" t="s">
        <v>67</v>
      </c>
      <c r="B4" s="350"/>
      <c r="C4" s="47">
        <v>39475</v>
      </c>
      <c r="D4" s="47">
        <f t="shared" ref="D4:O4" si="1">C4+7</f>
        <v>39482</v>
      </c>
      <c r="E4" s="47">
        <f t="shared" si="1"/>
        <v>39489</v>
      </c>
      <c r="F4" s="47">
        <f t="shared" si="1"/>
        <v>39496</v>
      </c>
      <c r="G4" s="47">
        <f t="shared" si="1"/>
        <v>39503</v>
      </c>
      <c r="H4" s="48">
        <f t="shared" si="1"/>
        <v>39510</v>
      </c>
      <c r="I4" s="47">
        <f t="shared" si="1"/>
        <v>39517</v>
      </c>
      <c r="J4" s="47">
        <f t="shared" si="1"/>
        <v>39524</v>
      </c>
      <c r="K4" s="47">
        <f t="shared" si="1"/>
        <v>39531</v>
      </c>
      <c r="L4" s="47">
        <f t="shared" si="1"/>
        <v>39538</v>
      </c>
      <c r="M4" s="47">
        <f t="shared" si="1"/>
        <v>39545</v>
      </c>
      <c r="N4" s="47">
        <f t="shared" si="1"/>
        <v>39552</v>
      </c>
      <c r="O4" s="47">
        <f t="shared" si="1"/>
        <v>39559</v>
      </c>
      <c r="P4" s="76"/>
    </row>
    <row r="5" spans="1:16" x14ac:dyDescent="0.2">
      <c r="A5" s="349" t="s">
        <v>69</v>
      </c>
      <c r="B5" s="350"/>
      <c r="C5" s="51">
        <f>SUM(C71:C79)</f>
        <v>304</v>
      </c>
      <c r="D5" s="51">
        <f>SUM(D71:D79)</f>
        <v>170.5</v>
      </c>
      <c r="E5" s="51"/>
      <c r="F5" s="45"/>
      <c r="G5" s="45"/>
      <c r="H5" s="46"/>
      <c r="I5" s="45"/>
      <c r="J5" s="45"/>
      <c r="K5" s="45"/>
      <c r="L5" s="45"/>
      <c r="M5" s="45"/>
      <c r="N5" s="45"/>
      <c r="O5" s="45"/>
      <c r="P5" s="76"/>
    </row>
    <row r="6" spans="1:16" x14ac:dyDescent="0.2">
      <c r="A6" s="349" t="s">
        <v>155</v>
      </c>
      <c r="B6" s="350"/>
      <c r="C6" s="51">
        <f>C5</f>
        <v>304</v>
      </c>
      <c r="D6" s="51">
        <f t="shared" ref="D6:O6" si="2">D5+C6</f>
        <v>474.5</v>
      </c>
      <c r="E6" s="51">
        <f t="shared" si="2"/>
        <v>474.5</v>
      </c>
      <c r="F6" s="51">
        <f t="shared" si="2"/>
        <v>474.5</v>
      </c>
      <c r="G6" s="51">
        <f t="shared" si="2"/>
        <v>474.5</v>
      </c>
      <c r="H6" s="51">
        <f t="shared" si="2"/>
        <v>474.5</v>
      </c>
      <c r="I6" s="51">
        <f t="shared" si="2"/>
        <v>474.5</v>
      </c>
      <c r="J6" s="51">
        <f t="shared" si="2"/>
        <v>474.5</v>
      </c>
      <c r="K6" s="51">
        <f t="shared" si="2"/>
        <v>474.5</v>
      </c>
      <c r="L6" s="51">
        <f t="shared" si="2"/>
        <v>474.5</v>
      </c>
      <c r="M6" s="51">
        <f t="shared" si="2"/>
        <v>474.5</v>
      </c>
      <c r="N6" s="51">
        <f t="shared" si="2"/>
        <v>474.5</v>
      </c>
      <c r="O6" s="51">
        <f t="shared" si="2"/>
        <v>474.5</v>
      </c>
      <c r="P6" s="76"/>
    </row>
    <row r="7" spans="1:16" x14ac:dyDescent="0.2">
      <c r="A7" s="349" t="s">
        <v>70</v>
      </c>
      <c r="B7" s="350"/>
      <c r="C7" s="49"/>
      <c r="D7" s="49"/>
      <c r="E7" s="49"/>
      <c r="F7" s="52"/>
      <c r="G7" s="52"/>
      <c r="H7" s="53"/>
      <c r="I7" s="52"/>
      <c r="J7" s="52"/>
      <c r="K7" s="52"/>
      <c r="L7" s="52"/>
      <c r="M7" s="52"/>
      <c r="N7" s="52"/>
      <c r="O7" s="52"/>
      <c r="P7" s="76"/>
    </row>
    <row r="8" spans="1:16" x14ac:dyDescent="0.2">
      <c r="A8" s="74"/>
      <c r="B8" s="74"/>
      <c r="C8" s="74"/>
      <c r="D8" s="74"/>
      <c r="E8" s="74"/>
      <c r="F8" s="74"/>
      <c r="G8" s="74"/>
      <c r="H8" s="129"/>
      <c r="I8" s="74"/>
      <c r="J8" s="74"/>
      <c r="K8" s="74"/>
      <c r="L8" s="74"/>
      <c r="M8" s="74"/>
      <c r="N8" s="74"/>
      <c r="O8" s="74"/>
    </row>
    <row r="9" spans="1:16" x14ac:dyDescent="0.2">
      <c r="A9" s="355" t="s">
        <v>185</v>
      </c>
      <c r="B9" s="356"/>
      <c r="C9" s="51"/>
      <c r="D9" s="51"/>
      <c r="E9" s="51"/>
      <c r="F9" s="51"/>
      <c r="G9" s="51"/>
      <c r="H9" s="54"/>
      <c r="I9" s="51"/>
      <c r="J9" s="51"/>
      <c r="K9" s="51"/>
      <c r="L9" s="51"/>
      <c r="M9" s="51"/>
      <c r="N9" s="51"/>
      <c r="O9" s="51"/>
      <c r="P9" s="76"/>
    </row>
    <row r="10" spans="1:16" s="123" customFormat="1" x14ac:dyDescent="0.2">
      <c r="A10" s="357" t="s">
        <v>186</v>
      </c>
      <c r="B10" s="358"/>
      <c r="C10" s="118"/>
      <c r="D10" s="118"/>
      <c r="E10" s="118"/>
      <c r="F10" s="118"/>
      <c r="G10" s="118"/>
      <c r="H10" s="118"/>
      <c r="I10" s="118"/>
      <c r="J10" s="118"/>
      <c r="K10" s="118"/>
      <c r="L10" s="118"/>
      <c r="M10" s="118"/>
      <c r="N10" s="118"/>
      <c r="O10" s="118"/>
      <c r="P10" s="124"/>
    </row>
    <row r="11" spans="1:16" s="123" customFormat="1" x14ac:dyDescent="0.2">
      <c r="A11" s="349" t="s">
        <v>187</v>
      </c>
      <c r="B11" s="350"/>
      <c r="C11" s="118"/>
      <c r="D11" s="118"/>
      <c r="E11" s="118"/>
      <c r="F11" s="118"/>
      <c r="G11" s="118"/>
      <c r="H11" s="118"/>
      <c r="I11" s="118"/>
      <c r="J11" s="118"/>
      <c r="K11" s="118"/>
      <c r="L11" s="118"/>
      <c r="M11" s="118"/>
      <c r="N11" s="118"/>
      <c r="O11" s="118"/>
      <c r="P11" s="124"/>
    </row>
    <row r="12" spans="1:16" s="123" customFormat="1" x14ac:dyDescent="0.2">
      <c r="A12" s="349" t="s">
        <v>188</v>
      </c>
      <c r="B12" s="350"/>
      <c r="C12" s="118"/>
      <c r="D12" s="118"/>
      <c r="E12" s="118"/>
      <c r="F12" s="118"/>
      <c r="G12" s="118"/>
      <c r="H12" s="118"/>
      <c r="I12" s="118"/>
      <c r="J12" s="118"/>
      <c r="K12" s="118"/>
      <c r="L12" s="118"/>
      <c r="M12" s="118"/>
      <c r="N12" s="118"/>
      <c r="O12" s="118"/>
      <c r="P12" s="124"/>
    </row>
    <row r="13" spans="1:16" s="123" customFormat="1" x14ac:dyDescent="0.2">
      <c r="A13" s="349" t="s">
        <v>189</v>
      </c>
      <c r="B13" s="350"/>
      <c r="C13" s="118"/>
      <c r="D13" s="118"/>
      <c r="E13" s="118"/>
      <c r="F13" s="118"/>
      <c r="G13" s="118"/>
      <c r="H13" s="118"/>
      <c r="I13" s="118"/>
      <c r="J13" s="118"/>
      <c r="K13" s="118"/>
      <c r="L13" s="118"/>
      <c r="M13" s="118"/>
      <c r="N13" s="118"/>
      <c r="O13" s="118"/>
      <c r="P13" s="124"/>
    </row>
    <row r="14" spans="1:16" s="123" customFormat="1" x14ac:dyDescent="0.2">
      <c r="A14" s="349"/>
      <c r="B14" s="350"/>
      <c r="C14" s="118"/>
      <c r="D14" s="118"/>
      <c r="E14" s="118"/>
      <c r="F14" s="118"/>
      <c r="G14" s="118"/>
      <c r="H14" s="118"/>
      <c r="I14" s="118"/>
      <c r="J14" s="118"/>
      <c r="K14" s="118"/>
      <c r="L14" s="118"/>
      <c r="M14" s="118"/>
      <c r="N14" s="118"/>
      <c r="O14" s="118"/>
      <c r="P14" s="124"/>
    </row>
    <row r="15" spans="1:16" s="123" customFormat="1" x14ac:dyDescent="0.2">
      <c r="A15" s="353" t="s">
        <v>190</v>
      </c>
      <c r="B15" s="354"/>
      <c r="C15" s="118"/>
      <c r="D15" s="118"/>
      <c r="E15" s="118"/>
      <c r="F15" s="118"/>
      <c r="G15" s="118"/>
      <c r="H15" s="118"/>
      <c r="I15" s="118"/>
      <c r="J15" s="118"/>
      <c r="K15" s="118"/>
      <c r="L15" s="118"/>
      <c r="M15" s="118"/>
      <c r="N15" s="118"/>
      <c r="O15" s="118"/>
      <c r="P15" s="124"/>
    </row>
    <row r="16" spans="1:16" s="123" customFormat="1" x14ac:dyDescent="0.2">
      <c r="A16" s="349" t="s">
        <v>191</v>
      </c>
      <c r="B16" s="350"/>
      <c r="C16" s="118"/>
      <c r="D16" s="118"/>
      <c r="E16" s="118"/>
      <c r="F16" s="118"/>
      <c r="G16" s="118"/>
      <c r="H16" s="118"/>
      <c r="I16" s="118"/>
      <c r="J16" s="118"/>
      <c r="K16" s="118"/>
      <c r="L16" s="118"/>
      <c r="M16" s="118"/>
      <c r="N16" s="118"/>
      <c r="O16" s="118"/>
      <c r="P16" s="124"/>
    </row>
    <row r="17" spans="1:16" s="123" customFormat="1" x14ac:dyDescent="0.2">
      <c r="A17" s="349" t="s">
        <v>192</v>
      </c>
      <c r="B17" s="350"/>
      <c r="C17" s="118"/>
      <c r="D17" s="118"/>
      <c r="E17" s="118"/>
      <c r="F17" s="118"/>
      <c r="G17" s="118"/>
      <c r="H17" s="118"/>
      <c r="I17" s="118"/>
      <c r="J17" s="118"/>
      <c r="K17" s="118"/>
      <c r="L17" s="118"/>
      <c r="M17" s="118"/>
      <c r="N17" s="118"/>
      <c r="O17" s="118"/>
      <c r="P17" s="124"/>
    </row>
    <row r="18" spans="1:16" s="123" customFormat="1" x14ac:dyDescent="0.2">
      <c r="A18" s="349" t="s">
        <v>193</v>
      </c>
      <c r="B18" s="350"/>
      <c r="C18" s="118"/>
      <c r="D18" s="118"/>
      <c r="E18" s="118"/>
      <c r="F18" s="118"/>
      <c r="G18" s="118"/>
      <c r="H18" s="118"/>
      <c r="I18" s="118"/>
      <c r="J18" s="118"/>
      <c r="K18" s="118"/>
      <c r="L18" s="118"/>
      <c r="M18" s="118"/>
      <c r="N18" s="118"/>
      <c r="O18" s="118"/>
      <c r="P18" s="124"/>
    </row>
    <row r="19" spans="1:16" s="123" customFormat="1" x14ac:dyDescent="0.2">
      <c r="A19" s="349" t="s">
        <v>194</v>
      </c>
      <c r="B19" s="350"/>
      <c r="C19" s="118"/>
      <c r="D19" s="118"/>
      <c r="E19" s="118"/>
      <c r="F19" s="118"/>
      <c r="G19" s="118"/>
      <c r="H19" s="118"/>
      <c r="I19" s="118"/>
      <c r="J19" s="118"/>
      <c r="K19" s="118"/>
      <c r="L19" s="118"/>
      <c r="M19" s="118"/>
      <c r="N19" s="118"/>
      <c r="O19" s="118"/>
      <c r="P19" s="124"/>
    </row>
    <row r="20" spans="1:16" s="123" customFormat="1" x14ac:dyDescent="0.2">
      <c r="A20" s="349" t="s">
        <v>195</v>
      </c>
      <c r="B20" s="350"/>
      <c r="C20" s="118"/>
      <c r="D20" s="118"/>
      <c r="E20" s="118"/>
      <c r="F20" s="118"/>
      <c r="G20" s="118"/>
      <c r="H20" s="118"/>
      <c r="I20" s="118"/>
      <c r="J20" s="118"/>
      <c r="K20" s="118"/>
      <c r="L20" s="118"/>
      <c r="M20" s="118"/>
      <c r="N20" s="118"/>
      <c r="O20" s="118"/>
      <c r="P20" s="124"/>
    </row>
    <row r="21" spans="1:16" s="123" customFormat="1" x14ac:dyDescent="0.2">
      <c r="A21" s="349" t="s">
        <v>196</v>
      </c>
      <c r="B21" s="350"/>
      <c r="C21" s="118"/>
      <c r="D21" s="118"/>
      <c r="E21" s="118"/>
      <c r="F21" s="118"/>
      <c r="G21" s="118"/>
      <c r="H21" s="118"/>
      <c r="I21" s="118"/>
      <c r="J21" s="118"/>
      <c r="K21" s="118"/>
      <c r="L21" s="118"/>
      <c r="M21" s="118"/>
      <c r="N21" s="118"/>
      <c r="O21" s="118"/>
      <c r="P21" s="124"/>
    </row>
    <row r="22" spans="1:16" x14ac:dyDescent="0.2">
      <c r="A22" s="349" t="s">
        <v>197</v>
      </c>
      <c r="B22" s="350"/>
      <c r="C22" s="49"/>
      <c r="D22" s="49"/>
      <c r="E22" s="49"/>
      <c r="F22" s="49"/>
      <c r="G22" s="49"/>
      <c r="H22" s="50"/>
      <c r="I22" s="49"/>
      <c r="J22" s="49"/>
      <c r="K22" s="49"/>
      <c r="L22" s="49"/>
      <c r="M22" s="49"/>
      <c r="N22" s="49"/>
      <c r="O22" s="49"/>
      <c r="P22" s="76"/>
    </row>
    <row r="23" spans="1:16" x14ac:dyDescent="0.2">
      <c r="A23" s="349" t="s">
        <v>198</v>
      </c>
      <c r="B23" s="350"/>
      <c r="C23" s="49"/>
      <c r="D23" s="49"/>
      <c r="E23" s="49"/>
      <c r="F23" s="49"/>
      <c r="G23" s="49"/>
      <c r="H23" s="50"/>
      <c r="I23" s="49"/>
      <c r="J23" s="49"/>
      <c r="K23" s="49"/>
      <c r="L23" s="49"/>
      <c r="M23" s="49"/>
      <c r="N23" s="49"/>
      <c r="O23" s="49"/>
      <c r="P23" s="76"/>
    </row>
    <row r="24" spans="1:16" x14ac:dyDescent="0.2">
      <c r="A24" s="353" t="s">
        <v>199</v>
      </c>
      <c r="B24" s="354"/>
      <c r="C24" s="49"/>
      <c r="D24" s="49"/>
      <c r="E24" s="49"/>
      <c r="F24" s="49"/>
      <c r="G24" s="49"/>
      <c r="H24" s="50"/>
      <c r="I24" s="49"/>
      <c r="J24" s="49"/>
      <c r="K24" s="49"/>
      <c r="L24" s="49"/>
      <c r="M24" s="49"/>
      <c r="N24" s="49"/>
      <c r="O24" s="49"/>
      <c r="P24" s="76"/>
    </row>
    <row r="25" spans="1:16" x14ac:dyDescent="0.2">
      <c r="A25" s="349" t="s">
        <v>200</v>
      </c>
      <c r="B25" s="350"/>
      <c r="C25" s="49"/>
      <c r="D25" s="49"/>
      <c r="E25" s="49"/>
      <c r="F25" s="49"/>
      <c r="G25" s="49"/>
      <c r="H25" s="50"/>
      <c r="I25" s="49"/>
      <c r="J25" s="49"/>
      <c r="K25" s="49"/>
      <c r="L25" s="49"/>
      <c r="M25" s="49"/>
      <c r="N25" s="49"/>
      <c r="O25" s="49"/>
      <c r="P25" s="76"/>
    </row>
    <row r="26" spans="1:16" x14ac:dyDescent="0.2">
      <c r="A26" s="349" t="s">
        <v>201</v>
      </c>
      <c r="B26" s="350"/>
      <c r="C26" s="49"/>
      <c r="D26" s="49"/>
      <c r="E26" s="49"/>
      <c r="F26" s="49"/>
      <c r="G26" s="49"/>
      <c r="H26" s="50"/>
      <c r="I26" s="49"/>
      <c r="J26" s="49"/>
      <c r="K26" s="49"/>
      <c r="L26" s="49"/>
      <c r="M26" s="49"/>
      <c r="N26" s="49"/>
      <c r="O26" s="49"/>
      <c r="P26" s="76"/>
    </row>
    <row r="27" spans="1:16" ht="24" customHeight="1" x14ac:dyDescent="0.2">
      <c r="A27" s="349" t="s">
        <v>165</v>
      </c>
      <c r="B27" s="350"/>
      <c r="C27" s="49"/>
      <c r="D27" s="49"/>
      <c r="E27" s="49"/>
      <c r="F27" s="49"/>
      <c r="G27" s="49"/>
      <c r="H27" s="50"/>
      <c r="I27" s="49"/>
      <c r="J27" s="49"/>
      <c r="K27" s="49"/>
      <c r="L27" s="49"/>
      <c r="M27" s="49"/>
      <c r="N27" s="49"/>
      <c r="O27" s="49"/>
      <c r="P27" s="76"/>
    </row>
    <row r="28" spans="1:16" s="125" customFormat="1" x14ac:dyDescent="0.2"/>
    <row r="29" spans="1:16" x14ac:dyDescent="0.2">
      <c r="A29" s="359" t="s">
        <v>202</v>
      </c>
      <c r="B29" s="360"/>
      <c r="C29" s="51"/>
      <c r="D29" s="51"/>
      <c r="E29" s="51"/>
      <c r="F29" s="51"/>
      <c r="G29" s="51"/>
      <c r="H29" s="54"/>
      <c r="I29" s="51"/>
      <c r="J29" s="51"/>
      <c r="K29" s="51"/>
      <c r="L29" s="51"/>
      <c r="M29" s="51"/>
      <c r="N29" s="51"/>
      <c r="O29" s="51"/>
      <c r="P29" s="76"/>
    </row>
    <row r="30" spans="1:16" s="123" customFormat="1" x14ac:dyDescent="0.2">
      <c r="A30" s="357" t="s">
        <v>186</v>
      </c>
      <c r="B30" s="358"/>
      <c r="C30" s="118"/>
      <c r="D30" s="118"/>
      <c r="E30" s="118"/>
      <c r="F30" s="118"/>
      <c r="G30" s="118"/>
      <c r="H30" s="118"/>
      <c r="I30" s="118"/>
      <c r="J30" s="118"/>
      <c r="K30" s="118"/>
      <c r="L30" s="118"/>
      <c r="M30" s="118"/>
      <c r="N30" s="118"/>
      <c r="O30" s="118"/>
      <c r="P30" s="124"/>
    </row>
    <row r="31" spans="1:16" s="123" customFormat="1" x14ac:dyDescent="0.2">
      <c r="A31" s="349" t="s">
        <v>187</v>
      </c>
      <c r="B31" s="350"/>
      <c r="C31" s="118"/>
      <c r="D31" s="118"/>
      <c r="E31" s="118"/>
      <c r="F31" s="118"/>
      <c r="G31" s="118"/>
      <c r="H31" s="118"/>
      <c r="I31" s="118"/>
      <c r="J31" s="118"/>
      <c r="K31" s="118"/>
      <c r="L31" s="118"/>
      <c r="M31" s="118"/>
      <c r="N31" s="118"/>
      <c r="O31" s="118"/>
      <c r="P31" s="124"/>
    </row>
    <row r="32" spans="1:16" s="123" customFormat="1" x14ac:dyDescent="0.2">
      <c r="A32" s="349" t="s">
        <v>188</v>
      </c>
      <c r="B32" s="350"/>
      <c r="C32" s="118"/>
      <c r="D32" s="118"/>
      <c r="E32" s="118"/>
      <c r="F32" s="118"/>
      <c r="G32" s="118"/>
      <c r="H32" s="118"/>
      <c r="I32" s="118"/>
      <c r="J32" s="118"/>
      <c r="K32" s="118"/>
      <c r="L32" s="118"/>
      <c r="M32" s="118"/>
      <c r="N32" s="118"/>
      <c r="O32" s="118"/>
      <c r="P32" s="124"/>
    </row>
    <row r="33" spans="1:16" s="123" customFormat="1" x14ac:dyDescent="0.2">
      <c r="A33" s="349" t="s">
        <v>189</v>
      </c>
      <c r="B33" s="350"/>
      <c r="C33" s="118"/>
      <c r="D33" s="118"/>
      <c r="E33" s="118"/>
      <c r="F33" s="118"/>
      <c r="G33" s="118"/>
      <c r="H33" s="118"/>
      <c r="I33" s="118"/>
      <c r="J33" s="118"/>
      <c r="K33" s="118"/>
      <c r="L33" s="118"/>
      <c r="M33" s="118"/>
      <c r="N33" s="118"/>
      <c r="O33" s="118"/>
      <c r="P33" s="124"/>
    </row>
    <row r="34" spans="1:16" s="123" customFormat="1" x14ac:dyDescent="0.2">
      <c r="A34" s="349"/>
      <c r="B34" s="350"/>
      <c r="C34" s="118"/>
      <c r="D34" s="118"/>
      <c r="E34" s="118"/>
      <c r="F34" s="118"/>
      <c r="G34" s="118"/>
      <c r="H34" s="118"/>
      <c r="I34" s="118"/>
      <c r="J34" s="118"/>
      <c r="K34" s="118"/>
      <c r="L34" s="118"/>
      <c r="M34" s="118"/>
      <c r="N34" s="118"/>
      <c r="O34" s="118"/>
      <c r="P34" s="124"/>
    </row>
    <row r="35" spans="1:16" s="123" customFormat="1" x14ac:dyDescent="0.2">
      <c r="A35" s="353" t="s">
        <v>190</v>
      </c>
      <c r="B35" s="354"/>
      <c r="C35" s="118"/>
      <c r="D35" s="118"/>
      <c r="E35" s="118"/>
      <c r="F35" s="118"/>
      <c r="G35" s="118"/>
      <c r="H35" s="118"/>
      <c r="I35" s="118"/>
      <c r="J35" s="118"/>
      <c r="K35" s="118"/>
      <c r="L35" s="118"/>
      <c r="M35" s="118"/>
      <c r="N35" s="118"/>
      <c r="O35" s="118"/>
      <c r="P35" s="124"/>
    </row>
    <row r="36" spans="1:16" s="123" customFormat="1" x14ac:dyDescent="0.2">
      <c r="A36" s="349" t="s">
        <v>191</v>
      </c>
      <c r="B36" s="350"/>
      <c r="C36" s="118"/>
      <c r="D36" s="118"/>
      <c r="E36" s="118"/>
      <c r="F36" s="118"/>
      <c r="G36" s="118"/>
      <c r="H36" s="118"/>
      <c r="I36" s="118"/>
      <c r="J36" s="118"/>
      <c r="K36" s="118"/>
      <c r="L36" s="118"/>
      <c r="M36" s="118"/>
      <c r="N36" s="118"/>
      <c r="O36" s="118"/>
      <c r="P36" s="124"/>
    </row>
    <row r="37" spans="1:16" s="123" customFormat="1" x14ac:dyDescent="0.2">
      <c r="A37" s="349" t="s">
        <v>192</v>
      </c>
      <c r="B37" s="350"/>
      <c r="C37" s="118"/>
      <c r="D37" s="118"/>
      <c r="E37" s="118"/>
      <c r="F37" s="118"/>
      <c r="G37" s="118"/>
      <c r="H37" s="118"/>
      <c r="I37" s="118"/>
      <c r="J37" s="118"/>
      <c r="K37" s="118"/>
      <c r="L37" s="118"/>
      <c r="M37" s="118"/>
      <c r="N37" s="118"/>
      <c r="O37" s="118"/>
      <c r="P37" s="124"/>
    </row>
    <row r="38" spans="1:16" s="123" customFormat="1" x14ac:dyDescent="0.2">
      <c r="A38" s="349" t="s">
        <v>193</v>
      </c>
      <c r="B38" s="350"/>
      <c r="C38" s="118"/>
      <c r="D38" s="118"/>
      <c r="E38" s="118"/>
      <c r="F38" s="118"/>
      <c r="G38" s="118"/>
      <c r="H38" s="118"/>
      <c r="I38" s="118"/>
      <c r="J38" s="118"/>
      <c r="K38" s="118"/>
      <c r="L38" s="118"/>
      <c r="M38" s="118"/>
      <c r="N38" s="118"/>
      <c r="O38" s="118"/>
      <c r="P38" s="124"/>
    </row>
    <row r="39" spans="1:16" s="123" customFormat="1" x14ac:dyDescent="0.2">
      <c r="A39" s="349" t="s">
        <v>194</v>
      </c>
      <c r="B39" s="350"/>
      <c r="C39" s="118"/>
      <c r="D39" s="118"/>
      <c r="E39" s="118"/>
      <c r="F39" s="118"/>
      <c r="G39" s="118"/>
      <c r="H39" s="118"/>
      <c r="I39" s="118"/>
      <c r="J39" s="118"/>
      <c r="K39" s="118"/>
      <c r="L39" s="118"/>
      <c r="M39" s="118"/>
      <c r="N39" s="118"/>
      <c r="O39" s="118"/>
      <c r="P39" s="124"/>
    </row>
    <row r="40" spans="1:16" s="123" customFormat="1" x14ac:dyDescent="0.2">
      <c r="A40" s="349" t="s">
        <v>195</v>
      </c>
      <c r="B40" s="350"/>
      <c r="C40" s="118"/>
      <c r="D40" s="118"/>
      <c r="E40" s="118"/>
      <c r="F40" s="118"/>
      <c r="G40" s="118"/>
      <c r="H40" s="118"/>
      <c r="I40" s="118"/>
      <c r="J40" s="118"/>
      <c r="K40" s="118"/>
      <c r="L40" s="118"/>
      <c r="M40" s="118"/>
      <c r="N40" s="118"/>
      <c r="O40" s="118"/>
      <c r="P40" s="124"/>
    </row>
    <row r="41" spans="1:16" s="123" customFormat="1" x14ac:dyDescent="0.2">
      <c r="A41" s="349" t="s">
        <v>196</v>
      </c>
      <c r="B41" s="350"/>
      <c r="C41" s="118"/>
      <c r="D41" s="118"/>
      <c r="E41" s="118"/>
      <c r="F41" s="118"/>
      <c r="G41" s="118"/>
      <c r="H41" s="118"/>
      <c r="I41" s="118"/>
      <c r="J41" s="118"/>
      <c r="K41" s="118"/>
      <c r="L41" s="118"/>
      <c r="M41" s="118"/>
      <c r="N41" s="118"/>
      <c r="O41" s="118"/>
      <c r="P41" s="124"/>
    </row>
    <row r="42" spans="1:16" x14ac:dyDescent="0.2">
      <c r="A42" s="349" t="s">
        <v>197</v>
      </c>
      <c r="B42" s="350"/>
      <c r="C42" s="49"/>
      <c r="D42" s="49"/>
      <c r="E42" s="49"/>
      <c r="F42" s="49"/>
      <c r="G42" s="49"/>
      <c r="H42" s="50"/>
      <c r="I42" s="49"/>
      <c r="J42" s="49"/>
      <c r="K42" s="49"/>
      <c r="L42" s="49"/>
      <c r="M42" s="49"/>
      <c r="N42" s="49"/>
      <c r="O42" s="49"/>
      <c r="P42" s="76"/>
    </row>
    <row r="43" spans="1:16" x14ac:dyDescent="0.2">
      <c r="A43" s="349" t="s">
        <v>198</v>
      </c>
      <c r="B43" s="350"/>
      <c r="C43" s="49"/>
      <c r="D43" s="49"/>
      <c r="E43" s="49"/>
      <c r="F43" s="49"/>
      <c r="G43" s="49"/>
      <c r="H43" s="50"/>
      <c r="I43" s="49"/>
      <c r="J43" s="49"/>
      <c r="K43" s="49"/>
      <c r="L43" s="49"/>
      <c r="M43" s="49"/>
      <c r="N43" s="49"/>
      <c r="O43" s="49"/>
      <c r="P43" s="76"/>
    </row>
    <row r="44" spans="1:16" x14ac:dyDescent="0.2">
      <c r="A44" s="353" t="s">
        <v>199</v>
      </c>
      <c r="B44" s="354"/>
      <c r="C44" s="49"/>
      <c r="D44" s="49"/>
      <c r="E44" s="49"/>
      <c r="F44" s="49"/>
      <c r="G44" s="49"/>
      <c r="H44" s="50"/>
      <c r="I44" s="49"/>
      <c r="J44" s="49"/>
      <c r="K44" s="49"/>
      <c r="L44" s="49"/>
      <c r="M44" s="49"/>
      <c r="N44" s="49"/>
      <c r="O44" s="49"/>
      <c r="P44" s="76"/>
    </row>
    <row r="45" spans="1:16" x14ac:dyDescent="0.2">
      <c r="A45" s="349" t="s">
        <v>200</v>
      </c>
      <c r="B45" s="350"/>
      <c r="C45" s="49"/>
      <c r="D45" s="49"/>
      <c r="E45" s="49"/>
      <c r="F45" s="49"/>
      <c r="G45" s="49"/>
      <c r="H45" s="50"/>
      <c r="I45" s="49"/>
      <c r="J45" s="49"/>
      <c r="K45" s="49"/>
      <c r="L45" s="49"/>
      <c r="M45" s="49"/>
      <c r="N45" s="49"/>
      <c r="O45" s="49"/>
      <c r="P45" s="76"/>
    </row>
    <row r="46" spans="1:16" x14ac:dyDescent="0.2">
      <c r="A46" s="349" t="s">
        <v>201</v>
      </c>
      <c r="B46" s="350"/>
      <c r="C46" s="49"/>
      <c r="D46" s="49"/>
      <c r="E46" s="49"/>
      <c r="F46" s="49"/>
      <c r="G46" s="49"/>
      <c r="H46" s="50"/>
      <c r="I46" s="49"/>
      <c r="J46" s="49"/>
      <c r="K46" s="49"/>
      <c r="L46" s="49"/>
      <c r="M46" s="49"/>
      <c r="N46" s="49"/>
      <c r="O46" s="49"/>
      <c r="P46" s="76"/>
    </row>
    <row r="47" spans="1:16" ht="24" customHeight="1" x14ac:dyDescent="0.2">
      <c r="A47" s="349" t="s">
        <v>165</v>
      </c>
      <c r="B47" s="350"/>
      <c r="C47" s="49"/>
      <c r="D47" s="49"/>
      <c r="E47" s="49"/>
      <c r="F47" s="49"/>
      <c r="G47" s="49"/>
      <c r="H47" s="50"/>
      <c r="I47" s="49"/>
      <c r="J47" s="49"/>
      <c r="K47" s="49"/>
      <c r="L47" s="49"/>
      <c r="M47" s="49"/>
      <c r="N47" s="49"/>
      <c r="O47" s="49"/>
      <c r="P47" s="76"/>
    </row>
    <row r="48" spans="1:16" s="125" customFormat="1" x14ac:dyDescent="0.2">
      <c r="A48" s="132"/>
      <c r="B48" s="132"/>
      <c r="C48" s="133"/>
      <c r="D48" s="133"/>
      <c r="E48" s="133"/>
      <c r="F48" s="133"/>
      <c r="G48" s="133"/>
      <c r="H48" s="133"/>
      <c r="I48" s="133"/>
      <c r="J48" s="133"/>
      <c r="K48" s="133"/>
      <c r="L48" s="133"/>
      <c r="M48" s="133"/>
      <c r="N48" s="133"/>
      <c r="O48" s="133"/>
    </row>
    <row r="49" spans="1:16" x14ac:dyDescent="0.2">
      <c r="A49" s="355" t="s">
        <v>203</v>
      </c>
      <c r="B49" s="356"/>
      <c r="C49" s="51"/>
      <c r="D49" s="51"/>
      <c r="E49" s="51"/>
      <c r="F49" s="51"/>
      <c r="G49" s="51"/>
      <c r="H49" s="54"/>
      <c r="I49" s="51"/>
      <c r="J49" s="51"/>
      <c r="K49" s="51"/>
      <c r="L49" s="51"/>
      <c r="M49" s="51"/>
      <c r="N49" s="51"/>
      <c r="O49" s="51"/>
      <c r="P49" s="76"/>
    </row>
    <row r="50" spans="1:16" s="123" customFormat="1" x14ac:dyDescent="0.2">
      <c r="A50" s="357" t="s">
        <v>186</v>
      </c>
      <c r="B50" s="358"/>
      <c r="C50" s="118"/>
      <c r="D50" s="118"/>
      <c r="E50" s="118"/>
      <c r="F50" s="118"/>
      <c r="G50" s="118"/>
      <c r="H50" s="118"/>
      <c r="I50" s="118"/>
      <c r="J50" s="118"/>
      <c r="K50" s="118"/>
      <c r="L50" s="118"/>
      <c r="M50" s="118"/>
      <c r="N50" s="118"/>
      <c r="O50" s="118"/>
      <c r="P50" s="124"/>
    </row>
    <row r="51" spans="1:16" s="123" customFormat="1" x14ac:dyDescent="0.2">
      <c r="A51" s="349" t="s">
        <v>187</v>
      </c>
      <c r="B51" s="350"/>
      <c r="C51" s="118"/>
      <c r="D51" s="118"/>
      <c r="E51" s="118"/>
      <c r="F51" s="118"/>
      <c r="G51" s="118"/>
      <c r="H51" s="118"/>
      <c r="I51" s="118"/>
      <c r="J51" s="118"/>
      <c r="K51" s="118"/>
      <c r="L51" s="118"/>
      <c r="M51" s="118"/>
      <c r="N51" s="118"/>
      <c r="O51" s="118"/>
      <c r="P51" s="124"/>
    </row>
    <row r="52" spans="1:16" s="123" customFormat="1" x14ac:dyDescent="0.2">
      <c r="A52" s="349" t="s">
        <v>188</v>
      </c>
      <c r="B52" s="350"/>
      <c r="C52" s="118"/>
      <c r="D52" s="118"/>
      <c r="E52" s="118"/>
      <c r="F52" s="118"/>
      <c r="G52" s="118"/>
      <c r="H52" s="118"/>
      <c r="I52" s="118"/>
      <c r="J52" s="118"/>
      <c r="K52" s="118"/>
      <c r="L52" s="118"/>
      <c r="M52" s="118"/>
      <c r="N52" s="118"/>
      <c r="O52" s="118"/>
      <c r="P52" s="124"/>
    </row>
    <row r="53" spans="1:16" s="123" customFormat="1" x14ac:dyDescent="0.2">
      <c r="A53" s="349" t="s">
        <v>189</v>
      </c>
      <c r="B53" s="350"/>
      <c r="C53" s="118"/>
      <c r="D53" s="118"/>
      <c r="E53" s="118"/>
      <c r="F53" s="118"/>
      <c r="G53" s="118"/>
      <c r="H53" s="118"/>
      <c r="I53" s="118"/>
      <c r="J53" s="118"/>
      <c r="K53" s="118"/>
      <c r="L53" s="118"/>
      <c r="M53" s="118"/>
      <c r="N53" s="118"/>
      <c r="O53" s="118"/>
      <c r="P53" s="124"/>
    </row>
    <row r="54" spans="1:16" s="123" customFormat="1" x14ac:dyDescent="0.2">
      <c r="A54" s="349"/>
      <c r="B54" s="350"/>
      <c r="C54" s="118"/>
      <c r="D54" s="118"/>
      <c r="E54" s="118"/>
      <c r="F54" s="118"/>
      <c r="G54" s="118"/>
      <c r="H54" s="118"/>
      <c r="I54" s="118"/>
      <c r="J54" s="118"/>
      <c r="K54" s="118"/>
      <c r="L54" s="118"/>
      <c r="M54" s="118"/>
      <c r="N54" s="118"/>
      <c r="O54" s="118"/>
      <c r="P54" s="124"/>
    </row>
    <row r="55" spans="1:16" s="123" customFormat="1" x14ac:dyDescent="0.2">
      <c r="A55" s="353" t="s">
        <v>190</v>
      </c>
      <c r="B55" s="354"/>
      <c r="C55" s="118"/>
      <c r="D55" s="118"/>
      <c r="E55" s="118"/>
      <c r="F55" s="118"/>
      <c r="G55" s="118"/>
      <c r="H55" s="118"/>
      <c r="I55" s="118"/>
      <c r="J55" s="118"/>
      <c r="K55" s="118"/>
      <c r="L55" s="118"/>
      <c r="M55" s="118"/>
      <c r="N55" s="118"/>
      <c r="O55" s="118"/>
      <c r="P55" s="124"/>
    </row>
    <row r="56" spans="1:16" s="123" customFormat="1" x14ac:dyDescent="0.2">
      <c r="A56" s="349" t="s">
        <v>191</v>
      </c>
      <c r="B56" s="350"/>
      <c r="C56" s="118"/>
      <c r="D56" s="118"/>
      <c r="E56" s="118"/>
      <c r="F56" s="118"/>
      <c r="G56" s="118"/>
      <c r="H56" s="118"/>
      <c r="I56" s="118"/>
      <c r="J56" s="118"/>
      <c r="K56" s="118"/>
      <c r="L56" s="118"/>
      <c r="M56" s="118"/>
      <c r="N56" s="118"/>
      <c r="O56" s="118"/>
      <c r="P56" s="124"/>
    </row>
    <row r="57" spans="1:16" s="123" customFormat="1" x14ac:dyDescent="0.2">
      <c r="A57" s="349" t="s">
        <v>192</v>
      </c>
      <c r="B57" s="350"/>
      <c r="C57" s="118"/>
      <c r="D57" s="118"/>
      <c r="E57" s="118"/>
      <c r="F57" s="118"/>
      <c r="G57" s="118"/>
      <c r="H57" s="118"/>
      <c r="I57" s="118"/>
      <c r="J57" s="118"/>
      <c r="K57" s="118"/>
      <c r="L57" s="118"/>
      <c r="M57" s="118"/>
      <c r="N57" s="118"/>
      <c r="O57" s="118"/>
      <c r="P57" s="124"/>
    </row>
    <row r="58" spans="1:16" s="123" customFormat="1" x14ac:dyDescent="0.2">
      <c r="A58" s="349" t="s">
        <v>193</v>
      </c>
      <c r="B58" s="350"/>
      <c r="C58" s="118"/>
      <c r="D58" s="118"/>
      <c r="E58" s="118"/>
      <c r="F58" s="118"/>
      <c r="G58" s="118"/>
      <c r="H58" s="118"/>
      <c r="I58" s="118"/>
      <c r="J58" s="118"/>
      <c r="K58" s="118"/>
      <c r="L58" s="118"/>
      <c r="M58" s="118"/>
      <c r="N58" s="118"/>
      <c r="O58" s="118"/>
      <c r="P58" s="124"/>
    </row>
    <row r="59" spans="1:16" s="123" customFormat="1" x14ac:dyDescent="0.2">
      <c r="A59" s="349" t="s">
        <v>194</v>
      </c>
      <c r="B59" s="350"/>
      <c r="C59" s="118"/>
      <c r="D59" s="118"/>
      <c r="E59" s="118"/>
      <c r="F59" s="118"/>
      <c r="G59" s="118"/>
      <c r="H59" s="118"/>
      <c r="I59" s="118"/>
      <c r="J59" s="118"/>
      <c r="K59" s="118"/>
      <c r="L59" s="118"/>
      <c r="M59" s="118"/>
      <c r="N59" s="118"/>
      <c r="O59" s="118"/>
      <c r="P59" s="124"/>
    </row>
    <row r="60" spans="1:16" s="123" customFormat="1" x14ac:dyDescent="0.2">
      <c r="A60" s="349" t="s">
        <v>195</v>
      </c>
      <c r="B60" s="350"/>
      <c r="C60" s="118"/>
      <c r="D60" s="118"/>
      <c r="E60" s="118"/>
      <c r="F60" s="118"/>
      <c r="G60" s="118"/>
      <c r="H60" s="118"/>
      <c r="I60" s="118"/>
      <c r="J60" s="118"/>
      <c r="K60" s="118"/>
      <c r="L60" s="118"/>
      <c r="M60" s="118"/>
      <c r="N60" s="118"/>
      <c r="O60" s="118"/>
      <c r="P60" s="124"/>
    </row>
    <row r="61" spans="1:16" s="123" customFormat="1" x14ac:dyDescent="0.2">
      <c r="A61" s="349" t="s">
        <v>196</v>
      </c>
      <c r="B61" s="350"/>
      <c r="C61" s="118"/>
      <c r="D61" s="118"/>
      <c r="E61" s="118"/>
      <c r="F61" s="118"/>
      <c r="G61" s="118"/>
      <c r="H61" s="118"/>
      <c r="I61" s="118"/>
      <c r="J61" s="118"/>
      <c r="K61" s="118"/>
      <c r="L61" s="118"/>
      <c r="M61" s="118"/>
      <c r="N61" s="118"/>
      <c r="O61" s="118"/>
      <c r="P61" s="124"/>
    </row>
    <row r="62" spans="1:16" x14ac:dyDescent="0.2">
      <c r="A62" s="349" t="s">
        <v>197</v>
      </c>
      <c r="B62" s="350"/>
      <c r="C62" s="49"/>
      <c r="D62" s="49"/>
      <c r="E62" s="49"/>
      <c r="F62" s="49"/>
      <c r="G62" s="49"/>
      <c r="H62" s="50"/>
      <c r="I62" s="49"/>
      <c r="J62" s="49"/>
      <c r="K62" s="49"/>
      <c r="L62" s="49"/>
      <c r="M62" s="49"/>
      <c r="N62" s="49"/>
      <c r="O62" s="49"/>
      <c r="P62" s="76"/>
    </row>
    <row r="63" spans="1:16" x14ac:dyDescent="0.2">
      <c r="A63" s="349" t="s">
        <v>198</v>
      </c>
      <c r="B63" s="350"/>
      <c r="C63" s="49"/>
      <c r="D63" s="49"/>
      <c r="E63" s="49"/>
      <c r="F63" s="49"/>
      <c r="G63" s="49"/>
      <c r="H63" s="50"/>
      <c r="I63" s="49"/>
      <c r="J63" s="49"/>
      <c r="K63" s="49"/>
      <c r="L63" s="49"/>
      <c r="M63" s="49"/>
      <c r="N63" s="49"/>
      <c r="O63" s="49"/>
      <c r="P63" s="76"/>
    </row>
    <row r="64" spans="1:16" x14ac:dyDescent="0.2">
      <c r="A64" s="353" t="s">
        <v>199</v>
      </c>
      <c r="B64" s="354"/>
      <c r="C64" s="49"/>
      <c r="D64" s="49"/>
      <c r="E64" s="49"/>
      <c r="F64" s="49"/>
      <c r="G64" s="49"/>
      <c r="H64" s="50"/>
      <c r="I64" s="49"/>
      <c r="J64" s="49"/>
      <c r="K64" s="49"/>
      <c r="L64" s="49"/>
      <c r="M64" s="49"/>
      <c r="N64" s="49"/>
      <c r="O64" s="49"/>
      <c r="P64" s="76"/>
    </row>
    <row r="65" spans="1:16" x14ac:dyDescent="0.2">
      <c r="A65" s="349" t="s">
        <v>200</v>
      </c>
      <c r="B65" s="350"/>
      <c r="C65" s="49"/>
      <c r="D65" s="49"/>
      <c r="E65" s="49"/>
      <c r="F65" s="49"/>
      <c r="G65" s="49"/>
      <c r="H65" s="50"/>
      <c r="I65" s="49"/>
      <c r="J65" s="49"/>
      <c r="K65" s="49"/>
      <c r="L65" s="49"/>
      <c r="M65" s="49"/>
      <c r="N65" s="49"/>
      <c r="O65" s="49"/>
      <c r="P65" s="76"/>
    </row>
    <row r="66" spans="1:16" x14ac:dyDescent="0.2">
      <c r="A66" s="349" t="s">
        <v>201</v>
      </c>
      <c r="B66" s="350"/>
      <c r="C66" s="49"/>
      <c r="D66" s="49"/>
      <c r="E66" s="49"/>
      <c r="F66" s="49"/>
      <c r="G66" s="49"/>
      <c r="H66" s="50"/>
      <c r="I66" s="49"/>
      <c r="J66" s="49"/>
      <c r="K66" s="49"/>
      <c r="L66" s="49"/>
      <c r="M66" s="49"/>
      <c r="N66" s="49"/>
      <c r="O66" s="49"/>
      <c r="P66" s="76"/>
    </row>
    <row r="67" spans="1:16" ht="24" customHeight="1" x14ac:dyDescent="0.2">
      <c r="A67" s="349" t="s">
        <v>165</v>
      </c>
      <c r="B67" s="350"/>
      <c r="C67" s="49"/>
      <c r="D67" s="49"/>
      <c r="E67" s="49"/>
      <c r="F67" s="49"/>
      <c r="G67" s="49"/>
      <c r="H67" s="50"/>
      <c r="I67" s="49"/>
      <c r="J67" s="49"/>
      <c r="K67" s="49"/>
      <c r="L67" s="49"/>
      <c r="M67" s="49"/>
      <c r="N67" s="49"/>
      <c r="O67" s="49"/>
      <c r="P67" s="76"/>
    </row>
    <row r="68" spans="1:16" s="125" customFormat="1" x14ac:dyDescent="0.2">
      <c r="A68" s="130"/>
      <c r="B68" s="130"/>
      <c r="C68" s="131"/>
      <c r="D68" s="131"/>
      <c r="E68" s="131"/>
      <c r="F68" s="131"/>
      <c r="G68" s="131"/>
      <c r="H68" s="131"/>
      <c r="I68" s="131"/>
      <c r="J68" s="131"/>
      <c r="K68" s="131"/>
      <c r="L68" s="131"/>
      <c r="M68" s="131"/>
      <c r="N68" s="131"/>
      <c r="O68" s="131"/>
    </row>
    <row r="69" spans="1:16" x14ac:dyDescent="0.2">
      <c r="A69" s="126"/>
      <c r="B69" s="126"/>
      <c r="C69" s="126"/>
      <c r="D69" s="126"/>
      <c r="E69" s="126"/>
      <c r="F69" s="126"/>
      <c r="G69" s="126"/>
      <c r="H69" s="126"/>
      <c r="I69" s="127"/>
      <c r="J69" s="126"/>
      <c r="K69" s="126"/>
      <c r="L69" s="126"/>
      <c r="M69" s="126"/>
      <c r="N69" s="126"/>
      <c r="O69" s="126"/>
    </row>
    <row r="70" spans="1:16" x14ac:dyDescent="0.2">
      <c r="A70" s="55" t="s">
        <v>162</v>
      </c>
      <c r="B70" s="55" t="s">
        <v>204</v>
      </c>
      <c r="C70" s="56">
        <f t="shared" ref="C70:O70" si="3">C4</f>
        <v>39475</v>
      </c>
      <c r="D70" s="56">
        <f t="shared" si="3"/>
        <v>39482</v>
      </c>
      <c r="E70" s="56">
        <f t="shared" si="3"/>
        <v>39489</v>
      </c>
      <c r="F70" s="56">
        <f t="shared" si="3"/>
        <v>39496</v>
      </c>
      <c r="G70" s="56">
        <f t="shared" si="3"/>
        <v>39503</v>
      </c>
      <c r="H70" s="56">
        <f t="shared" si="3"/>
        <v>39510</v>
      </c>
      <c r="I70" s="56">
        <f t="shared" si="3"/>
        <v>39517</v>
      </c>
      <c r="J70" s="56">
        <f t="shared" si="3"/>
        <v>39524</v>
      </c>
      <c r="K70" s="56">
        <f t="shared" si="3"/>
        <v>39531</v>
      </c>
      <c r="L70" s="56">
        <f t="shared" si="3"/>
        <v>39538</v>
      </c>
      <c r="M70" s="56">
        <f t="shared" si="3"/>
        <v>39545</v>
      </c>
      <c r="N70" s="56">
        <f t="shared" si="3"/>
        <v>39552</v>
      </c>
      <c r="O70" s="56">
        <f t="shared" si="3"/>
        <v>39559</v>
      </c>
      <c r="P70" s="76"/>
    </row>
    <row r="71" spans="1:16" x14ac:dyDescent="0.2">
      <c r="A71" s="57" t="s">
        <v>163</v>
      </c>
      <c r="B71" s="57">
        <f t="shared" ref="B71:B78" si="4">SUM(C71:O71)</f>
        <v>52.5</v>
      </c>
      <c r="C71" s="49">
        <v>34</v>
      </c>
      <c r="D71" s="49">
        <v>18.5</v>
      </c>
      <c r="E71" s="49"/>
      <c r="F71" s="49"/>
      <c r="G71" s="49"/>
      <c r="H71" s="49"/>
      <c r="I71" s="50"/>
      <c r="J71" s="49"/>
      <c r="K71" s="49"/>
      <c r="L71" s="49"/>
      <c r="M71" s="49"/>
      <c r="N71" s="49"/>
      <c r="O71" s="49"/>
      <c r="P71" s="76"/>
    </row>
    <row r="72" spans="1:16" x14ac:dyDescent="0.2">
      <c r="A72" s="57" t="s">
        <v>235</v>
      </c>
      <c r="B72" s="57">
        <f t="shared" si="4"/>
        <v>60</v>
      </c>
      <c r="C72" s="49">
        <v>40</v>
      </c>
      <c r="D72" s="49">
        <v>20</v>
      </c>
      <c r="E72" s="49"/>
      <c r="F72" s="49"/>
      <c r="G72" s="49"/>
      <c r="H72" s="49"/>
      <c r="I72" s="50"/>
      <c r="J72" s="49"/>
      <c r="K72" s="49"/>
      <c r="L72" s="49"/>
      <c r="M72" s="49"/>
      <c r="N72" s="49"/>
      <c r="O72" s="49"/>
      <c r="P72" s="76"/>
    </row>
    <row r="73" spans="1:16" x14ac:dyDescent="0.2">
      <c r="A73" s="57" t="s">
        <v>236</v>
      </c>
      <c r="B73" s="57">
        <f t="shared" si="4"/>
        <v>42</v>
      </c>
      <c r="C73" s="49">
        <v>30</v>
      </c>
      <c r="D73" s="49">
        <v>12</v>
      </c>
      <c r="E73" s="49"/>
      <c r="F73" s="49"/>
      <c r="G73" s="49"/>
      <c r="H73" s="49"/>
      <c r="I73" s="50"/>
      <c r="J73" s="49"/>
      <c r="K73" s="49"/>
      <c r="L73" s="49"/>
      <c r="M73" s="49"/>
      <c r="N73" s="49"/>
      <c r="O73" s="49"/>
      <c r="P73" s="76"/>
    </row>
    <row r="74" spans="1:16" x14ac:dyDescent="0.2">
      <c r="A74" s="57" t="s">
        <v>237</v>
      </c>
      <c r="B74" s="57">
        <f t="shared" si="4"/>
        <v>40</v>
      </c>
      <c r="C74" s="49">
        <v>40</v>
      </c>
      <c r="D74" s="49">
        <v>0</v>
      </c>
      <c r="E74" s="49"/>
      <c r="F74" s="49"/>
      <c r="G74" s="49"/>
      <c r="H74" s="49"/>
      <c r="I74" s="50"/>
      <c r="J74" s="49"/>
      <c r="K74" s="49"/>
      <c r="L74" s="49"/>
      <c r="M74" s="49"/>
      <c r="N74" s="49"/>
      <c r="O74" s="49"/>
      <c r="P74" s="76"/>
    </row>
    <row r="75" spans="1:16" x14ac:dyDescent="0.2">
      <c r="A75" s="57" t="s">
        <v>238</v>
      </c>
      <c r="B75" s="57">
        <f t="shared" si="4"/>
        <v>60</v>
      </c>
      <c r="C75" s="49">
        <v>40</v>
      </c>
      <c r="D75" s="49">
        <v>20</v>
      </c>
      <c r="E75" s="49"/>
      <c r="F75" s="49"/>
      <c r="G75" s="49"/>
      <c r="H75" s="49"/>
      <c r="I75" s="50"/>
      <c r="J75" s="49"/>
      <c r="K75" s="49"/>
      <c r="L75" s="49"/>
      <c r="M75" s="49"/>
      <c r="N75" s="49"/>
      <c r="O75" s="49"/>
      <c r="P75" s="76"/>
    </row>
    <row r="76" spans="1:16" x14ac:dyDescent="0.2">
      <c r="A76" s="57" t="s">
        <v>239</v>
      </c>
      <c r="B76" s="57">
        <f t="shared" si="4"/>
        <v>60</v>
      </c>
      <c r="C76" s="49">
        <v>40</v>
      </c>
      <c r="D76" s="49">
        <v>20</v>
      </c>
      <c r="E76" s="49"/>
      <c r="F76" s="49"/>
      <c r="G76" s="49"/>
      <c r="H76" s="49"/>
      <c r="I76" s="50"/>
      <c r="J76" s="49"/>
      <c r="K76" s="49"/>
      <c r="L76" s="49"/>
      <c r="M76" s="49"/>
      <c r="N76" s="49"/>
      <c r="O76" s="49"/>
      <c r="P76" s="76"/>
    </row>
    <row r="77" spans="1:16" x14ac:dyDescent="0.2">
      <c r="A77" s="57" t="s">
        <v>240</v>
      </c>
      <c r="B77" s="57">
        <f t="shared" si="4"/>
        <v>80</v>
      </c>
      <c r="C77" s="49">
        <v>40</v>
      </c>
      <c r="D77" s="49">
        <v>40</v>
      </c>
      <c r="E77" s="49"/>
      <c r="F77" s="49"/>
      <c r="G77" s="49"/>
      <c r="H77" s="49"/>
      <c r="I77" s="50"/>
      <c r="J77" s="49"/>
      <c r="K77" s="49"/>
      <c r="L77" s="49"/>
      <c r="M77" s="49"/>
      <c r="N77" s="49"/>
      <c r="O77" s="49"/>
      <c r="P77" s="76"/>
    </row>
    <row r="78" spans="1:16" x14ac:dyDescent="0.2">
      <c r="A78" s="57" t="s">
        <v>241</v>
      </c>
      <c r="B78" s="57">
        <f t="shared" si="4"/>
        <v>80</v>
      </c>
      <c r="C78" s="49">
        <v>40</v>
      </c>
      <c r="D78" s="49">
        <v>40</v>
      </c>
      <c r="E78" s="49"/>
      <c r="F78" s="49"/>
      <c r="G78" s="49"/>
      <c r="H78" s="49"/>
      <c r="I78" s="50"/>
      <c r="J78" s="49"/>
      <c r="K78" s="49"/>
      <c r="L78" s="49"/>
      <c r="M78" s="49"/>
      <c r="N78" s="49"/>
      <c r="O78" s="49"/>
      <c r="P78" s="76"/>
    </row>
    <row r="79" spans="1:16" x14ac:dyDescent="0.2">
      <c r="A79" s="57"/>
      <c r="B79" s="57"/>
      <c r="C79" s="49"/>
      <c r="D79" s="49"/>
      <c r="E79" s="49"/>
      <c r="F79" s="49"/>
      <c r="G79" s="49"/>
      <c r="H79" s="49"/>
      <c r="I79" s="50"/>
      <c r="J79" s="49"/>
      <c r="K79" s="49"/>
      <c r="L79" s="49"/>
      <c r="M79" s="49"/>
      <c r="N79" s="49"/>
      <c r="O79" s="49"/>
      <c r="P79" s="76"/>
    </row>
    <row r="80" spans="1:16" s="1" customFormat="1" ht="13.2" x14ac:dyDescent="0.25">
      <c r="A80" s="57" t="s">
        <v>234</v>
      </c>
      <c r="B80" s="57">
        <f>SUM(B71:B79)</f>
        <v>474.5</v>
      </c>
      <c r="C80" s="147">
        <f>SUM(C71:C79)</f>
        <v>304</v>
      </c>
      <c r="D80" s="147">
        <f t="shared" ref="D80:O80" si="5">SUM(D71:D79)</f>
        <v>170.5</v>
      </c>
      <c r="E80" s="147">
        <f t="shared" si="5"/>
        <v>0</v>
      </c>
      <c r="F80" s="147">
        <f t="shared" si="5"/>
        <v>0</v>
      </c>
      <c r="G80" s="147">
        <f t="shared" si="5"/>
        <v>0</v>
      </c>
      <c r="H80" s="147">
        <f t="shared" si="5"/>
        <v>0</v>
      </c>
      <c r="I80" s="147">
        <f t="shared" si="5"/>
        <v>0</v>
      </c>
      <c r="J80" s="147">
        <f t="shared" si="5"/>
        <v>0</v>
      </c>
      <c r="K80" s="147">
        <f t="shared" si="5"/>
        <v>0</v>
      </c>
      <c r="L80" s="147">
        <f t="shared" si="5"/>
        <v>0</v>
      </c>
      <c r="M80" s="147">
        <f t="shared" si="5"/>
        <v>0</v>
      </c>
      <c r="N80" s="147">
        <f t="shared" si="5"/>
        <v>0</v>
      </c>
      <c r="O80" s="147">
        <f t="shared" si="5"/>
        <v>0</v>
      </c>
    </row>
    <row r="81" spans="1:15" x14ac:dyDescent="0.2">
      <c r="A81" s="74"/>
      <c r="B81" s="74"/>
      <c r="C81" s="74"/>
      <c r="D81" s="74"/>
      <c r="E81" s="74"/>
      <c r="F81" s="74"/>
      <c r="G81" s="74"/>
      <c r="H81" s="74"/>
      <c r="I81" s="129"/>
      <c r="J81" s="74"/>
      <c r="K81" s="75"/>
      <c r="L81" s="75"/>
      <c r="M81" s="75"/>
      <c r="N81" s="75"/>
      <c r="O81" s="75"/>
    </row>
    <row r="82" spans="1:15" x14ac:dyDescent="0.2">
      <c r="A82" s="55" t="s">
        <v>164</v>
      </c>
      <c r="B82" s="55" t="s">
        <v>204</v>
      </c>
      <c r="C82" s="55" t="s">
        <v>71</v>
      </c>
      <c r="D82" s="82" t="s">
        <v>72</v>
      </c>
      <c r="E82" s="82" t="s">
        <v>73</v>
      </c>
      <c r="F82" s="82" t="s">
        <v>74</v>
      </c>
      <c r="G82" s="82" t="s">
        <v>75</v>
      </c>
      <c r="H82" s="345" t="s">
        <v>165</v>
      </c>
      <c r="I82" s="345"/>
      <c r="J82" s="345"/>
      <c r="K82" s="76"/>
      <c r="L82" s="73"/>
      <c r="M82" s="73"/>
      <c r="N82" s="73"/>
      <c r="O82" s="73"/>
    </row>
    <row r="83" spans="1:15" x14ac:dyDescent="0.2">
      <c r="A83" s="57" t="s">
        <v>166</v>
      </c>
      <c r="B83" s="57"/>
      <c r="C83" s="49"/>
      <c r="D83" s="63"/>
      <c r="E83" s="63"/>
      <c r="F83" s="119"/>
      <c r="G83" s="119"/>
      <c r="H83" s="344"/>
      <c r="I83" s="344"/>
      <c r="J83" s="344"/>
      <c r="K83" s="76"/>
      <c r="L83" s="73"/>
      <c r="M83" s="73"/>
      <c r="N83" s="73"/>
      <c r="O83" s="73"/>
    </row>
    <row r="84" spans="1:15" x14ac:dyDescent="0.2">
      <c r="A84" s="57" t="s">
        <v>167</v>
      </c>
      <c r="B84" s="57"/>
      <c r="C84" s="49"/>
      <c r="D84" s="63"/>
      <c r="E84" s="63"/>
      <c r="F84" s="119"/>
      <c r="G84" s="119"/>
      <c r="H84" s="344"/>
      <c r="I84" s="344"/>
      <c r="J84" s="344"/>
      <c r="K84" s="76"/>
      <c r="L84" s="73"/>
      <c r="M84" s="73"/>
      <c r="N84" s="73"/>
      <c r="O84" s="73"/>
    </row>
    <row r="85" spans="1:15" x14ac:dyDescent="0.2">
      <c r="A85" s="57" t="s">
        <v>168</v>
      </c>
      <c r="B85" s="57"/>
      <c r="C85" s="49"/>
      <c r="D85" s="63"/>
      <c r="E85" s="63"/>
      <c r="F85" s="63"/>
      <c r="G85" s="63"/>
      <c r="H85" s="344"/>
      <c r="I85" s="344"/>
      <c r="J85" s="344"/>
      <c r="K85" s="76"/>
      <c r="L85" s="73"/>
      <c r="M85" s="73"/>
      <c r="N85" s="73"/>
      <c r="O85" s="73"/>
    </row>
    <row r="86" spans="1:15" x14ac:dyDescent="0.2">
      <c r="A86" s="57"/>
      <c r="B86" s="57"/>
      <c r="C86" s="49"/>
      <c r="D86" s="63"/>
      <c r="E86" s="63"/>
      <c r="F86" s="63"/>
      <c r="G86" s="63"/>
      <c r="H86" s="344"/>
      <c r="I86" s="344"/>
      <c r="J86" s="344"/>
      <c r="K86" s="76"/>
      <c r="L86" s="73"/>
      <c r="M86" s="73"/>
      <c r="N86" s="73"/>
      <c r="O86" s="73"/>
    </row>
    <row r="87" spans="1:15" x14ac:dyDescent="0.2">
      <c r="A87" s="57" t="s">
        <v>169</v>
      </c>
      <c r="B87" s="57"/>
      <c r="C87" s="49"/>
      <c r="D87" s="63"/>
      <c r="E87" s="63"/>
      <c r="F87" s="119"/>
      <c r="G87" s="119"/>
      <c r="H87" s="344"/>
      <c r="I87" s="344"/>
      <c r="J87" s="344"/>
      <c r="K87" s="76"/>
      <c r="L87" s="73"/>
      <c r="M87" s="73"/>
      <c r="N87" s="73"/>
      <c r="O87" s="73"/>
    </row>
    <row r="88" spans="1:15" x14ac:dyDescent="0.2">
      <c r="A88" s="57" t="s">
        <v>170</v>
      </c>
      <c r="B88" s="57"/>
      <c r="C88" s="49"/>
      <c r="D88" s="63"/>
      <c r="E88" s="63"/>
      <c r="F88" s="119"/>
      <c r="G88" s="119"/>
      <c r="H88" s="344"/>
      <c r="I88" s="344"/>
      <c r="J88" s="344"/>
      <c r="K88" s="76"/>
      <c r="L88" s="73"/>
      <c r="M88" s="73"/>
      <c r="N88" s="73"/>
      <c r="O88" s="73"/>
    </row>
    <row r="89" spans="1:15" x14ac:dyDescent="0.2">
      <c r="A89" s="57" t="s">
        <v>171</v>
      </c>
      <c r="B89" s="57"/>
      <c r="C89" s="49"/>
      <c r="D89" s="63"/>
      <c r="E89" s="63"/>
      <c r="F89" s="63"/>
      <c r="G89" s="63"/>
      <c r="H89" s="344"/>
      <c r="I89" s="344"/>
      <c r="J89" s="344"/>
      <c r="K89" s="76"/>
      <c r="L89" s="73"/>
      <c r="M89" s="73"/>
      <c r="N89" s="73"/>
      <c r="O89" s="73"/>
    </row>
    <row r="90" spans="1:15" x14ac:dyDescent="0.2">
      <c r="A90" s="75"/>
      <c r="B90" s="75"/>
      <c r="C90" s="75"/>
      <c r="D90" s="75"/>
      <c r="E90" s="75"/>
      <c r="F90" s="75"/>
      <c r="G90" s="75"/>
      <c r="H90" s="75"/>
      <c r="I90" s="128"/>
      <c r="J90" s="75"/>
      <c r="K90" s="73"/>
      <c r="L90" s="73"/>
      <c r="M90" s="73"/>
      <c r="N90" s="73"/>
      <c r="O90" s="73"/>
    </row>
    <row r="91" spans="1:15" x14ac:dyDescent="0.2">
      <c r="A91" s="126"/>
      <c r="B91" s="126"/>
      <c r="C91" s="126"/>
      <c r="D91" s="126"/>
      <c r="E91" s="126"/>
      <c r="F91" s="126"/>
      <c r="G91" s="126"/>
      <c r="H91" s="73"/>
      <c r="I91" s="121"/>
      <c r="J91" s="73"/>
      <c r="K91" s="73"/>
      <c r="L91" s="73"/>
      <c r="M91" s="73"/>
      <c r="N91" s="73"/>
      <c r="O91" s="73"/>
    </row>
    <row r="92" spans="1:15" x14ac:dyDescent="0.2">
      <c r="A92" s="347" t="s">
        <v>180</v>
      </c>
      <c r="B92" s="348"/>
      <c r="C92" s="55" t="s">
        <v>181</v>
      </c>
      <c r="D92" s="55" t="s">
        <v>182</v>
      </c>
      <c r="E92" s="55" t="s">
        <v>183</v>
      </c>
      <c r="F92" s="55" t="s">
        <v>175</v>
      </c>
      <c r="G92" s="55" t="s">
        <v>184</v>
      </c>
      <c r="H92" s="76"/>
      <c r="I92" s="121"/>
      <c r="J92" s="73"/>
      <c r="K92" s="73"/>
      <c r="L92" s="73"/>
      <c r="M92" s="73"/>
      <c r="N92" s="73"/>
      <c r="O92" s="73"/>
    </row>
    <row r="93" spans="1:15" x14ac:dyDescent="0.2">
      <c r="A93" s="342"/>
      <c r="B93" s="343"/>
      <c r="C93" s="57"/>
      <c r="D93" s="57"/>
      <c r="E93" s="57"/>
      <c r="F93" s="57"/>
      <c r="G93" s="57"/>
      <c r="H93" s="76"/>
      <c r="I93" s="121"/>
      <c r="J93" s="73"/>
      <c r="K93" s="73"/>
      <c r="L93" s="73"/>
      <c r="M93" s="73"/>
      <c r="N93" s="73"/>
      <c r="O93" s="73"/>
    </row>
    <row r="94" spans="1:15" x14ac:dyDescent="0.2">
      <c r="A94" s="342"/>
      <c r="B94" s="343"/>
      <c r="C94" s="57"/>
      <c r="D94" s="57"/>
      <c r="E94" s="57"/>
      <c r="F94" s="57"/>
      <c r="G94" s="57"/>
      <c r="H94" s="76"/>
      <c r="I94" s="121"/>
      <c r="J94" s="73"/>
      <c r="K94" s="73"/>
      <c r="L94" s="73"/>
      <c r="M94" s="73"/>
      <c r="N94" s="73"/>
      <c r="O94" s="73"/>
    </row>
    <row r="95" spans="1:15" x14ac:dyDescent="0.2">
      <c r="A95" s="342"/>
      <c r="B95" s="343"/>
      <c r="C95" s="57"/>
      <c r="D95" s="57"/>
      <c r="E95" s="57"/>
      <c r="F95" s="57"/>
      <c r="G95" s="57"/>
      <c r="H95" s="76"/>
      <c r="I95" s="121"/>
      <c r="J95" s="73"/>
      <c r="K95" s="73"/>
      <c r="L95" s="73"/>
      <c r="M95" s="73"/>
      <c r="N95" s="73"/>
      <c r="O95" s="73"/>
    </row>
    <row r="96" spans="1:15" x14ac:dyDescent="0.2">
      <c r="A96" s="342"/>
      <c r="B96" s="343"/>
      <c r="C96" s="57"/>
      <c r="D96" s="57"/>
      <c r="E96" s="57"/>
      <c r="F96" s="57"/>
      <c r="G96" s="57"/>
      <c r="H96" s="76"/>
      <c r="I96" s="121"/>
      <c r="J96" s="73"/>
      <c r="K96" s="73"/>
      <c r="L96" s="73"/>
      <c r="M96" s="73"/>
      <c r="N96" s="73"/>
      <c r="O96" s="73"/>
    </row>
    <row r="97" spans="1:15" x14ac:dyDescent="0.2">
      <c r="A97" s="342"/>
      <c r="B97" s="343"/>
      <c r="C97" s="57"/>
      <c r="D97" s="57"/>
      <c r="E97" s="57"/>
      <c r="F97" s="57"/>
      <c r="G97" s="57"/>
      <c r="H97" s="76"/>
      <c r="I97" s="121"/>
      <c r="J97" s="73"/>
      <c r="K97" s="73"/>
      <c r="L97" s="73"/>
      <c r="M97" s="73"/>
      <c r="N97" s="73"/>
      <c r="O97" s="73"/>
    </row>
    <row r="98" spans="1:15" x14ac:dyDescent="0.2">
      <c r="A98" s="342"/>
      <c r="B98" s="343"/>
      <c r="C98" s="57"/>
      <c r="D98" s="57"/>
      <c r="E98" s="57"/>
      <c r="F98" s="57"/>
      <c r="G98" s="57"/>
      <c r="H98" s="76"/>
      <c r="I98" s="121"/>
      <c r="J98" s="73"/>
      <c r="K98" s="73"/>
      <c r="L98" s="73"/>
      <c r="M98" s="73"/>
      <c r="N98" s="73"/>
      <c r="O98" s="73"/>
    </row>
    <row r="99" spans="1:15" x14ac:dyDescent="0.2">
      <c r="A99" s="342"/>
      <c r="B99" s="343"/>
      <c r="C99" s="57"/>
      <c r="D99" s="57"/>
      <c r="E99" s="57"/>
      <c r="F99" s="57"/>
      <c r="G99" s="57"/>
      <c r="H99" s="76"/>
      <c r="I99" s="121"/>
      <c r="J99" s="73"/>
      <c r="K99" s="73"/>
      <c r="L99" s="73"/>
      <c r="M99" s="73"/>
      <c r="N99" s="73"/>
      <c r="O99" s="73"/>
    </row>
    <row r="100" spans="1:15" x14ac:dyDescent="0.2">
      <c r="A100" s="342"/>
      <c r="B100" s="343"/>
      <c r="C100" s="57"/>
      <c r="D100" s="57"/>
      <c r="E100" s="57"/>
      <c r="F100" s="57"/>
      <c r="G100" s="57"/>
      <c r="H100" s="76"/>
      <c r="I100" s="121"/>
      <c r="J100" s="73"/>
      <c r="K100" s="73"/>
      <c r="L100" s="73"/>
      <c r="M100" s="73"/>
      <c r="N100" s="73"/>
      <c r="O100" s="73"/>
    </row>
    <row r="101" spans="1:15" s="126" customFormat="1" x14ac:dyDescent="0.2">
      <c r="A101" s="342"/>
      <c r="B101" s="343"/>
      <c r="C101" s="57"/>
      <c r="D101" s="57"/>
      <c r="E101" s="57"/>
      <c r="F101" s="57"/>
      <c r="G101" s="57"/>
      <c r="H101" s="76"/>
      <c r="I101" s="121"/>
      <c r="J101" s="73"/>
      <c r="K101" s="73"/>
      <c r="L101" s="73"/>
      <c r="M101" s="73"/>
      <c r="N101" s="73"/>
      <c r="O101" s="73"/>
    </row>
    <row r="102" spans="1:15" x14ac:dyDescent="0.2">
      <c r="A102" s="75"/>
      <c r="B102" s="75"/>
      <c r="C102" s="75"/>
      <c r="D102" s="75"/>
      <c r="E102" s="75"/>
      <c r="F102" s="75"/>
      <c r="G102" s="75"/>
      <c r="H102" s="73"/>
      <c r="I102" s="121"/>
      <c r="J102" s="73"/>
      <c r="K102" s="73"/>
      <c r="L102" s="73"/>
      <c r="M102" s="73"/>
      <c r="N102" s="73"/>
      <c r="O102" s="73"/>
    </row>
    <row r="103" spans="1:15" x14ac:dyDescent="0.2">
      <c r="A103" s="73"/>
      <c r="B103" s="73"/>
      <c r="C103" s="73"/>
      <c r="D103" s="73"/>
      <c r="E103" s="73"/>
      <c r="F103" s="73"/>
      <c r="G103" s="73"/>
      <c r="H103" s="73"/>
      <c r="I103" s="121"/>
      <c r="J103" s="73"/>
      <c r="K103" s="73"/>
      <c r="L103" s="73"/>
      <c r="M103" s="73"/>
      <c r="N103" s="73"/>
      <c r="O103" s="73"/>
    </row>
    <row r="104" spans="1:15" x14ac:dyDescent="0.2">
      <c r="A104" s="73"/>
      <c r="B104" s="73"/>
      <c r="C104" s="73"/>
      <c r="D104" s="73"/>
      <c r="E104" s="73"/>
      <c r="F104" s="73"/>
      <c r="G104" s="73"/>
      <c r="H104" s="73"/>
      <c r="I104" s="121"/>
      <c r="J104" s="73"/>
      <c r="K104" s="73"/>
      <c r="L104" s="73"/>
      <c r="M104" s="73"/>
      <c r="N104" s="73"/>
      <c r="O104" s="73"/>
    </row>
    <row r="105" spans="1:15" x14ac:dyDescent="0.2">
      <c r="A105" s="73"/>
      <c r="B105" s="73"/>
      <c r="C105" s="73"/>
      <c r="D105" s="73"/>
      <c r="E105" s="73"/>
      <c r="F105" s="73"/>
      <c r="G105" s="73"/>
      <c r="H105" s="73"/>
      <c r="I105" s="121"/>
      <c r="J105" s="73"/>
      <c r="K105" s="73"/>
      <c r="L105" s="73"/>
      <c r="M105" s="73"/>
      <c r="N105" s="73"/>
      <c r="O105" s="73"/>
    </row>
    <row r="106" spans="1:15" x14ac:dyDescent="0.2">
      <c r="A106" s="73"/>
      <c r="B106" s="73"/>
      <c r="C106" s="73"/>
      <c r="D106" s="73"/>
      <c r="E106" s="73"/>
      <c r="F106" s="73"/>
      <c r="G106" s="73"/>
      <c r="H106" s="73"/>
      <c r="I106" s="121"/>
      <c r="J106" s="73"/>
      <c r="K106" s="73"/>
      <c r="L106" s="73"/>
      <c r="M106" s="73"/>
      <c r="N106" s="73"/>
      <c r="O106" s="73"/>
    </row>
    <row r="107" spans="1:15" x14ac:dyDescent="0.2">
      <c r="A107" s="73"/>
      <c r="B107" s="73"/>
      <c r="C107" s="73"/>
      <c r="D107" s="73"/>
      <c r="E107" s="73"/>
      <c r="F107" s="73"/>
      <c r="G107" s="73"/>
      <c r="H107" s="73"/>
      <c r="I107" s="121"/>
      <c r="J107" s="73"/>
      <c r="K107" s="73"/>
      <c r="L107" s="73"/>
      <c r="M107" s="73"/>
      <c r="N107" s="73"/>
      <c r="O107" s="73"/>
    </row>
    <row r="108" spans="1:15" x14ac:dyDescent="0.2">
      <c r="A108" s="73"/>
      <c r="B108" s="73"/>
      <c r="C108" s="73"/>
      <c r="D108" s="73"/>
      <c r="E108" s="73"/>
      <c r="F108" s="73"/>
      <c r="G108" s="73"/>
      <c r="H108" s="73"/>
      <c r="I108" s="121"/>
      <c r="J108" s="73"/>
      <c r="K108" s="73"/>
      <c r="L108" s="73"/>
      <c r="M108" s="73"/>
      <c r="N108" s="73"/>
      <c r="O108" s="73"/>
    </row>
    <row r="109" spans="1:15" x14ac:dyDescent="0.2">
      <c r="A109" s="73"/>
      <c r="B109" s="73"/>
      <c r="C109" s="73"/>
      <c r="D109" s="73"/>
      <c r="E109" s="73"/>
      <c r="F109" s="73"/>
      <c r="G109" s="73"/>
      <c r="H109" s="73"/>
      <c r="I109" s="121"/>
      <c r="J109" s="73"/>
      <c r="K109" s="73"/>
      <c r="L109" s="73"/>
      <c r="M109" s="73"/>
      <c r="N109" s="73"/>
      <c r="O109" s="73"/>
    </row>
    <row r="110" spans="1:15" x14ac:dyDescent="0.2">
      <c r="A110" s="73"/>
      <c r="B110" s="73"/>
      <c r="C110" s="73"/>
      <c r="D110" s="73"/>
      <c r="E110" s="73"/>
      <c r="F110" s="73"/>
      <c r="G110" s="73"/>
      <c r="H110" s="73"/>
      <c r="I110" s="121"/>
      <c r="J110" s="73"/>
      <c r="K110" s="73"/>
      <c r="L110" s="73"/>
      <c r="M110" s="73"/>
      <c r="N110" s="73"/>
      <c r="O110" s="73"/>
    </row>
    <row r="111" spans="1:15" x14ac:dyDescent="0.2">
      <c r="A111" s="73"/>
      <c r="B111" s="73"/>
      <c r="C111" s="73"/>
      <c r="D111" s="73"/>
      <c r="E111" s="73"/>
      <c r="F111" s="73"/>
      <c r="G111" s="73"/>
      <c r="H111" s="73"/>
      <c r="I111" s="121"/>
      <c r="J111" s="73"/>
      <c r="K111" s="73"/>
      <c r="L111" s="73"/>
      <c r="M111" s="73"/>
      <c r="N111" s="73"/>
      <c r="O111" s="73"/>
    </row>
    <row r="112" spans="1:15" x14ac:dyDescent="0.2">
      <c r="A112" s="73"/>
      <c r="B112" s="73"/>
      <c r="C112" s="73"/>
      <c r="D112" s="73"/>
      <c r="E112" s="73"/>
      <c r="F112" s="73"/>
      <c r="G112" s="73"/>
      <c r="H112" s="73"/>
      <c r="I112" s="121"/>
      <c r="J112" s="73"/>
      <c r="K112" s="73"/>
      <c r="L112" s="73"/>
      <c r="M112" s="73"/>
      <c r="N112" s="73"/>
      <c r="O112" s="73"/>
    </row>
    <row r="113" spans="1:15" x14ac:dyDescent="0.2">
      <c r="A113" s="73"/>
      <c r="B113" s="73"/>
      <c r="C113" s="73"/>
      <c r="D113" s="73"/>
      <c r="E113" s="73"/>
      <c r="F113" s="73"/>
      <c r="G113" s="73"/>
      <c r="H113" s="73"/>
      <c r="I113" s="121"/>
      <c r="J113" s="73"/>
      <c r="K113" s="73"/>
      <c r="L113" s="73"/>
      <c r="M113" s="73"/>
      <c r="N113" s="73"/>
      <c r="O113" s="73"/>
    </row>
    <row r="114" spans="1:15" x14ac:dyDescent="0.2">
      <c r="A114" s="73"/>
      <c r="B114" s="73"/>
      <c r="C114" s="73"/>
      <c r="D114" s="73"/>
      <c r="E114" s="73"/>
      <c r="F114" s="73"/>
      <c r="G114" s="73"/>
      <c r="H114" s="73"/>
      <c r="I114" s="121"/>
      <c r="J114" s="73"/>
      <c r="K114" s="73"/>
      <c r="L114" s="73"/>
      <c r="M114" s="73"/>
      <c r="N114" s="73"/>
      <c r="O114" s="73"/>
    </row>
    <row r="115" spans="1:15" x14ac:dyDescent="0.2">
      <c r="A115" s="73"/>
      <c r="B115" s="73"/>
      <c r="C115" s="73"/>
      <c r="D115" s="73"/>
      <c r="E115" s="73"/>
      <c r="F115" s="73"/>
      <c r="G115" s="73"/>
      <c r="H115" s="73"/>
      <c r="I115" s="121"/>
      <c r="J115" s="73"/>
      <c r="K115" s="73"/>
      <c r="L115" s="73"/>
      <c r="M115" s="73"/>
      <c r="N115" s="73"/>
      <c r="O115" s="73"/>
    </row>
    <row r="116" spans="1:15" x14ac:dyDescent="0.2">
      <c r="A116" s="73"/>
      <c r="B116" s="73"/>
      <c r="C116" s="73"/>
      <c r="D116" s="73"/>
      <c r="E116" s="73"/>
      <c r="F116" s="73"/>
      <c r="G116" s="73"/>
      <c r="H116" s="73"/>
      <c r="I116" s="121"/>
      <c r="J116" s="73"/>
      <c r="K116" s="73"/>
      <c r="L116" s="73"/>
      <c r="M116" s="73"/>
      <c r="N116" s="73"/>
      <c r="O116" s="73"/>
    </row>
    <row r="117" spans="1:15" x14ac:dyDescent="0.2">
      <c r="A117" s="73"/>
      <c r="B117" s="73"/>
      <c r="C117" s="73"/>
      <c r="D117" s="73"/>
      <c r="E117" s="73"/>
      <c r="F117" s="73"/>
      <c r="G117" s="73"/>
      <c r="H117" s="73"/>
      <c r="I117" s="121"/>
      <c r="J117" s="73"/>
      <c r="K117" s="73"/>
      <c r="L117" s="73"/>
      <c r="M117" s="73"/>
      <c r="N117" s="73"/>
      <c r="O117" s="73"/>
    </row>
    <row r="118" spans="1:15" x14ac:dyDescent="0.2">
      <c r="A118" s="73"/>
      <c r="B118" s="73"/>
      <c r="C118" s="73"/>
      <c r="D118" s="73"/>
      <c r="E118" s="73"/>
      <c r="F118" s="73"/>
      <c r="G118" s="73"/>
      <c r="H118" s="73"/>
      <c r="I118" s="121"/>
      <c r="J118" s="73"/>
      <c r="K118" s="73"/>
      <c r="L118" s="73"/>
      <c r="M118" s="73"/>
      <c r="N118" s="73"/>
      <c r="O118" s="73"/>
    </row>
    <row r="119" spans="1:15" x14ac:dyDescent="0.2">
      <c r="A119" s="73"/>
      <c r="B119" s="73"/>
      <c r="C119" s="73"/>
      <c r="D119" s="73"/>
      <c r="E119" s="73"/>
      <c r="F119" s="73"/>
      <c r="G119" s="73"/>
      <c r="H119" s="73"/>
      <c r="I119" s="121"/>
      <c r="J119" s="73"/>
      <c r="K119" s="73"/>
      <c r="L119" s="73"/>
      <c r="M119" s="73"/>
      <c r="N119" s="73"/>
      <c r="O119" s="73"/>
    </row>
    <row r="120" spans="1:15" x14ac:dyDescent="0.2">
      <c r="A120" s="73"/>
      <c r="B120" s="73"/>
      <c r="C120" s="73"/>
      <c r="D120" s="73"/>
      <c r="E120" s="73"/>
      <c r="F120" s="73"/>
      <c r="G120" s="73"/>
      <c r="H120" s="73"/>
      <c r="I120" s="121"/>
      <c r="J120" s="73"/>
      <c r="K120" s="73"/>
      <c r="L120" s="73"/>
      <c r="M120" s="73"/>
      <c r="N120" s="73"/>
      <c r="O120" s="73"/>
    </row>
    <row r="121" spans="1:15" x14ac:dyDescent="0.2">
      <c r="A121" s="73"/>
      <c r="B121" s="73"/>
      <c r="C121" s="73"/>
      <c r="D121" s="73"/>
      <c r="E121" s="73"/>
      <c r="F121" s="73"/>
      <c r="G121" s="73"/>
      <c r="H121" s="73"/>
      <c r="I121" s="121"/>
      <c r="J121" s="73"/>
      <c r="K121" s="73"/>
      <c r="L121" s="73"/>
      <c r="M121" s="73"/>
      <c r="N121" s="73"/>
      <c r="O121" s="73"/>
    </row>
    <row r="122" spans="1:15" x14ac:dyDescent="0.2">
      <c r="A122" s="73"/>
      <c r="B122" s="73"/>
      <c r="C122" s="73"/>
      <c r="D122" s="73"/>
      <c r="E122" s="73"/>
      <c r="F122" s="73"/>
      <c r="G122" s="73"/>
      <c r="H122" s="73"/>
      <c r="I122" s="121"/>
      <c r="J122" s="73"/>
      <c r="K122" s="73"/>
      <c r="L122" s="73"/>
      <c r="M122" s="73"/>
      <c r="N122" s="73"/>
      <c r="O122" s="73"/>
    </row>
    <row r="123" spans="1:15" x14ac:dyDescent="0.2">
      <c r="A123" s="73"/>
      <c r="B123" s="73"/>
      <c r="C123" s="73"/>
      <c r="D123" s="73"/>
      <c r="E123" s="73"/>
      <c r="F123" s="73"/>
      <c r="G123" s="73"/>
      <c r="H123" s="73"/>
      <c r="I123" s="121"/>
      <c r="J123" s="73"/>
      <c r="K123" s="73"/>
      <c r="L123" s="73"/>
      <c r="M123" s="73"/>
      <c r="N123" s="73"/>
      <c r="O123" s="73"/>
    </row>
    <row r="124" spans="1:15" x14ac:dyDescent="0.2">
      <c r="A124" s="73"/>
      <c r="B124" s="73"/>
      <c r="C124" s="73"/>
      <c r="D124" s="73"/>
      <c r="E124" s="73"/>
      <c r="F124" s="73"/>
      <c r="G124" s="73"/>
      <c r="H124" s="73"/>
      <c r="I124" s="121"/>
      <c r="J124" s="73"/>
      <c r="K124" s="73"/>
      <c r="L124" s="73"/>
      <c r="M124" s="73"/>
      <c r="N124" s="73"/>
      <c r="O124" s="73"/>
    </row>
    <row r="125" spans="1:15" x14ac:dyDescent="0.2">
      <c r="A125" s="73"/>
      <c r="B125" s="73"/>
      <c r="C125" s="73"/>
      <c r="D125" s="73"/>
      <c r="E125" s="73"/>
      <c r="F125" s="73"/>
      <c r="G125" s="73"/>
      <c r="H125" s="73"/>
      <c r="I125" s="121"/>
      <c r="J125" s="73"/>
      <c r="K125" s="73"/>
      <c r="L125" s="73"/>
      <c r="M125" s="73"/>
      <c r="N125" s="73"/>
      <c r="O125" s="73"/>
    </row>
    <row r="126" spans="1:15" x14ac:dyDescent="0.2">
      <c r="A126" s="73"/>
      <c r="B126" s="73"/>
      <c r="C126" s="73"/>
      <c r="D126" s="73"/>
      <c r="E126" s="73"/>
      <c r="F126" s="73"/>
      <c r="G126" s="73"/>
      <c r="H126" s="73"/>
      <c r="I126" s="121"/>
      <c r="J126" s="73"/>
      <c r="K126" s="73"/>
      <c r="L126" s="73"/>
      <c r="M126" s="73"/>
      <c r="N126" s="73"/>
      <c r="O126" s="73"/>
    </row>
    <row r="127" spans="1:15" x14ac:dyDescent="0.2">
      <c r="A127" s="73"/>
      <c r="B127" s="73"/>
      <c r="C127" s="73"/>
      <c r="D127" s="73"/>
      <c r="E127" s="73"/>
      <c r="F127" s="73"/>
      <c r="G127" s="73"/>
      <c r="H127" s="73"/>
      <c r="I127" s="121"/>
      <c r="J127" s="73"/>
      <c r="K127" s="73"/>
      <c r="L127" s="73"/>
      <c r="M127" s="73"/>
      <c r="N127" s="73"/>
      <c r="O127" s="73"/>
    </row>
    <row r="128" spans="1:15" x14ac:dyDescent="0.2">
      <c r="A128" s="73"/>
      <c r="B128" s="73"/>
      <c r="C128" s="73"/>
      <c r="D128" s="73"/>
      <c r="E128" s="73"/>
      <c r="F128" s="73"/>
      <c r="G128" s="73"/>
      <c r="H128" s="73"/>
      <c r="I128" s="121"/>
      <c r="J128" s="73"/>
      <c r="K128" s="73"/>
      <c r="L128" s="73"/>
      <c r="M128" s="73"/>
      <c r="N128" s="73"/>
      <c r="O128" s="73"/>
    </row>
    <row r="129" spans="1:15" x14ac:dyDescent="0.2">
      <c r="A129" s="73"/>
      <c r="B129" s="73"/>
      <c r="C129" s="73"/>
      <c r="D129" s="73"/>
      <c r="E129" s="73"/>
      <c r="F129" s="73"/>
      <c r="G129" s="73"/>
      <c r="H129" s="73"/>
      <c r="I129" s="121"/>
      <c r="J129" s="73"/>
      <c r="K129" s="73"/>
      <c r="L129" s="73"/>
      <c r="M129" s="73"/>
      <c r="N129" s="73"/>
      <c r="O129" s="73"/>
    </row>
    <row r="130" spans="1:15" x14ac:dyDescent="0.2">
      <c r="A130" s="73"/>
      <c r="B130" s="73"/>
      <c r="C130" s="73"/>
      <c r="D130" s="73"/>
      <c r="E130" s="73"/>
      <c r="F130" s="73"/>
      <c r="G130" s="73"/>
      <c r="H130" s="73"/>
      <c r="I130" s="121"/>
      <c r="J130" s="73"/>
      <c r="K130" s="73"/>
      <c r="L130" s="73"/>
      <c r="M130" s="73"/>
      <c r="N130" s="73"/>
      <c r="O130" s="73"/>
    </row>
    <row r="131" spans="1:15" x14ac:dyDescent="0.2">
      <c r="A131" s="73"/>
      <c r="B131" s="73"/>
      <c r="C131" s="73"/>
      <c r="D131" s="73"/>
      <c r="E131" s="73"/>
      <c r="F131" s="73"/>
      <c r="G131" s="73"/>
      <c r="H131" s="73"/>
      <c r="I131" s="121"/>
      <c r="J131" s="73"/>
      <c r="K131" s="73"/>
      <c r="L131" s="73"/>
      <c r="M131" s="73"/>
      <c r="N131" s="73"/>
      <c r="O131" s="73"/>
    </row>
    <row r="132" spans="1:15" x14ac:dyDescent="0.2">
      <c r="A132" s="73"/>
      <c r="B132" s="73"/>
      <c r="C132" s="73"/>
      <c r="D132" s="73"/>
      <c r="E132" s="73"/>
      <c r="F132" s="73"/>
      <c r="G132" s="73"/>
      <c r="H132" s="73"/>
      <c r="I132" s="121"/>
      <c r="J132" s="73"/>
      <c r="K132" s="73"/>
      <c r="L132" s="73"/>
      <c r="M132" s="73"/>
      <c r="N132" s="73"/>
      <c r="O132" s="73"/>
    </row>
    <row r="133" spans="1:15" x14ac:dyDescent="0.2">
      <c r="A133" s="73"/>
      <c r="B133" s="73"/>
      <c r="C133" s="73"/>
      <c r="D133" s="73"/>
      <c r="E133" s="73"/>
      <c r="F133" s="73"/>
      <c r="G133" s="73"/>
      <c r="H133" s="73"/>
      <c r="I133" s="121"/>
      <c r="J133" s="73"/>
      <c r="K133" s="73"/>
      <c r="L133" s="73"/>
      <c r="M133" s="73"/>
      <c r="N133" s="73"/>
      <c r="O133" s="73"/>
    </row>
    <row r="134" spans="1:15" x14ac:dyDescent="0.2">
      <c r="A134" s="73"/>
      <c r="B134" s="73"/>
      <c r="C134" s="73"/>
      <c r="D134" s="73"/>
      <c r="E134" s="73"/>
      <c r="F134" s="73"/>
      <c r="G134" s="73"/>
      <c r="H134" s="73"/>
      <c r="I134" s="121"/>
      <c r="J134" s="73"/>
      <c r="K134" s="73"/>
      <c r="L134" s="73"/>
      <c r="M134" s="73"/>
      <c r="N134" s="73"/>
      <c r="O134" s="73"/>
    </row>
    <row r="135" spans="1:15" x14ac:dyDescent="0.2">
      <c r="A135" s="73"/>
      <c r="B135" s="73"/>
      <c r="C135" s="73"/>
      <c r="D135" s="73"/>
      <c r="E135" s="73"/>
      <c r="F135" s="73"/>
      <c r="G135" s="73"/>
      <c r="H135" s="73"/>
      <c r="I135" s="121"/>
      <c r="J135" s="73"/>
      <c r="K135" s="73"/>
      <c r="L135" s="73"/>
      <c r="M135" s="73"/>
      <c r="N135" s="73"/>
      <c r="O135" s="73"/>
    </row>
    <row r="136" spans="1:15" x14ac:dyDescent="0.2">
      <c r="A136" s="73"/>
      <c r="B136" s="73"/>
      <c r="C136" s="73"/>
      <c r="D136" s="73"/>
      <c r="E136" s="73"/>
      <c r="F136" s="73"/>
      <c r="G136" s="73"/>
      <c r="H136" s="73"/>
      <c r="I136" s="121"/>
      <c r="J136" s="73"/>
      <c r="K136" s="73"/>
      <c r="L136" s="73"/>
      <c r="M136" s="73"/>
      <c r="N136" s="73"/>
      <c r="O136" s="73"/>
    </row>
    <row r="137" spans="1:15" x14ac:dyDescent="0.2">
      <c r="A137" s="73"/>
      <c r="B137" s="73"/>
      <c r="C137" s="73"/>
      <c r="D137" s="73"/>
      <c r="E137" s="73"/>
      <c r="F137" s="73"/>
      <c r="G137" s="73"/>
      <c r="H137" s="73"/>
      <c r="I137" s="121"/>
      <c r="J137" s="73"/>
      <c r="K137" s="73"/>
      <c r="L137" s="73"/>
      <c r="M137" s="73"/>
      <c r="N137" s="73"/>
      <c r="O137" s="73"/>
    </row>
    <row r="138" spans="1:15" x14ac:dyDescent="0.2">
      <c r="A138" s="73"/>
      <c r="B138" s="73"/>
      <c r="C138" s="73"/>
      <c r="D138" s="73"/>
      <c r="E138" s="73"/>
      <c r="F138" s="73"/>
      <c r="G138" s="73"/>
      <c r="H138" s="73"/>
      <c r="I138" s="121"/>
      <c r="J138" s="73"/>
      <c r="K138" s="73"/>
      <c r="L138" s="73"/>
      <c r="M138" s="73"/>
      <c r="N138" s="73"/>
      <c r="O138" s="73"/>
    </row>
    <row r="139" spans="1:15" x14ac:dyDescent="0.2">
      <c r="A139" s="73"/>
      <c r="B139" s="73"/>
      <c r="C139" s="73"/>
      <c r="D139" s="73"/>
      <c r="E139" s="73"/>
      <c r="F139" s="73"/>
      <c r="G139" s="73"/>
      <c r="H139" s="73"/>
      <c r="I139" s="121"/>
      <c r="J139" s="73"/>
      <c r="K139" s="73"/>
      <c r="L139" s="73"/>
      <c r="M139" s="73"/>
      <c r="N139" s="73"/>
      <c r="O139" s="73"/>
    </row>
    <row r="140" spans="1:15" x14ac:dyDescent="0.2">
      <c r="A140" s="73"/>
      <c r="B140" s="73"/>
      <c r="C140" s="73"/>
      <c r="D140" s="73"/>
      <c r="E140" s="73"/>
      <c r="F140" s="73"/>
      <c r="G140" s="73"/>
      <c r="H140" s="73"/>
      <c r="I140" s="121"/>
      <c r="J140" s="73"/>
      <c r="K140" s="73"/>
      <c r="L140" s="73"/>
      <c r="M140" s="73"/>
      <c r="N140" s="73"/>
      <c r="O140" s="73"/>
    </row>
    <row r="141" spans="1:15" x14ac:dyDescent="0.2">
      <c r="A141" s="73"/>
      <c r="B141" s="73"/>
      <c r="C141" s="73"/>
      <c r="D141" s="73"/>
      <c r="E141" s="73"/>
      <c r="F141" s="73"/>
      <c r="G141" s="73"/>
      <c r="H141" s="73"/>
      <c r="I141" s="121"/>
      <c r="J141" s="73"/>
      <c r="K141" s="73"/>
      <c r="L141" s="73"/>
      <c r="M141" s="73"/>
      <c r="N141" s="73"/>
      <c r="O141" s="73"/>
    </row>
    <row r="142" spans="1:15" x14ac:dyDescent="0.2">
      <c r="A142" s="73"/>
      <c r="B142" s="73"/>
      <c r="C142" s="73"/>
      <c r="D142" s="73"/>
      <c r="E142" s="73"/>
      <c r="F142" s="73"/>
      <c r="G142" s="73"/>
      <c r="H142" s="73"/>
      <c r="I142" s="121"/>
      <c r="J142" s="73"/>
      <c r="K142" s="73"/>
      <c r="L142" s="73"/>
      <c r="M142" s="73"/>
      <c r="N142" s="73"/>
      <c r="O142" s="73"/>
    </row>
    <row r="143" spans="1:15" x14ac:dyDescent="0.2">
      <c r="A143" s="73"/>
      <c r="B143" s="73"/>
      <c r="C143" s="73"/>
      <c r="D143" s="73"/>
      <c r="E143" s="73"/>
      <c r="F143" s="73"/>
      <c r="G143" s="73"/>
      <c r="H143" s="73"/>
      <c r="I143" s="121"/>
      <c r="J143" s="73"/>
      <c r="K143" s="73"/>
      <c r="L143" s="73"/>
      <c r="M143" s="73"/>
      <c r="N143" s="73"/>
      <c r="O143" s="73"/>
    </row>
    <row r="144" spans="1:15" x14ac:dyDescent="0.2">
      <c r="A144" s="73"/>
      <c r="B144" s="73"/>
      <c r="C144" s="73"/>
      <c r="D144" s="73"/>
      <c r="E144" s="73"/>
      <c r="F144" s="73"/>
      <c r="G144" s="73"/>
      <c r="H144" s="73"/>
      <c r="I144" s="121"/>
      <c r="J144" s="73"/>
      <c r="K144" s="73"/>
      <c r="L144" s="73"/>
      <c r="M144" s="73"/>
      <c r="N144" s="73"/>
      <c r="O144" s="73"/>
    </row>
    <row r="145" spans="1:15" x14ac:dyDescent="0.2">
      <c r="A145" s="73"/>
      <c r="B145" s="73"/>
      <c r="C145" s="73"/>
      <c r="D145" s="73"/>
      <c r="E145" s="73"/>
      <c r="F145" s="73"/>
      <c r="G145" s="73"/>
      <c r="H145" s="73"/>
      <c r="I145" s="121"/>
      <c r="J145" s="73"/>
      <c r="K145" s="73"/>
      <c r="L145" s="73"/>
      <c r="M145" s="73"/>
      <c r="N145" s="73"/>
      <c r="O145" s="73"/>
    </row>
    <row r="146" spans="1:15" x14ac:dyDescent="0.2">
      <c r="A146" s="73"/>
      <c r="B146" s="73"/>
      <c r="C146" s="73"/>
      <c r="D146" s="73"/>
      <c r="E146" s="73"/>
      <c r="F146" s="73"/>
      <c r="G146" s="73"/>
      <c r="H146" s="73"/>
      <c r="I146" s="121"/>
      <c r="J146" s="73"/>
      <c r="K146" s="73"/>
      <c r="L146" s="73"/>
      <c r="M146" s="73"/>
      <c r="N146" s="73"/>
      <c r="O146" s="73"/>
    </row>
    <row r="147" spans="1:15" x14ac:dyDescent="0.2">
      <c r="A147" s="73"/>
      <c r="B147" s="73"/>
      <c r="C147" s="73"/>
      <c r="D147" s="73"/>
      <c r="E147" s="73"/>
      <c r="F147" s="73"/>
      <c r="G147" s="73"/>
      <c r="H147" s="73"/>
      <c r="I147" s="121"/>
      <c r="J147" s="73"/>
      <c r="K147" s="73"/>
      <c r="L147" s="73"/>
      <c r="M147" s="73"/>
      <c r="N147" s="73"/>
      <c r="O147" s="73"/>
    </row>
    <row r="148" spans="1:15" x14ac:dyDescent="0.2">
      <c r="A148" s="73"/>
      <c r="B148" s="73"/>
      <c r="C148" s="73"/>
      <c r="D148" s="73"/>
      <c r="E148" s="73"/>
      <c r="F148" s="73"/>
      <c r="G148" s="73"/>
      <c r="H148" s="73"/>
      <c r="I148" s="121"/>
      <c r="J148" s="73"/>
      <c r="K148" s="73"/>
      <c r="L148" s="73"/>
      <c r="M148" s="73"/>
      <c r="N148" s="73"/>
      <c r="O148" s="73"/>
    </row>
    <row r="149" spans="1:15" x14ac:dyDescent="0.2">
      <c r="A149" s="73"/>
      <c r="B149" s="73"/>
      <c r="C149" s="73"/>
      <c r="D149" s="73"/>
      <c r="E149" s="73"/>
      <c r="F149" s="73"/>
      <c r="G149" s="73"/>
      <c r="H149" s="73"/>
      <c r="I149" s="121"/>
      <c r="J149" s="73"/>
      <c r="K149" s="73"/>
      <c r="L149" s="73"/>
      <c r="M149" s="73"/>
      <c r="N149" s="73"/>
      <c r="O149" s="73"/>
    </row>
    <row r="150" spans="1:15" x14ac:dyDescent="0.2">
      <c r="A150" s="73"/>
      <c r="B150" s="73"/>
      <c r="C150" s="73"/>
      <c r="D150" s="73"/>
      <c r="E150" s="73"/>
      <c r="F150" s="73"/>
      <c r="G150" s="73"/>
      <c r="H150" s="73"/>
      <c r="I150" s="121"/>
      <c r="J150" s="73"/>
      <c r="K150" s="73"/>
      <c r="L150" s="73"/>
      <c r="M150" s="73"/>
      <c r="N150" s="73"/>
      <c r="O150" s="73"/>
    </row>
    <row r="151" spans="1:15" x14ac:dyDescent="0.2">
      <c r="A151" s="73"/>
      <c r="B151" s="73"/>
      <c r="C151" s="73"/>
      <c r="D151" s="73"/>
      <c r="E151" s="73"/>
      <c r="F151" s="73"/>
      <c r="G151" s="73"/>
      <c r="H151" s="73"/>
      <c r="I151" s="121"/>
      <c r="J151" s="73"/>
      <c r="K151" s="73"/>
      <c r="L151" s="73"/>
      <c r="M151" s="73"/>
      <c r="N151" s="73"/>
      <c r="O151" s="73"/>
    </row>
    <row r="152" spans="1:15" x14ac:dyDescent="0.2">
      <c r="A152" s="73"/>
      <c r="B152" s="73"/>
      <c r="C152" s="73"/>
      <c r="D152" s="73"/>
      <c r="E152" s="73"/>
      <c r="F152" s="73"/>
      <c r="G152" s="73"/>
      <c r="H152" s="73"/>
      <c r="I152" s="121"/>
      <c r="J152" s="73"/>
      <c r="K152" s="73"/>
      <c r="L152" s="73"/>
      <c r="M152" s="73"/>
      <c r="N152" s="73"/>
      <c r="O152" s="73"/>
    </row>
    <row r="153" spans="1:15" x14ac:dyDescent="0.2">
      <c r="A153" s="73"/>
      <c r="B153" s="73"/>
      <c r="C153" s="73"/>
      <c r="D153" s="73"/>
      <c r="E153" s="73"/>
      <c r="F153" s="73"/>
      <c r="G153" s="73"/>
      <c r="H153" s="73"/>
      <c r="I153" s="121"/>
      <c r="J153" s="73"/>
      <c r="K153" s="73"/>
      <c r="L153" s="73"/>
      <c r="M153" s="73"/>
      <c r="N153" s="73"/>
      <c r="O153" s="73"/>
    </row>
    <row r="154" spans="1:15" x14ac:dyDescent="0.2">
      <c r="A154" s="73"/>
      <c r="B154" s="73"/>
      <c r="C154" s="73"/>
      <c r="D154" s="73"/>
      <c r="E154" s="73"/>
      <c r="F154" s="73"/>
      <c r="G154" s="73"/>
      <c r="H154" s="73"/>
      <c r="I154" s="121"/>
      <c r="J154" s="73"/>
      <c r="K154" s="73"/>
      <c r="L154" s="73"/>
      <c r="M154" s="73"/>
      <c r="N154" s="73"/>
      <c r="O154" s="73"/>
    </row>
    <row r="155" spans="1:15" x14ac:dyDescent="0.2">
      <c r="A155" s="73"/>
      <c r="B155" s="73"/>
      <c r="C155" s="73"/>
      <c r="D155" s="73"/>
      <c r="E155" s="73"/>
      <c r="F155" s="73"/>
      <c r="G155" s="73"/>
      <c r="H155" s="73"/>
      <c r="I155" s="121"/>
      <c r="J155" s="73"/>
      <c r="K155" s="73"/>
      <c r="L155" s="73"/>
      <c r="M155" s="73"/>
      <c r="N155" s="73"/>
      <c r="O155" s="73"/>
    </row>
    <row r="156" spans="1:15" x14ac:dyDescent="0.2">
      <c r="A156" s="73"/>
      <c r="B156" s="73"/>
      <c r="C156" s="73"/>
      <c r="D156" s="73"/>
      <c r="E156" s="73"/>
      <c r="F156" s="73"/>
      <c r="G156" s="73"/>
      <c r="H156" s="73"/>
      <c r="I156" s="121"/>
      <c r="J156" s="73"/>
      <c r="K156" s="73"/>
      <c r="L156" s="73"/>
      <c r="M156" s="73"/>
      <c r="N156" s="73"/>
      <c r="O156" s="73"/>
    </row>
    <row r="157" spans="1:15" x14ac:dyDescent="0.2">
      <c r="A157" s="73"/>
      <c r="B157" s="73"/>
      <c r="C157" s="73"/>
      <c r="D157" s="73"/>
      <c r="E157" s="73"/>
      <c r="F157" s="73"/>
      <c r="G157" s="73"/>
      <c r="H157" s="73"/>
      <c r="I157" s="121"/>
      <c r="J157" s="73"/>
      <c r="K157" s="73"/>
      <c r="L157" s="73"/>
      <c r="M157" s="73"/>
      <c r="N157" s="73"/>
      <c r="O157" s="73"/>
    </row>
    <row r="158" spans="1:15" x14ac:dyDescent="0.2">
      <c r="A158" s="73"/>
      <c r="B158" s="73"/>
      <c r="C158" s="73"/>
      <c r="D158" s="73"/>
      <c r="E158" s="73"/>
      <c r="F158" s="73"/>
      <c r="G158" s="73"/>
      <c r="H158" s="73"/>
      <c r="I158" s="121"/>
      <c r="J158" s="73"/>
      <c r="K158" s="73"/>
      <c r="L158" s="73"/>
      <c r="M158" s="73"/>
      <c r="N158" s="73"/>
      <c r="O158" s="73"/>
    </row>
    <row r="159" spans="1:15" x14ac:dyDescent="0.2">
      <c r="A159" s="73"/>
      <c r="B159" s="73"/>
      <c r="C159" s="73"/>
      <c r="D159" s="73"/>
      <c r="E159" s="73"/>
      <c r="F159" s="73"/>
      <c r="G159" s="73"/>
      <c r="H159" s="73"/>
      <c r="I159" s="121"/>
      <c r="J159" s="73"/>
      <c r="K159" s="73"/>
      <c r="L159" s="73"/>
      <c r="M159" s="73"/>
      <c r="N159" s="73"/>
      <c r="O159" s="73"/>
    </row>
    <row r="160" spans="1:15" x14ac:dyDescent="0.2">
      <c r="A160" s="73"/>
      <c r="B160" s="73"/>
      <c r="C160" s="73"/>
      <c r="D160" s="73"/>
      <c r="E160" s="73"/>
      <c r="F160" s="73"/>
      <c r="G160" s="73"/>
      <c r="H160" s="73"/>
      <c r="I160" s="121"/>
      <c r="J160" s="73"/>
      <c r="K160" s="73"/>
      <c r="L160" s="73"/>
      <c r="M160" s="73"/>
      <c r="N160" s="73"/>
      <c r="O160" s="73"/>
    </row>
    <row r="161" spans="1:15" x14ac:dyDescent="0.2">
      <c r="A161" s="73"/>
      <c r="B161" s="73"/>
      <c r="C161" s="73"/>
      <c r="D161" s="73"/>
      <c r="E161" s="73"/>
      <c r="F161" s="73"/>
      <c r="G161" s="73"/>
      <c r="H161" s="73"/>
      <c r="I161" s="121"/>
      <c r="J161" s="73"/>
      <c r="K161" s="73"/>
      <c r="L161" s="73"/>
      <c r="M161" s="73"/>
      <c r="N161" s="73"/>
      <c r="O161" s="73"/>
    </row>
    <row r="162" spans="1:15" x14ac:dyDescent="0.2">
      <c r="A162" s="73"/>
      <c r="B162" s="73"/>
      <c r="C162" s="73"/>
      <c r="D162" s="73"/>
      <c r="E162" s="73"/>
      <c r="F162" s="73"/>
      <c r="G162" s="73"/>
      <c r="H162" s="73"/>
      <c r="I162" s="121"/>
      <c r="J162" s="73"/>
      <c r="K162" s="73"/>
      <c r="L162" s="73"/>
      <c r="M162" s="73"/>
      <c r="N162" s="73"/>
      <c r="O162" s="73"/>
    </row>
    <row r="163" spans="1:15" x14ac:dyDescent="0.2">
      <c r="A163" s="73"/>
      <c r="B163" s="73"/>
      <c r="C163" s="73"/>
      <c r="D163" s="73"/>
      <c r="E163" s="73"/>
      <c r="F163" s="73"/>
      <c r="G163" s="73"/>
      <c r="H163" s="73"/>
      <c r="I163" s="121"/>
      <c r="J163" s="73"/>
      <c r="K163" s="73"/>
      <c r="L163" s="73"/>
      <c r="M163" s="73"/>
      <c r="N163" s="73"/>
      <c r="O163" s="73"/>
    </row>
    <row r="164" spans="1:15" x14ac:dyDescent="0.2">
      <c r="A164" s="73"/>
      <c r="B164" s="73"/>
      <c r="C164" s="73"/>
      <c r="D164" s="73"/>
      <c r="E164" s="73"/>
      <c r="F164" s="73"/>
      <c r="G164" s="73"/>
      <c r="H164" s="73"/>
      <c r="I164" s="121"/>
      <c r="J164" s="73"/>
      <c r="K164" s="73"/>
      <c r="L164" s="73"/>
      <c r="M164" s="73"/>
      <c r="N164" s="73"/>
      <c r="O164" s="73"/>
    </row>
    <row r="165" spans="1:15" x14ac:dyDescent="0.2">
      <c r="A165" s="73"/>
      <c r="B165" s="73"/>
      <c r="C165" s="73"/>
      <c r="D165" s="73"/>
      <c r="E165" s="73"/>
      <c r="F165" s="73"/>
      <c r="G165" s="73"/>
      <c r="H165" s="73"/>
      <c r="I165" s="121"/>
      <c r="J165" s="73"/>
      <c r="K165" s="73"/>
      <c r="L165" s="73"/>
      <c r="M165" s="73"/>
      <c r="N165" s="73"/>
      <c r="O165" s="73"/>
    </row>
    <row r="166" spans="1:15" x14ac:dyDescent="0.2">
      <c r="A166" s="73"/>
      <c r="B166" s="73"/>
      <c r="C166" s="73"/>
      <c r="D166" s="73"/>
      <c r="E166" s="73"/>
      <c r="F166" s="73"/>
      <c r="G166" s="73"/>
      <c r="H166" s="73"/>
      <c r="I166" s="121"/>
      <c r="J166" s="73"/>
      <c r="K166" s="73"/>
      <c r="L166" s="73"/>
      <c r="M166" s="73"/>
      <c r="N166" s="73"/>
      <c r="O166" s="73"/>
    </row>
    <row r="167" spans="1:15" x14ac:dyDescent="0.2">
      <c r="A167" s="73"/>
      <c r="B167" s="73"/>
      <c r="C167" s="73"/>
      <c r="D167" s="73"/>
      <c r="E167" s="73"/>
      <c r="F167" s="73"/>
      <c r="G167" s="73"/>
      <c r="H167" s="73"/>
      <c r="I167" s="121"/>
      <c r="J167" s="73"/>
      <c r="K167" s="73"/>
      <c r="L167" s="73"/>
      <c r="M167" s="73"/>
      <c r="N167" s="73"/>
      <c r="O167" s="73"/>
    </row>
    <row r="168" spans="1:15" x14ac:dyDescent="0.2">
      <c r="A168" s="73"/>
      <c r="B168" s="73"/>
      <c r="C168" s="73"/>
      <c r="D168" s="73"/>
      <c r="E168" s="73"/>
      <c r="F168" s="73"/>
      <c r="G168" s="73"/>
      <c r="H168" s="73"/>
      <c r="I168" s="121"/>
      <c r="J168" s="73"/>
      <c r="K168" s="73"/>
      <c r="L168" s="73"/>
      <c r="M168" s="73"/>
      <c r="N168" s="73"/>
      <c r="O168" s="73"/>
    </row>
    <row r="169" spans="1:15" x14ac:dyDescent="0.2">
      <c r="A169" s="73"/>
      <c r="B169" s="73"/>
      <c r="C169" s="73"/>
      <c r="D169" s="73"/>
      <c r="E169" s="73"/>
      <c r="F169" s="73"/>
      <c r="G169" s="73"/>
      <c r="H169" s="73"/>
      <c r="I169" s="121"/>
      <c r="J169" s="73"/>
      <c r="K169" s="73"/>
      <c r="L169" s="73"/>
      <c r="M169" s="73"/>
      <c r="N169" s="73"/>
      <c r="O169" s="73"/>
    </row>
    <row r="170" spans="1:15" x14ac:dyDescent="0.2">
      <c r="A170" s="73"/>
      <c r="B170" s="73"/>
      <c r="C170" s="73"/>
      <c r="D170" s="73"/>
      <c r="E170" s="73"/>
      <c r="F170" s="73"/>
      <c r="G170" s="73"/>
      <c r="H170" s="73"/>
      <c r="I170" s="121"/>
      <c r="J170" s="73"/>
      <c r="K170" s="73"/>
      <c r="L170" s="73"/>
      <c r="M170" s="73"/>
      <c r="N170" s="73"/>
      <c r="O170" s="73"/>
    </row>
    <row r="171" spans="1:15" x14ac:dyDescent="0.2">
      <c r="A171" s="73"/>
      <c r="B171" s="73"/>
      <c r="C171" s="73"/>
      <c r="D171" s="73"/>
      <c r="E171" s="73"/>
      <c r="F171" s="73"/>
      <c r="G171" s="73"/>
      <c r="H171" s="73"/>
      <c r="I171" s="121"/>
      <c r="J171" s="73"/>
      <c r="K171" s="73"/>
      <c r="L171" s="73"/>
      <c r="M171" s="73"/>
      <c r="N171" s="73"/>
      <c r="O171" s="73"/>
    </row>
    <row r="172" spans="1:15" x14ac:dyDescent="0.2">
      <c r="A172" s="73"/>
      <c r="B172" s="73"/>
      <c r="C172" s="73"/>
      <c r="D172" s="73"/>
      <c r="E172" s="73"/>
      <c r="F172" s="73"/>
      <c r="G172" s="73"/>
      <c r="H172" s="73"/>
      <c r="I172" s="121"/>
      <c r="J172" s="73"/>
      <c r="K172" s="73"/>
      <c r="L172" s="73"/>
      <c r="M172" s="73"/>
      <c r="N172" s="73"/>
      <c r="O172" s="73"/>
    </row>
    <row r="173" spans="1:15" x14ac:dyDescent="0.2">
      <c r="A173" s="73"/>
      <c r="B173" s="73"/>
      <c r="C173" s="73"/>
      <c r="D173" s="73"/>
      <c r="E173" s="73"/>
      <c r="F173" s="73"/>
      <c r="G173" s="73"/>
      <c r="H173" s="73"/>
      <c r="I173" s="121"/>
      <c r="J173" s="73"/>
      <c r="K173" s="73"/>
      <c r="L173" s="73"/>
      <c r="M173" s="73"/>
      <c r="N173" s="73"/>
      <c r="O173" s="73"/>
    </row>
    <row r="174" spans="1:15" x14ac:dyDescent="0.2">
      <c r="A174" s="73"/>
      <c r="B174" s="73"/>
      <c r="C174" s="73"/>
      <c r="D174" s="73"/>
      <c r="E174" s="73"/>
      <c r="F174" s="73"/>
      <c r="G174" s="73"/>
      <c r="H174" s="73"/>
      <c r="I174" s="121"/>
      <c r="J174" s="73"/>
      <c r="K174" s="73"/>
      <c r="L174" s="73"/>
      <c r="M174" s="73"/>
      <c r="N174" s="73"/>
      <c r="O174" s="73"/>
    </row>
    <row r="175" spans="1:15" x14ac:dyDescent="0.2">
      <c r="A175" s="73"/>
      <c r="B175" s="73"/>
      <c r="C175" s="73"/>
      <c r="D175" s="73"/>
      <c r="E175" s="73"/>
      <c r="F175" s="73"/>
      <c r="G175" s="73"/>
      <c r="H175" s="73"/>
      <c r="I175" s="121"/>
      <c r="J175" s="73"/>
      <c r="K175" s="73"/>
      <c r="L175" s="73"/>
      <c r="M175" s="73"/>
      <c r="N175" s="73"/>
      <c r="O175" s="73"/>
    </row>
    <row r="176" spans="1:15" x14ac:dyDescent="0.2">
      <c r="A176" s="73"/>
      <c r="B176" s="73"/>
      <c r="C176" s="73"/>
      <c r="D176" s="73"/>
      <c r="E176" s="73"/>
      <c r="F176" s="73"/>
      <c r="G176" s="73"/>
      <c r="H176" s="73"/>
      <c r="I176" s="121"/>
      <c r="J176" s="73"/>
      <c r="K176" s="73"/>
      <c r="L176" s="73"/>
      <c r="M176" s="73"/>
      <c r="N176" s="73"/>
      <c r="O176" s="73"/>
    </row>
    <row r="177" spans="1:15" x14ac:dyDescent="0.2">
      <c r="A177" s="73"/>
      <c r="B177" s="73"/>
      <c r="C177" s="73"/>
      <c r="D177" s="73"/>
      <c r="E177" s="73"/>
      <c r="F177" s="73"/>
      <c r="G177" s="73"/>
      <c r="H177" s="73"/>
      <c r="I177" s="121"/>
      <c r="J177" s="73"/>
      <c r="K177" s="73"/>
      <c r="L177" s="73"/>
      <c r="M177" s="73"/>
      <c r="N177" s="73"/>
      <c r="O177" s="73"/>
    </row>
    <row r="178" spans="1:15" x14ac:dyDescent="0.2">
      <c r="A178" s="73"/>
      <c r="B178" s="73"/>
      <c r="C178" s="73"/>
      <c r="D178" s="73"/>
      <c r="E178" s="73"/>
      <c r="F178" s="73"/>
      <c r="G178" s="73"/>
      <c r="H178" s="73"/>
      <c r="I178" s="121"/>
      <c r="J178" s="73"/>
      <c r="K178" s="73"/>
      <c r="L178" s="73"/>
      <c r="M178" s="73"/>
      <c r="N178" s="73"/>
      <c r="O178" s="73"/>
    </row>
    <row r="179" spans="1:15" x14ac:dyDescent="0.2">
      <c r="A179" s="73"/>
      <c r="B179" s="73"/>
      <c r="C179" s="73"/>
      <c r="D179" s="73"/>
      <c r="E179" s="73"/>
      <c r="F179" s="73"/>
      <c r="G179" s="73"/>
      <c r="H179" s="73"/>
      <c r="I179" s="121"/>
      <c r="J179" s="73"/>
      <c r="K179" s="73"/>
      <c r="L179" s="73"/>
      <c r="M179" s="73"/>
      <c r="N179" s="73"/>
      <c r="O179" s="73"/>
    </row>
    <row r="180" spans="1:15" x14ac:dyDescent="0.2">
      <c r="A180" s="73"/>
      <c r="B180" s="73"/>
      <c r="C180" s="73"/>
      <c r="D180" s="73"/>
      <c r="E180" s="73"/>
      <c r="F180" s="73"/>
      <c r="G180" s="73"/>
      <c r="H180" s="73"/>
      <c r="I180" s="121"/>
      <c r="J180" s="73"/>
      <c r="K180" s="73"/>
      <c r="L180" s="73"/>
      <c r="M180" s="73"/>
      <c r="N180" s="73"/>
      <c r="O180" s="73"/>
    </row>
    <row r="181" spans="1:15" x14ac:dyDescent="0.2">
      <c r="A181" s="73"/>
      <c r="B181" s="73"/>
      <c r="C181" s="73"/>
      <c r="D181" s="73"/>
      <c r="E181" s="73"/>
      <c r="F181" s="73"/>
      <c r="G181" s="73"/>
      <c r="H181" s="73"/>
      <c r="I181" s="121"/>
      <c r="J181" s="73"/>
      <c r="K181" s="73"/>
      <c r="L181" s="73"/>
      <c r="M181" s="73"/>
      <c r="N181" s="73"/>
      <c r="O181" s="73"/>
    </row>
    <row r="182" spans="1:15" x14ac:dyDescent="0.2">
      <c r="A182" s="73"/>
      <c r="B182" s="73"/>
      <c r="C182" s="73"/>
      <c r="D182" s="73"/>
      <c r="E182" s="73"/>
      <c r="F182" s="73"/>
      <c r="G182" s="73"/>
      <c r="H182" s="73"/>
      <c r="I182" s="121"/>
      <c r="J182" s="73"/>
      <c r="K182" s="73"/>
      <c r="L182" s="73"/>
      <c r="M182" s="73"/>
      <c r="N182" s="73"/>
      <c r="O182" s="73"/>
    </row>
    <row r="183" spans="1:15" x14ac:dyDescent="0.2">
      <c r="A183" s="73"/>
      <c r="B183" s="73"/>
      <c r="C183" s="73"/>
      <c r="D183" s="73"/>
      <c r="E183" s="73"/>
      <c r="F183" s="73"/>
      <c r="G183" s="73"/>
      <c r="H183" s="73"/>
      <c r="I183" s="121"/>
      <c r="J183" s="73"/>
      <c r="K183" s="73"/>
      <c r="L183" s="73"/>
      <c r="M183" s="73"/>
      <c r="N183" s="73"/>
      <c r="O183" s="73"/>
    </row>
    <row r="184" spans="1:15" x14ac:dyDescent="0.2">
      <c r="A184" s="73"/>
      <c r="B184" s="73"/>
      <c r="C184" s="73"/>
      <c r="D184" s="73"/>
      <c r="E184" s="73"/>
      <c r="F184" s="73"/>
      <c r="G184" s="73"/>
      <c r="H184" s="73"/>
      <c r="I184" s="121"/>
      <c r="J184" s="73"/>
      <c r="K184" s="73"/>
      <c r="L184" s="73"/>
      <c r="M184" s="73"/>
      <c r="N184" s="73"/>
      <c r="O184" s="73"/>
    </row>
    <row r="185" spans="1:15" x14ac:dyDescent="0.2">
      <c r="A185" s="73"/>
      <c r="B185" s="73"/>
      <c r="C185" s="73"/>
      <c r="D185" s="73"/>
      <c r="E185" s="73"/>
      <c r="F185" s="73"/>
      <c r="G185" s="73"/>
      <c r="H185" s="73"/>
      <c r="I185" s="121"/>
      <c r="J185" s="73"/>
      <c r="K185" s="73"/>
      <c r="L185" s="73"/>
      <c r="M185" s="73"/>
      <c r="N185" s="73"/>
      <c r="O185" s="73"/>
    </row>
    <row r="186" spans="1:15" x14ac:dyDescent="0.2">
      <c r="A186" s="73"/>
      <c r="B186" s="73"/>
      <c r="C186" s="73"/>
      <c r="D186" s="73"/>
      <c r="E186" s="73"/>
      <c r="F186" s="73"/>
      <c r="G186" s="73"/>
      <c r="H186" s="73"/>
      <c r="I186" s="121"/>
      <c r="J186" s="73"/>
      <c r="K186" s="73"/>
      <c r="L186" s="73"/>
      <c r="M186" s="73"/>
      <c r="N186" s="73"/>
      <c r="O186" s="73"/>
    </row>
    <row r="187" spans="1:15" x14ac:dyDescent="0.2">
      <c r="A187" s="73"/>
      <c r="B187" s="73"/>
      <c r="C187" s="73"/>
      <c r="D187" s="73"/>
      <c r="E187" s="73"/>
      <c r="F187" s="73"/>
      <c r="G187" s="73"/>
      <c r="H187" s="73"/>
      <c r="I187" s="121"/>
      <c r="J187" s="73"/>
      <c r="K187" s="73"/>
      <c r="L187" s="73"/>
      <c r="M187" s="73"/>
      <c r="N187" s="73"/>
      <c r="O187" s="73"/>
    </row>
    <row r="188" spans="1:15" x14ac:dyDescent="0.2">
      <c r="A188" s="73"/>
      <c r="B188" s="73"/>
      <c r="C188" s="73"/>
      <c r="D188" s="73"/>
      <c r="E188" s="73"/>
      <c r="F188" s="73"/>
      <c r="G188" s="73"/>
      <c r="H188" s="73"/>
      <c r="I188" s="121"/>
      <c r="J188" s="73"/>
      <c r="K188" s="73"/>
      <c r="L188" s="73"/>
      <c r="M188" s="73"/>
      <c r="N188" s="73"/>
      <c r="O188" s="73"/>
    </row>
    <row r="189" spans="1:15" x14ac:dyDescent="0.2">
      <c r="A189" s="73"/>
      <c r="B189" s="73"/>
      <c r="C189" s="73"/>
      <c r="D189" s="73"/>
      <c r="E189" s="73"/>
      <c r="F189" s="73"/>
      <c r="G189" s="73"/>
      <c r="H189" s="73"/>
      <c r="I189" s="121"/>
      <c r="J189" s="73"/>
      <c r="K189" s="73"/>
      <c r="L189" s="73"/>
      <c r="M189" s="73"/>
      <c r="N189" s="73"/>
      <c r="O189" s="73"/>
    </row>
    <row r="190" spans="1:15" x14ac:dyDescent="0.2">
      <c r="A190" s="73"/>
      <c r="B190" s="73"/>
      <c r="C190" s="73"/>
      <c r="D190" s="73"/>
      <c r="E190" s="73"/>
      <c r="F190" s="73"/>
      <c r="G190" s="73"/>
      <c r="H190" s="73"/>
      <c r="I190" s="121"/>
      <c r="J190" s="73"/>
      <c r="K190" s="73"/>
      <c r="L190" s="73"/>
      <c r="M190" s="73"/>
      <c r="N190" s="73"/>
      <c r="O190" s="73"/>
    </row>
    <row r="191" spans="1:15" x14ac:dyDescent="0.2">
      <c r="A191" s="73"/>
      <c r="B191" s="73"/>
      <c r="C191" s="73"/>
      <c r="D191" s="73"/>
      <c r="E191" s="73"/>
      <c r="F191" s="73"/>
      <c r="G191" s="73"/>
      <c r="H191" s="73"/>
      <c r="I191" s="121"/>
      <c r="J191" s="73"/>
      <c r="K191" s="73"/>
      <c r="L191" s="73"/>
      <c r="M191" s="73"/>
      <c r="N191" s="73"/>
      <c r="O191" s="73"/>
    </row>
    <row r="192" spans="1:15" x14ac:dyDescent="0.2">
      <c r="A192" s="73"/>
      <c r="B192" s="73"/>
      <c r="C192" s="73"/>
      <c r="D192" s="73"/>
      <c r="E192" s="73"/>
      <c r="F192" s="73"/>
      <c r="G192" s="73"/>
      <c r="H192" s="73"/>
      <c r="I192" s="121"/>
      <c r="J192" s="73"/>
      <c r="K192" s="73"/>
      <c r="L192" s="73"/>
      <c r="M192" s="73"/>
      <c r="N192" s="73"/>
      <c r="O192" s="73"/>
    </row>
    <row r="193" spans="1:15" x14ac:dyDescent="0.2">
      <c r="A193" s="73"/>
      <c r="B193" s="73"/>
      <c r="C193" s="73"/>
      <c r="D193" s="73"/>
      <c r="E193" s="73"/>
      <c r="F193" s="73"/>
      <c r="G193" s="73"/>
      <c r="H193" s="73"/>
      <c r="I193" s="121"/>
      <c r="J193" s="73"/>
      <c r="K193" s="73"/>
      <c r="L193" s="73"/>
      <c r="M193" s="73"/>
      <c r="N193" s="73"/>
      <c r="O193" s="73"/>
    </row>
    <row r="194" spans="1:15" x14ac:dyDescent="0.2">
      <c r="A194" s="73"/>
      <c r="B194" s="73"/>
      <c r="C194" s="73"/>
      <c r="D194" s="73"/>
      <c r="E194" s="73"/>
      <c r="F194" s="73"/>
      <c r="G194" s="73"/>
      <c r="H194" s="73"/>
      <c r="I194" s="121"/>
      <c r="J194" s="73"/>
      <c r="K194" s="73"/>
      <c r="L194" s="73"/>
      <c r="M194" s="73"/>
      <c r="N194" s="73"/>
      <c r="O194" s="73"/>
    </row>
    <row r="195" spans="1:15" x14ac:dyDescent="0.2">
      <c r="A195" s="73"/>
      <c r="B195" s="73"/>
      <c r="C195" s="73"/>
      <c r="D195" s="73"/>
      <c r="E195" s="73"/>
      <c r="F195" s="73"/>
      <c r="G195" s="73"/>
      <c r="H195" s="73"/>
      <c r="I195" s="121"/>
      <c r="J195" s="73"/>
      <c r="K195" s="73"/>
      <c r="L195" s="73"/>
      <c r="M195" s="73"/>
      <c r="N195" s="73"/>
      <c r="O195" s="73"/>
    </row>
    <row r="196" spans="1:15" x14ac:dyDescent="0.2">
      <c r="A196" s="73"/>
      <c r="B196" s="73"/>
      <c r="C196" s="73"/>
      <c r="D196" s="73"/>
      <c r="E196" s="73"/>
      <c r="F196" s="73"/>
      <c r="G196" s="73"/>
      <c r="H196" s="73"/>
      <c r="I196" s="121"/>
      <c r="J196" s="73"/>
      <c r="K196" s="73"/>
      <c r="L196" s="73"/>
      <c r="M196" s="73"/>
      <c r="N196" s="73"/>
      <c r="O196" s="73"/>
    </row>
    <row r="197" spans="1:15" x14ac:dyDescent="0.2">
      <c r="A197" s="73"/>
      <c r="B197" s="73"/>
      <c r="C197" s="73"/>
      <c r="D197" s="73"/>
      <c r="E197" s="73"/>
      <c r="F197" s="73"/>
      <c r="G197" s="73"/>
      <c r="H197" s="73"/>
      <c r="I197" s="121"/>
      <c r="J197" s="73"/>
      <c r="K197" s="73"/>
      <c r="L197" s="73"/>
      <c r="M197" s="73"/>
      <c r="N197" s="73"/>
      <c r="O197" s="73"/>
    </row>
    <row r="198" spans="1:15" x14ac:dyDescent="0.2">
      <c r="A198" s="73"/>
      <c r="B198" s="73"/>
      <c r="C198" s="73"/>
      <c r="D198" s="73"/>
      <c r="E198" s="73"/>
      <c r="F198" s="73"/>
      <c r="G198" s="73"/>
      <c r="H198" s="73"/>
      <c r="I198" s="121"/>
      <c r="J198" s="73"/>
      <c r="K198" s="73"/>
      <c r="L198" s="73"/>
      <c r="M198" s="73"/>
      <c r="N198" s="73"/>
      <c r="O198" s="73"/>
    </row>
    <row r="199" spans="1:15" x14ac:dyDescent="0.2">
      <c r="A199" s="73"/>
      <c r="B199" s="73"/>
      <c r="C199" s="73"/>
      <c r="D199" s="73"/>
      <c r="E199" s="73"/>
      <c r="F199" s="73"/>
      <c r="G199" s="73"/>
      <c r="H199" s="73"/>
      <c r="I199" s="121"/>
      <c r="J199" s="73"/>
      <c r="K199" s="73"/>
      <c r="L199" s="73"/>
      <c r="M199" s="73"/>
      <c r="N199" s="73"/>
      <c r="O199" s="73"/>
    </row>
    <row r="200" spans="1:15" x14ac:dyDescent="0.2">
      <c r="A200" s="73"/>
      <c r="B200" s="73"/>
      <c r="C200" s="73"/>
      <c r="D200" s="73"/>
      <c r="E200" s="73"/>
      <c r="F200" s="73"/>
      <c r="G200" s="73"/>
      <c r="H200" s="73"/>
      <c r="I200" s="121"/>
      <c r="J200" s="73"/>
      <c r="K200" s="73"/>
      <c r="L200" s="73"/>
      <c r="M200" s="73"/>
      <c r="N200" s="73"/>
      <c r="O200" s="73"/>
    </row>
    <row r="201" spans="1:15" x14ac:dyDescent="0.2">
      <c r="A201" s="73"/>
      <c r="B201" s="73"/>
      <c r="C201" s="73"/>
      <c r="D201" s="73"/>
      <c r="E201" s="73"/>
      <c r="F201" s="73"/>
      <c r="G201" s="73"/>
      <c r="H201" s="73"/>
      <c r="I201" s="121"/>
      <c r="J201" s="73"/>
      <c r="K201" s="73"/>
      <c r="L201" s="73"/>
      <c r="M201" s="73"/>
      <c r="N201" s="73"/>
      <c r="O201" s="73"/>
    </row>
    <row r="202" spans="1:15" x14ac:dyDescent="0.2">
      <c r="A202" s="73"/>
      <c r="B202" s="73"/>
      <c r="C202" s="73"/>
      <c r="D202" s="73"/>
      <c r="E202" s="73"/>
      <c r="F202" s="73"/>
      <c r="G202" s="73"/>
      <c r="H202" s="73"/>
      <c r="I202" s="121"/>
      <c r="J202" s="73"/>
      <c r="K202" s="73"/>
      <c r="L202" s="73"/>
      <c r="M202" s="73"/>
      <c r="N202" s="73"/>
      <c r="O202" s="73"/>
    </row>
    <row r="203" spans="1:15" x14ac:dyDescent="0.2">
      <c r="A203" s="73"/>
      <c r="B203" s="73"/>
      <c r="C203" s="73"/>
      <c r="D203" s="73"/>
      <c r="E203" s="73"/>
      <c r="F203" s="73"/>
      <c r="G203" s="73"/>
      <c r="H203" s="73"/>
      <c r="I203" s="121"/>
      <c r="J203" s="73"/>
      <c r="K203" s="73"/>
      <c r="L203" s="73"/>
      <c r="M203" s="73"/>
      <c r="N203" s="73"/>
      <c r="O203" s="73"/>
    </row>
    <row r="204" spans="1:15" x14ac:dyDescent="0.2">
      <c r="A204" s="73"/>
      <c r="B204" s="73"/>
      <c r="C204" s="73"/>
      <c r="D204" s="73"/>
      <c r="E204" s="73"/>
      <c r="F204" s="73"/>
      <c r="G204" s="73"/>
      <c r="H204" s="73"/>
      <c r="I204" s="121"/>
      <c r="J204" s="73"/>
      <c r="K204" s="73"/>
      <c r="L204" s="73"/>
      <c r="M204" s="73"/>
      <c r="N204" s="73"/>
      <c r="O204" s="73"/>
    </row>
    <row r="205" spans="1:15" x14ac:dyDescent="0.2">
      <c r="A205" s="73"/>
      <c r="B205" s="73"/>
      <c r="C205" s="73"/>
      <c r="D205" s="73"/>
      <c r="E205" s="73"/>
      <c r="F205" s="73"/>
      <c r="G205" s="73"/>
      <c r="H205" s="73"/>
      <c r="I205" s="121"/>
      <c r="J205" s="73"/>
      <c r="K205" s="73"/>
      <c r="L205" s="73"/>
      <c r="M205" s="73"/>
      <c r="N205" s="73"/>
      <c r="O205" s="73"/>
    </row>
    <row r="206" spans="1:15" x14ac:dyDescent="0.2">
      <c r="A206" s="73"/>
      <c r="B206" s="73"/>
      <c r="C206" s="73"/>
      <c r="D206" s="73"/>
      <c r="E206" s="73"/>
      <c r="F206" s="73"/>
      <c r="G206" s="73"/>
      <c r="H206" s="73"/>
      <c r="I206" s="121"/>
      <c r="J206" s="73"/>
      <c r="K206" s="73"/>
      <c r="L206" s="73"/>
      <c r="M206" s="73"/>
      <c r="N206" s="73"/>
      <c r="O206" s="73"/>
    </row>
    <row r="207" spans="1:15" x14ac:dyDescent="0.2">
      <c r="A207" s="73"/>
      <c r="B207" s="73"/>
      <c r="C207" s="73"/>
      <c r="D207" s="73"/>
      <c r="E207" s="73"/>
      <c r="F207" s="73"/>
      <c r="G207" s="73"/>
      <c r="H207" s="73"/>
      <c r="I207" s="121"/>
      <c r="J207" s="73"/>
      <c r="K207" s="73"/>
      <c r="L207" s="73"/>
      <c r="M207" s="73"/>
      <c r="N207" s="73"/>
      <c r="O207" s="73"/>
    </row>
    <row r="208" spans="1:15" x14ac:dyDescent="0.2">
      <c r="A208" s="73"/>
      <c r="B208" s="73"/>
      <c r="C208" s="73"/>
      <c r="D208" s="73"/>
      <c r="E208" s="73"/>
      <c r="F208" s="73"/>
      <c r="G208" s="73"/>
      <c r="H208" s="73"/>
      <c r="I208" s="121"/>
      <c r="J208" s="73"/>
      <c r="K208" s="73"/>
      <c r="L208" s="73"/>
      <c r="M208" s="73"/>
      <c r="N208" s="73"/>
      <c r="O208" s="73"/>
    </row>
    <row r="209" spans="1:15" x14ac:dyDescent="0.2">
      <c r="A209" s="73"/>
      <c r="B209" s="73"/>
      <c r="C209" s="73"/>
      <c r="D209" s="73"/>
      <c r="E209" s="73"/>
      <c r="F209" s="73"/>
      <c r="G209" s="73"/>
      <c r="H209" s="73"/>
      <c r="I209" s="121"/>
      <c r="J209" s="73"/>
      <c r="K209" s="73"/>
      <c r="L209" s="73"/>
      <c r="M209" s="73"/>
      <c r="N209" s="73"/>
      <c r="O209" s="73"/>
    </row>
    <row r="210" spans="1:15" x14ac:dyDescent="0.2">
      <c r="A210" s="73"/>
      <c r="B210" s="73"/>
      <c r="C210" s="73"/>
      <c r="D210" s="73"/>
      <c r="E210" s="73"/>
      <c r="F210" s="73"/>
      <c r="G210" s="73"/>
      <c r="H210" s="73"/>
      <c r="I210" s="121"/>
      <c r="J210" s="73"/>
      <c r="K210" s="73"/>
      <c r="L210" s="73"/>
      <c r="M210" s="73"/>
      <c r="N210" s="73"/>
      <c r="O210" s="73"/>
    </row>
    <row r="211" spans="1:15" x14ac:dyDescent="0.2">
      <c r="A211" s="73"/>
      <c r="B211" s="73"/>
      <c r="C211" s="73"/>
      <c r="D211" s="73"/>
      <c r="E211" s="73"/>
      <c r="F211" s="73"/>
      <c r="G211" s="73"/>
      <c r="H211" s="73"/>
      <c r="I211" s="121"/>
      <c r="J211" s="73"/>
      <c r="K211" s="73"/>
      <c r="L211" s="73"/>
      <c r="M211" s="73"/>
      <c r="N211" s="73"/>
      <c r="O211" s="73"/>
    </row>
    <row r="212" spans="1:15" x14ac:dyDescent="0.2">
      <c r="A212" s="73"/>
      <c r="B212" s="73"/>
      <c r="C212" s="73"/>
      <c r="D212" s="73"/>
      <c r="E212" s="73"/>
      <c r="F212" s="73"/>
      <c r="G212" s="73"/>
      <c r="H212" s="73"/>
      <c r="I212" s="121"/>
      <c r="J212" s="73"/>
      <c r="K212" s="73"/>
      <c r="L212" s="73"/>
      <c r="M212" s="73"/>
      <c r="N212" s="73"/>
      <c r="O212" s="73"/>
    </row>
    <row r="213" spans="1:15" x14ac:dyDescent="0.2">
      <c r="A213" s="73"/>
      <c r="B213" s="73"/>
      <c r="C213" s="73"/>
      <c r="D213" s="73"/>
      <c r="E213" s="73"/>
      <c r="F213" s="73"/>
      <c r="G213" s="73"/>
      <c r="H213" s="73"/>
      <c r="I213" s="121"/>
      <c r="J213" s="73"/>
      <c r="K213" s="73"/>
      <c r="L213" s="73"/>
      <c r="M213" s="73"/>
      <c r="N213" s="73"/>
      <c r="O213" s="73"/>
    </row>
    <row r="214" spans="1:15" x14ac:dyDescent="0.2">
      <c r="A214" s="73"/>
      <c r="B214" s="73"/>
      <c r="C214" s="73"/>
      <c r="D214" s="73"/>
      <c r="E214" s="73"/>
      <c r="F214" s="73"/>
      <c r="G214" s="73"/>
      <c r="H214" s="73"/>
      <c r="I214" s="121"/>
      <c r="J214" s="73"/>
      <c r="K214" s="73"/>
      <c r="L214" s="73"/>
      <c r="M214" s="73"/>
      <c r="N214" s="73"/>
      <c r="O214" s="73"/>
    </row>
    <row r="215" spans="1:15" x14ac:dyDescent="0.2">
      <c r="A215" s="73"/>
      <c r="B215" s="73"/>
      <c r="C215" s="73"/>
      <c r="D215" s="73"/>
      <c r="E215" s="73"/>
      <c r="F215" s="73"/>
      <c r="G215" s="73"/>
      <c r="H215" s="73"/>
      <c r="I215" s="121"/>
      <c r="J215" s="73"/>
      <c r="K215" s="73"/>
      <c r="L215" s="73"/>
      <c r="M215" s="73"/>
      <c r="N215" s="73"/>
      <c r="O215" s="73"/>
    </row>
    <row r="216" spans="1:15" x14ac:dyDescent="0.2">
      <c r="A216" s="73"/>
      <c r="B216" s="73"/>
      <c r="C216" s="73"/>
      <c r="D216" s="73"/>
      <c r="E216" s="73"/>
      <c r="F216" s="73"/>
      <c r="G216" s="73"/>
      <c r="H216" s="73"/>
      <c r="I216" s="121"/>
      <c r="J216" s="73"/>
      <c r="K216" s="73"/>
      <c r="L216" s="73"/>
      <c r="M216" s="73"/>
      <c r="N216" s="73"/>
      <c r="O216" s="73"/>
    </row>
    <row r="217" spans="1:15" x14ac:dyDescent="0.2">
      <c r="A217" s="73"/>
      <c r="B217" s="73"/>
      <c r="C217" s="73"/>
      <c r="D217" s="73"/>
      <c r="E217" s="73"/>
      <c r="F217" s="73"/>
      <c r="G217" s="73"/>
      <c r="H217" s="73"/>
      <c r="I217" s="121"/>
      <c r="J217" s="73"/>
      <c r="K217" s="73"/>
      <c r="L217" s="73"/>
      <c r="M217" s="73"/>
      <c r="N217" s="73"/>
      <c r="O217" s="73"/>
    </row>
    <row r="218" spans="1:15" x14ac:dyDescent="0.2">
      <c r="A218" s="73"/>
      <c r="B218" s="73"/>
      <c r="C218" s="73"/>
      <c r="D218" s="73"/>
      <c r="E218" s="73"/>
      <c r="F218" s="73"/>
      <c r="G218" s="73"/>
      <c r="H218" s="73"/>
      <c r="I218" s="121"/>
      <c r="J218" s="73"/>
      <c r="K218" s="73"/>
      <c r="L218" s="73"/>
      <c r="M218" s="73"/>
      <c r="N218" s="73"/>
      <c r="O218" s="73"/>
    </row>
    <row r="219" spans="1:15" x14ac:dyDescent="0.2">
      <c r="A219" s="73"/>
      <c r="B219" s="73"/>
      <c r="C219" s="73"/>
      <c r="D219" s="73"/>
      <c r="E219" s="73"/>
      <c r="F219" s="73"/>
      <c r="G219" s="73"/>
      <c r="H219" s="73"/>
      <c r="I219" s="121"/>
      <c r="J219" s="73"/>
      <c r="K219" s="73"/>
      <c r="L219" s="73"/>
      <c r="M219" s="73"/>
      <c r="N219" s="73"/>
      <c r="O219" s="73"/>
    </row>
    <row r="220" spans="1:15" x14ac:dyDescent="0.2">
      <c r="A220" s="73"/>
      <c r="B220" s="73"/>
      <c r="C220" s="73"/>
      <c r="D220" s="73"/>
      <c r="E220" s="73"/>
      <c r="F220" s="73"/>
      <c r="G220" s="73"/>
      <c r="H220" s="73"/>
      <c r="I220" s="121"/>
      <c r="J220" s="73"/>
      <c r="K220" s="73"/>
      <c r="L220" s="73"/>
      <c r="M220" s="73"/>
      <c r="N220" s="73"/>
      <c r="O220" s="73"/>
    </row>
    <row r="221" spans="1:15" x14ac:dyDescent="0.2">
      <c r="A221" s="73"/>
      <c r="B221" s="73"/>
      <c r="C221" s="73"/>
      <c r="D221" s="73"/>
      <c r="E221" s="73"/>
      <c r="F221" s="73"/>
      <c r="G221" s="73"/>
      <c r="H221" s="73"/>
      <c r="I221" s="121"/>
      <c r="J221" s="73"/>
      <c r="K221" s="73"/>
      <c r="L221" s="73"/>
      <c r="M221" s="73"/>
      <c r="N221" s="73"/>
      <c r="O221" s="73"/>
    </row>
    <row r="222" spans="1:15" x14ac:dyDescent="0.2">
      <c r="A222" s="73"/>
      <c r="B222" s="73"/>
      <c r="C222" s="73"/>
      <c r="D222" s="73"/>
      <c r="E222" s="73"/>
      <c r="F222" s="73"/>
      <c r="G222" s="73"/>
      <c r="H222" s="73"/>
      <c r="I222" s="121"/>
      <c r="J222" s="73"/>
      <c r="K222" s="73"/>
      <c r="L222" s="73"/>
      <c r="M222" s="73"/>
      <c r="N222" s="73"/>
      <c r="O222" s="73"/>
    </row>
    <row r="223" spans="1:15" x14ac:dyDescent="0.2">
      <c r="A223" s="73"/>
      <c r="B223" s="73"/>
      <c r="C223" s="73"/>
      <c r="D223" s="73"/>
      <c r="E223" s="73"/>
      <c r="F223" s="73"/>
      <c r="G223" s="73"/>
      <c r="H223" s="73"/>
      <c r="I223" s="121"/>
      <c r="J223" s="73"/>
      <c r="K223" s="73"/>
      <c r="L223" s="73"/>
      <c r="M223" s="73"/>
      <c r="N223" s="73"/>
      <c r="O223" s="73"/>
    </row>
    <row r="224" spans="1:15" x14ac:dyDescent="0.2">
      <c r="A224" s="73"/>
      <c r="B224" s="73"/>
      <c r="C224" s="73"/>
      <c r="D224" s="73"/>
      <c r="E224" s="73"/>
      <c r="F224" s="73"/>
      <c r="G224" s="73"/>
      <c r="H224" s="73"/>
      <c r="I224" s="121"/>
      <c r="J224" s="73"/>
      <c r="K224" s="73"/>
      <c r="L224" s="73"/>
      <c r="M224" s="73"/>
      <c r="N224" s="73"/>
      <c r="O224" s="73"/>
    </row>
    <row r="225" spans="1:15" x14ac:dyDescent="0.2">
      <c r="A225" s="73"/>
      <c r="B225" s="73"/>
      <c r="C225" s="73"/>
      <c r="D225" s="73"/>
      <c r="E225" s="73"/>
      <c r="F225" s="73"/>
      <c r="G225" s="73"/>
      <c r="H225" s="73"/>
      <c r="I225" s="121"/>
      <c r="J225" s="73"/>
      <c r="K225" s="73"/>
      <c r="L225" s="73"/>
      <c r="M225" s="73"/>
      <c r="N225" s="73"/>
      <c r="O225" s="73"/>
    </row>
    <row r="226" spans="1:15" x14ac:dyDescent="0.2">
      <c r="A226" s="73"/>
      <c r="B226" s="73"/>
      <c r="C226" s="73"/>
      <c r="D226" s="73"/>
      <c r="E226" s="73"/>
      <c r="F226" s="73"/>
      <c r="G226" s="73"/>
      <c r="H226" s="73"/>
      <c r="I226" s="121"/>
      <c r="J226" s="73"/>
      <c r="K226" s="73"/>
      <c r="L226" s="73"/>
      <c r="M226" s="73"/>
      <c r="N226" s="73"/>
      <c r="O226" s="73"/>
    </row>
    <row r="227" spans="1:15" x14ac:dyDescent="0.2">
      <c r="A227" s="73"/>
      <c r="B227" s="73"/>
      <c r="C227" s="73"/>
      <c r="D227" s="73"/>
      <c r="E227" s="73"/>
      <c r="F227" s="73"/>
      <c r="G227" s="73"/>
      <c r="H227" s="73"/>
      <c r="I227" s="121"/>
      <c r="J227" s="73"/>
      <c r="K227" s="73"/>
      <c r="L227" s="73"/>
      <c r="M227" s="73"/>
      <c r="N227" s="73"/>
      <c r="O227" s="73"/>
    </row>
    <row r="228" spans="1:15" x14ac:dyDescent="0.2">
      <c r="A228" s="73"/>
      <c r="B228" s="73"/>
      <c r="C228" s="73"/>
      <c r="D228" s="73"/>
      <c r="E228" s="73"/>
      <c r="F228" s="73"/>
      <c r="G228" s="73"/>
      <c r="H228" s="73"/>
      <c r="I228" s="121"/>
      <c r="J228" s="73"/>
      <c r="K228" s="73"/>
      <c r="L228" s="73"/>
      <c r="M228" s="73"/>
      <c r="N228" s="73"/>
      <c r="O228" s="73"/>
    </row>
    <row r="229" spans="1:15" x14ac:dyDescent="0.2">
      <c r="A229" s="73"/>
      <c r="B229" s="73"/>
      <c r="C229" s="73"/>
      <c r="D229" s="73"/>
      <c r="E229" s="73"/>
      <c r="F229" s="73"/>
      <c r="G229" s="73"/>
      <c r="H229" s="73"/>
      <c r="I229" s="121"/>
      <c r="J229" s="73"/>
      <c r="K229" s="73"/>
      <c r="L229" s="73"/>
      <c r="M229" s="73"/>
      <c r="N229" s="73"/>
      <c r="O229" s="73"/>
    </row>
    <row r="230" spans="1:15" x14ac:dyDescent="0.2">
      <c r="A230" s="73"/>
      <c r="B230" s="73"/>
      <c r="C230" s="73"/>
      <c r="D230" s="73"/>
      <c r="E230" s="73"/>
      <c r="F230" s="73"/>
      <c r="G230" s="73"/>
      <c r="H230" s="73"/>
      <c r="I230" s="121"/>
      <c r="J230" s="73"/>
      <c r="K230" s="73"/>
      <c r="L230" s="73"/>
      <c r="M230" s="73"/>
      <c r="N230" s="73"/>
      <c r="O230" s="73"/>
    </row>
    <row r="231" spans="1:15" x14ac:dyDescent="0.2">
      <c r="A231" s="73"/>
      <c r="B231" s="73"/>
      <c r="C231" s="73"/>
      <c r="D231" s="73"/>
      <c r="E231" s="73"/>
      <c r="F231" s="73"/>
      <c r="G231" s="73"/>
      <c r="H231" s="73"/>
      <c r="I231" s="121"/>
      <c r="J231" s="73"/>
      <c r="K231" s="73"/>
      <c r="L231" s="73"/>
      <c r="M231" s="73"/>
      <c r="N231" s="73"/>
      <c r="O231" s="73"/>
    </row>
    <row r="232" spans="1:15" x14ac:dyDescent="0.2">
      <c r="A232" s="73"/>
      <c r="B232" s="73"/>
      <c r="C232" s="73"/>
      <c r="D232" s="73"/>
      <c r="E232" s="73"/>
      <c r="F232" s="73"/>
      <c r="G232" s="73"/>
      <c r="H232" s="73"/>
      <c r="I232" s="121"/>
      <c r="J232" s="73"/>
      <c r="K232" s="73"/>
      <c r="L232" s="73"/>
      <c r="M232" s="73"/>
      <c r="N232" s="73"/>
      <c r="O232" s="73"/>
    </row>
    <row r="233" spans="1:15" x14ac:dyDescent="0.2">
      <c r="A233" s="73"/>
      <c r="B233" s="73"/>
      <c r="C233" s="73"/>
      <c r="D233" s="73"/>
      <c r="E233" s="73"/>
      <c r="F233" s="73"/>
      <c r="G233" s="73"/>
      <c r="H233" s="73"/>
      <c r="I233" s="121"/>
      <c r="J233" s="73"/>
      <c r="K233" s="73"/>
      <c r="L233" s="73"/>
      <c r="M233" s="73"/>
      <c r="N233" s="73"/>
      <c r="O233" s="73"/>
    </row>
    <row r="234" spans="1:15" x14ac:dyDescent="0.2">
      <c r="A234" s="73"/>
      <c r="B234" s="73"/>
      <c r="C234" s="73"/>
      <c r="D234" s="73"/>
      <c r="E234" s="73"/>
      <c r="F234" s="73"/>
      <c r="G234" s="73"/>
      <c r="H234" s="73"/>
      <c r="I234" s="121"/>
      <c r="J234" s="73"/>
      <c r="K234" s="73"/>
      <c r="L234" s="73"/>
      <c r="M234" s="73"/>
      <c r="N234" s="73"/>
      <c r="O234" s="73"/>
    </row>
    <row r="235" spans="1:15" x14ac:dyDescent="0.2">
      <c r="A235" s="73"/>
      <c r="B235" s="73"/>
      <c r="C235" s="73"/>
      <c r="D235" s="73"/>
      <c r="E235" s="73"/>
      <c r="F235" s="73"/>
      <c r="G235" s="73"/>
      <c r="H235" s="73"/>
      <c r="I235" s="121"/>
      <c r="J235" s="73"/>
      <c r="K235" s="73"/>
      <c r="L235" s="73"/>
      <c r="M235" s="73"/>
      <c r="N235" s="73"/>
      <c r="O235" s="73"/>
    </row>
    <row r="236" spans="1:15" x14ac:dyDescent="0.2">
      <c r="A236" s="73"/>
      <c r="B236" s="73"/>
      <c r="C236" s="73"/>
      <c r="D236" s="73"/>
      <c r="E236" s="73"/>
      <c r="F236" s="73"/>
      <c r="G236" s="73"/>
      <c r="H236" s="73"/>
      <c r="I236" s="121"/>
      <c r="J236" s="73"/>
      <c r="K236" s="73"/>
      <c r="L236" s="73"/>
      <c r="M236" s="73"/>
      <c r="N236" s="73"/>
      <c r="O236" s="73"/>
    </row>
    <row r="237" spans="1:15" x14ac:dyDescent="0.2">
      <c r="A237" s="73"/>
      <c r="B237" s="73"/>
      <c r="C237" s="73"/>
      <c r="D237" s="73"/>
      <c r="E237" s="73"/>
      <c r="F237" s="73"/>
      <c r="G237" s="73"/>
      <c r="H237" s="73"/>
      <c r="I237" s="121"/>
      <c r="J237" s="73"/>
      <c r="K237" s="73"/>
      <c r="L237" s="73"/>
      <c r="M237" s="73"/>
      <c r="N237" s="73"/>
      <c r="O237" s="73"/>
    </row>
    <row r="238" spans="1:15" x14ac:dyDescent="0.2">
      <c r="A238" s="73"/>
      <c r="B238" s="73"/>
      <c r="C238" s="73"/>
      <c r="D238" s="73"/>
      <c r="E238" s="73"/>
      <c r="F238" s="73"/>
      <c r="G238" s="73"/>
      <c r="H238" s="73"/>
      <c r="I238" s="121"/>
      <c r="J238" s="73"/>
      <c r="K238" s="73"/>
      <c r="L238" s="73"/>
      <c r="M238" s="73"/>
      <c r="N238" s="73"/>
      <c r="O238" s="73"/>
    </row>
    <row r="239" spans="1:15" x14ac:dyDescent="0.2">
      <c r="A239" s="73"/>
      <c r="B239" s="73"/>
      <c r="C239" s="73"/>
      <c r="D239" s="73"/>
      <c r="E239" s="73"/>
      <c r="F239" s="73"/>
      <c r="G239" s="73"/>
      <c r="H239" s="73"/>
      <c r="I239" s="121"/>
      <c r="J239" s="73"/>
      <c r="K239" s="73"/>
      <c r="L239" s="73"/>
      <c r="M239" s="73"/>
      <c r="N239" s="73"/>
      <c r="O239" s="73"/>
    </row>
    <row r="240" spans="1:15" x14ac:dyDescent="0.2">
      <c r="A240" s="73"/>
      <c r="B240" s="73"/>
      <c r="C240" s="73"/>
      <c r="D240" s="73"/>
      <c r="E240" s="73"/>
      <c r="F240" s="73"/>
      <c r="G240" s="73"/>
      <c r="H240" s="73"/>
      <c r="I240" s="121"/>
      <c r="J240" s="73"/>
      <c r="K240" s="73"/>
      <c r="L240" s="73"/>
      <c r="M240" s="73"/>
      <c r="N240" s="73"/>
      <c r="O240" s="73"/>
    </row>
    <row r="241" spans="1:15" x14ac:dyDescent="0.2">
      <c r="A241" s="73"/>
      <c r="B241" s="73"/>
      <c r="C241" s="73"/>
      <c r="D241" s="73"/>
      <c r="E241" s="73"/>
      <c r="F241" s="73"/>
      <c r="G241" s="73"/>
      <c r="H241" s="73"/>
      <c r="I241" s="121"/>
      <c r="J241" s="73"/>
      <c r="K241" s="73"/>
      <c r="L241" s="73"/>
      <c r="M241" s="73"/>
      <c r="N241" s="73"/>
      <c r="O241" s="73"/>
    </row>
    <row r="242" spans="1:15" x14ac:dyDescent="0.2">
      <c r="A242" s="73"/>
      <c r="B242" s="73"/>
      <c r="C242" s="73"/>
      <c r="D242" s="73"/>
      <c r="E242" s="73"/>
      <c r="F242" s="73"/>
      <c r="G242" s="73"/>
      <c r="H242" s="73"/>
      <c r="I242" s="121"/>
      <c r="J242" s="73"/>
      <c r="K242" s="73"/>
      <c r="L242" s="73"/>
      <c r="M242" s="73"/>
      <c r="N242" s="73"/>
      <c r="O242" s="73"/>
    </row>
    <row r="243" spans="1:15" x14ac:dyDescent="0.2">
      <c r="A243" s="73"/>
      <c r="B243" s="73"/>
      <c r="C243" s="73"/>
      <c r="D243" s="73"/>
      <c r="E243" s="73"/>
      <c r="F243" s="73"/>
      <c r="G243" s="73"/>
      <c r="H243" s="73"/>
      <c r="I243" s="121"/>
      <c r="J243" s="73"/>
      <c r="K243" s="73"/>
      <c r="L243" s="73"/>
      <c r="M243" s="73"/>
      <c r="N243" s="73"/>
      <c r="O243" s="73"/>
    </row>
    <row r="244" spans="1:15" x14ac:dyDescent="0.2">
      <c r="A244" s="73"/>
      <c r="B244" s="73"/>
      <c r="C244" s="73"/>
      <c r="D244" s="73"/>
      <c r="E244" s="73"/>
      <c r="F244" s="73"/>
      <c r="G244" s="73"/>
      <c r="H244" s="73"/>
      <c r="I244" s="121"/>
      <c r="J244" s="73"/>
      <c r="K244" s="73"/>
      <c r="L244" s="73"/>
      <c r="M244" s="73"/>
      <c r="N244" s="73"/>
      <c r="O244" s="73"/>
    </row>
    <row r="245" spans="1:15" x14ac:dyDescent="0.2">
      <c r="A245" s="73"/>
      <c r="B245" s="73"/>
      <c r="C245" s="73"/>
      <c r="D245" s="73"/>
      <c r="E245" s="73"/>
      <c r="F245" s="73"/>
      <c r="G245" s="73"/>
      <c r="H245" s="73"/>
      <c r="I245" s="121"/>
      <c r="J245" s="73"/>
      <c r="K245" s="73"/>
      <c r="L245" s="73"/>
      <c r="M245" s="73"/>
      <c r="N245" s="73"/>
      <c r="O245" s="73"/>
    </row>
    <row r="246" spans="1:15" x14ac:dyDescent="0.2">
      <c r="A246" s="73"/>
      <c r="B246" s="73"/>
      <c r="C246" s="73"/>
      <c r="D246" s="73"/>
      <c r="E246" s="73"/>
      <c r="F246" s="73"/>
      <c r="G246" s="73"/>
      <c r="H246" s="73"/>
      <c r="I246" s="121"/>
      <c r="J246" s="73"/>
      <c r="K246" s="73"/>
      <c r="L246" s="73"/>
      <c r="M246" s="73"/>
      <c r="N246" s="73"/>
      <c r="O246" s="73"/>
    </row>
    <row r="247" spans="1:15" x14ac:dyDescent="0.2">
      <c r="A247" s="73"/>
      <c r="B247" s="73"/>
      <c r="C247" s="73"/>
      <c r="D247" s="73"/>
      <c r="E247" s="73"/>
      <c r="F247" s="73"/>
      <c r="G247" s="73"/>
      <c r="H247" s="73"/>
      <c r="I247" s="121"/>
      <c r="J247" s="73"/>
      <c r="K247" s="73"/>
      <c r="L247" s="73"/>
      <c r="M247" s="73"/>
      <c r="N247" s="73"/>
      <c r="O247" s="73"/>
    </row>
    <row r="248" spans="1:15" x14ac:dyDescent="0.2">
      <c r="A248" s="73"/>
      <c r="B248" s="73"/>
      <c r="C248" s="73"/>
      <c r="D248" s="73"/>
      <c r="E248" s="73"/>
      <c r="F248" s="73"/>
      <c r="G248" s="73"/>
      <c r="H248" s="73"/>
      <c r="I248" s="121"/>
      <c r="J248" s="73"/>
      <c r="K248" s="73"/>
      <c r="L248" s="73"/>
      <c r="M248" s="73"/>
      <c r="N248" s="73"/>
      <c r="O248" s="73"/>
    </row>
    <row r="249" spans="1:15" x14ac:dyDescent="0.2">
      <c r="A249" s="73"/>
      <c r="B249" s="73"/>
      <c r="C249" s="73"/>
      <c r="D249" s="73"/>
      <c r="E249" s="73"/>
      <c r="F249" s="73"/>
      <c r="G249" s="73"/>
      <c r="H249" s="73"/>
      <c r="I249" s="121"/>
      <c r="J249" s="73"/>
      <c r="K249" s="73"/>
      <c r="L249" s="73"/>
      <c r="M249" s="73"/>
      <c r="N249" s="73"/>
      <c r="O249" s="73"/>
    </row>
    <row r="250" spans="1:15" x14ac:dyDescent="0.2">
      <c r="A250" s="73"/>
      <c r="B250" s="73"/>
      <c r="C250" s="73"/>
      <c r="D250" s="73"/>
      <c r="E250" s="73"/>
      <c r="F250" s="73"/>
      <c r="G250" s="73"/>
      <c r="H250" s="73"/>
      <c r="I250" s="121"/>
      <c r="J250" s="73"/>
      <c r="K250" s="73"/>
      <c r="L250" s="73"/>
      <c r="M250" s="73"/>
      <c r="N250" s="73"/>
      <c r="O250" s="73"/>
    </row>
    <row r="251" spans="1:15" x14ac:dyDescent="0.2">
      <c r="A251" s="73"/>
      <c r="B251" s="73"/>
      <c r="C251" s="73"/>
      <c r="D251" s="73"/>
      <c r="E251" s="73"/>
      <c r="F251" s="73"/>
      <c r="G251" s="73"/>
      <c r="H251" s="73"/>
      <c r="I251" s="121"/>
      <c r="J251" s="73"/>
      <c r="K251" s="73"/>
      <c r="L251" s="73"/>
      <c r="M251" s="73"/>
      <c r="N251" s="73"/>
      <c r="O251" s="73"/>
    </row>
    <row r="252" spans="1:15" x14ac:dyDescent="0.2">
      <c r="A252" s="73"/>
      <c r="B252" s="73"/>
      <c r="C252" s="73"/>
      <c r="D252" s="73"/>
      <c r="E252" s="73"/>
      <c r="F252" s="73"/>
      <c r="G252" s="73"/>
      <c r="H252" s="73"/>
      <c r="I252" s="121"/>
      <c r="J252" s="73"/>
      <c r="K252" s="73"/>
      <c r="L252" s="73"/>
      <c r="M252" s="73"/>
      <c r="N252" s="73"/>
      <c r="O252" s="73"/>
    </row>
    <row r="253" spans="1:15" x14ac:dyDescent="0.2">
      <c r="A253" s="73"/>
      <c r="B253" s="73"/>
      <c r="C253" s="73"/>
      <c r="D253" s="73"/>
      <c r="E253" s="73"/>
      <c r="F253" s="73"/>
      <c r="G253" s="73"/>
      <c r="H253" s="73"/>
      <c r="I253" s="121"/>
      <c r="J253" s="73"/>
      <c r="K253" s="73"/>
      <c r="L253" s="73"/>
      <c r="M253" s="73"/>
      <c r="N253" s="73"/>
      <c r="O253" s="73"/>
    </row>
    <row r="254" spans="1:15" x14ac:dyDescent="0.2">
      <c r="A254" s="73"/>
      <c r="B254" s="73"/>
      <c r="C254" s="73"/>
      <c r="D254" s="73"/>
      <c r="E254" s="73"/>
      <c r="F254" s="73"/>
      <c r="G254" s="73"/>
      <c r="H254" s="73"/>
      <c r="I254" s="121"/>
      <c r="J254" s="73"/>
      <c r="K254" s="73"/>
      <c r="L254" s="73"/>
      <c r="M254" s="73"/>
      <c r="N254" s="73"/>
      <c r="O254" s="73"/>
    </row>
    <row r="255" spans="1:15" x14ac:dyDescent="0.2">
      <c r="A255" s="73"/>
      <c r="B255" s="73"/>
      <c r="C255" s="73"/>
      <c r="D255" s="73"/>
      <c r="E255" s="73"/>
      <c r="F255" s="73"/>
      <c r="G255" s="73"/>
      <c r="H255" s="73"/>
      <c r="I255" s="121"/>
      <c r="J255" s="73"/>
      <c r="K255" s="73"/>
      <c r="L255" s="73"/>
      <c r="M255" s="73"/>
      <c r="N255" s="73"/>
      <c r="O255" s="73"/>
    </row>
    <row r="256" spans="1:15" x14ac:dyDescent="0.2">
      <c r="A256" s="73"/>
      <c r="B256" s="73"/>
      <c r="C256" s="73"/>
      <c r="D256" s="73"/>
      <c r="E256" s="73"/>
      <c r="F256" s="73"/>
      <c r="G256" s="73"/>
      <c r="H256" s="73"/>
      <c r="I256" s="121"/>
      <c r="J256" s="73"/>
      <c r="K256" s="73"/>
      <c r="L256" s="73"/>
      <c r="M256" s="73"/>
      <c r="N256" s="73"/>
      <c r="O256" s="73"/>
    </row>
    <row r="257" spans="1:15" x14ac:dyDescent="0.2">
      <c r="A257" s="73"/>
      <c r="B257" s="73"/>
      <c r="C257" s="73"/>
      <c r="D257" s="73"/>
      <c r="E257" s="73"/>
      <c r="F257" s="73"/>
      <c r="G257" s="73"/>
      <c r="H257" s="73"/>
      <c r="I257" s="121"/>
      <c r="J257" s="73"/>
      <c r="K257" s="73"/>
      <c r="L257" s="73"/>
      <c r="M257" s="73"/>
      <c r="N257" s="73"/>
      <c r="O257" s="73"/>
    </row>
    <row r="258" spans="1:15" x14ac:dyDescent="0.2">
      <c r="A258" s="73"/>
      <c r="B258" s="73"/>
      <c r="C258" s="73"/>
      <c r="D258" s="73"/>
      <c r="E258" s="73"/>
      <c r="F258" s="73"/>
      <c r="G258" s="73"/>
      <c r="H258" s="73"/>
      <c r="I258" s="121"/>
      <c r="J258" s="73"/>
      <c r="K258" s="73"/>
      <c r="L258" s="73"/>
      <c r="M258" s="73"/>
      <c r="N258" s="73"/>
      <c r="O258" s="73"/>
    </row>
    <row r="259" spans="1:15" x14ac:dyDescent="0.2">
      <c r="A259" s="73"/>
      <c r="B259" s="73"/>
      <c r="C259" s="73"/>
      <c r="D259" s="73"/>
      <c r="E259" s="73"/>
      <c r="F259" s="73"/>
      <c r="G259" s="73"/>
      <c r="H259" s="73"/>
      <c r="I259" s="121"/>
      <c r="J259" s="73"/>
      <c r="K259" s="73"/>
      <c r="L259" s="73"/>
      <c r="M259" s="73"/>
      <c r="N259" s="73"/>
      <c r="O259" s="73"/>
    </row>
    <row r="260" spans="1:15" x14ac:dyDescent="0.2">
      <c r="A260" s="73"/>
      <c r="B260" s="73"/>
      <c r="C260" s="73"/>
      <c r="D260" s="73"/>
      <c r="E260" s="73"/>
      <c r="F260" s="73"/>
      <c r="G260" s="73"/>
      <c r="H260" s="73"/>
      <c r="I260" s="121"/>
      <c r="J260" s="73"/>
      <c r="K260" s="73"/>
      <c r="L260" s="73"/>
      <c r="M260" s="73"/>
      <c r="N260" s="73"/>
      <c r="O260" s="73"/>
    </row>
    <row r="261" spans="1:15" x14ac:dyDescent="0.2">
      <c r="A261" s="73"/>
      <c r="B261" s="73"/>
      <c r="C261" s="73"/>
      <c r="D261" s="73"/>
      <c r="E261" s="73"/>
      <c r="F261" s="73"/>
      <c r="G261" s="73"/>
      <c r="H261" s="73"/>
      <c r="I261" s="121"/>
      <c r="J261" s="73"/>
      <c r="K261" s="73"/>
      <c r="L261" s="73"/>
      <c r="M261" s="73"/>
      <c r="N261" s="73"/>
      <c r="O261" s="73"/>
    </row>
    <row r="262" spans="1:15" x14ac:dyDescent="0.2">
      <c r="A262" s="73"/>
      <c r="B262" s="73"/>
      <c r="C262" s="73"/>
      <c r="D262" s="73"/>
      <c r="E262" s="73"/>
      <c r="F262" s="73"/>
      <c r="G262" s="73"/>
      <c r="H262" s="73"/>
      <c r="I262" s="121"/>
      <c r="J262" s="73"/>
      <c r="K262" s="73"/>
      <c r="L262" s="73"/>
      <c r="M262" s="73"/>
      <c r="N262" s="73"/>
      <c r="O262" s="73"/>
    </row>
    <row r="263" spans="1:15" x14ac:dyDescent="0.2">
      <c r="A263" s="73"/>
      <c r="B263" s="73"/>
      <c r="C263" s="73"/>
      <c r="D263" s="73"/>
      <c r="E263" s="73"/>
      <c r="F263" s="73"/>
      <c r="G263" s="73"/>
      <c r="H263" s="73"/>
      <c r="I263" s="121"/>
      <c r="J263" s="73"/>
      <c r="K263" s="73"/>
      <c r="L263" s="73"/>
      <c r="M263" s="73"/>
      <c r="N263" s="73"/>
      <c r="O263" s="73"/>
    </row>
    <row r="264" spans="1:15" x14ac:dyDescent="0.2">
      <c r="A264" s="73"/>
      <c r="B264" s="73"/>
      <c r="C264" s="73"/>
      <c r="D264" s="73"/>
      <c r="E264" s="73"/>
      <c r="F264" s="73"/>
      <c r="G264" s="73"/>
      <c r="H264" s="73"/>
      <c r="I264" s="121"/>
      <c r="J264" s="73"/>
      <c r="K264" s="73"/>
      <c r="L264" s="73"/>
      <c r="M264" s="73"/>
      <c r="N264" s="73"/>
      <c r="O264" s="73"/>
    </row>
    <row r="265" spans="1:15" x14ac:dyDescent="0.2">
      <c r="A265" s="73"/>
      <c r="B265" s="73"/>
      <c r="C265" s="73"/>
      <c r="D265" s="73"/>
      <c r="E265" s="73"/>
      <c r="F265" s="73"/>
      <c r="G265" s="73"/>
      <c r="H265" s="73"/>
      <c r="I265" s="121"/>
      <c r="J265" s="73"/>
      <c r="K265" s="73"/>
      <c r="L265" s="73"/>
      <c r="M265" s="73"/>
      <c r="N265" s="73"/>
      <c r="O265" s="73"/>
    </row>
    <row r="266" spans="1:15" x14ac:dyDescent="0.2">
      <c r="A266" s="73"/>
      <c r="B266" s="73"/>
      <c r="C266" s="73"/>
      <c r="D266" s="73"/>
      <c r="E266" s="73"/>
      <c r="F266" s="73"/>
      <c r="G266" s="73"/>
      <c r="H266" s="73"/>
      <c r="I266" s="121"/>
      <c r="J266" s="73"/>
      <c r="K266" s="73"/>
      <c r="L266" s="73"/>
      <c r="M266" s="73"/>
      <c r="N266" s="73"/>
      <c r="O266" s="73"/>
    </row>
    <row r="267" spans="1:15" x14ac:dyDescent="0.2">
      <c r="A267" s="73"/>
      <c r="B267" s="73"/>
      <c r="C267" s="73"/>
      <c r="D267" s="73"/>
      <c r="E267" s="73"/>
      <c r="F267" s="73"/>
      <c r="G267" s="73"/>
      <c r="H267" s="73"/>
      <c r="I267" s="121"/>
      <c r="J267" s="73"/>
      <c r="K267" s="73"/>
      <c r="L267" s="73"/>
      <c r="M267" s="73"/>
      <c r="N267" s="73"/>
      <c r="O267" s="73"/>
    </row>
    <row r="268" spans="1:15" x14ac:dyDescent="0.2">
      <c r="A268" s="73"/>
      <c r="B268" s="73"/>
      <c r="C268" s="73"/>
      <c r="D268" s="73"/>
      <c r="E268" s="73"/>
      <c r="F268" s="73"/>
      <c r="G268" s="73"/>
      <c r="H268" s="73"/>
      <c r="I268" s="121"/>
      <c r="J268" s="73"/>
      <c r="K268" s="73"/>
      <c r="L268" s="73"/>
      <c r="M268" s="73"/>
      <c r="N268" s="73"/>
      <c r="O268" s="73"/>
    </row>
    <row r="269" spans="1:15" x14ac:dyDescent="0.2">
      <c r="A269" s="73"/>
      <c r="B269" s="73"/>
      <c r="C269" s="73"/>
      <c r="D269" s="73"/>
      <c r="E269" s="73"/>
      <c r="F269" s="73"/>
      <c r="G269" s="73"/>
      <c r="H269" s="73"/>
      <c r="I269" s="121"/>
      <c r="J269" s="73"/>
      <c r="K269" s="73"/>
      <c r="L269" s="73"/>
      <c r="M269" s="73"/>
      <c r="N269" s="73"/>
      <c r="O269" s="73"/>
    </row>
    <row r="270" spans="1:15" x14ac:dyDescent="0.2">
      <c r="A270" s="73"/>
      <c r="B270" s="73"/>
      <c r="C270" s="73"/>
      <c r="D270" s="73"/>
      <c r="E270" s="73"/>
      <c r="F270" s="73"/>
      <c r="G270" s="73"/>
      <c r="H270" s="73"/>
      <c r="I270" s="121"/>
      <c r="J270" s="73"/>
      <c r="K270" s="73"/>
      <c r="L270" s="73"/>
      <c r="M270" s="73"/>
      <c r="N270" s="73"/>
      <c r="O270" s="73"/>
    </row>
    <row r="271" spans="1:15" x14ac:dyDescent="0.2">
      <c r="A271" s="73"/>
      <c r="B271" s="73"/>
      <c r="C271" s="73"/>
      <c r="D271" s="73"/>
      <c r="E271" s="73"/>
      <c r="F271" s="73"/>
      <c r="G271" s="73"/>
      <c r="H271" s="73"/>
      <c r="I271" s="121"/>
      <c r="J271" s="73"/>
      <c r="K271" s="73"/>
      <c r="L271" s="73"/>
      <c r="M271" s="73"/>
      <c r="N271" s="73"/>
      <c r="O271" s="73"/>
    </row>
    <row r="272" spans="1:15" x14ac:dyDescent="0.2">
      <c r="A272" s="73"/>
      <c r="B272" s="73"/>
      <c r="C272" s="73"/>
      <c r="D272" s="73"/>
      <c r="E272" s="73"/>
      <c r="F272" s="73"/>
      <c r="G272" s="73"/>
      <c r="H272" s="73"/>
      <c r="I272" s="121"/>
      <c r="J272" s="73"/>
      <c r="K272" s="73"/>
      <c r="L272" s="73"/>
      <c r="M272" s="73"/>
      <c r="N272" s="73"/>
      <c r="O272" s="73"/>
    </row>
    <row r="273" spans="1:15" x14ac:dyDescent="0.2">
      <c r="A273" s="73"/>
      <c r="B273" s="73"/>
      <c r="C273" s="73"/>
      <c r="D273" s="73"/>
      <c r="E273" s="73"/>
      <c r="F273" s="73"/>
      <c r="G273" s="73"/>
      <c r="H273" s="73"/>
      <c r="I273" s="121"/>
      <c r="J273" s="73"/>
      <c r="K273" s="73"/>
      <c r="L273" s="73"/>
      <c r="M273" s="73"/>
      <c r="N273" s="73"/>
      <c r="O273" s="73"/>
    </row>
    <row r="274" spans="1:15" x14ac:dyDescent="0.2">
      <c r="A274" s="73"/>
      <c r="B274" s="73"/>
      <c r="C274" s="73"/>
      <c r="D274" s="73"/>
      <c r="E274" s="73"/>
      <c r="F274" s="73"/>
      <c r="G274" s="73"/>
      <c r="H274" s="73"/>
      <c r="I274" s="121"/>
      <c r="J274" s="73"/>
      <c r="K274" s="73"/>
      <c r="L274" s="73"/>
      <c r="M274" s="73"/>
      <c r="N274" s="73"/>
      <c r="O274" s="73"/>
    </row>
    <row r="275" spans="1:15" x14ac:dyDescent="0.2">
      <c r="A275" s="73"/>
      <c r="B275" s="73"/>
      <c r="C275" s="73"/>
      <c r="D275" s="73"/>
      <c r="E275" s="73"/>
      <c r="F275" s="73"/>
      <c r="G275" s="73"/>
      <c r="H275" s="73"/>
      <c r="I275" s="121"/>
      <c r="J275" s="73"/>
      <c r="K275" s="73"/>
      <c r="L275" s="73"/>
      <c r="M275" s="73"/>
      <c r="N275" s="73"/>
      <c r="O275" s="73"/>
    </row>
    <row r="276" spans="1:15" x14ac:dyDescent="0.2">
      <c r="A276" s="73"/>
      <c r="B276" s="73"/>
      <c r="C276" s="73"/>
      <c r="D276" s="73"/>
      <c r="E276" s="73"/>
      <c r="F276" s="73"/>
      <c r="G276" s="73"/>
      <c r="H276" s="73"/>
      <c r="I276" s="121"/>
      <c r="J276" s="73"/>
      <c r="K276" s="73"/>
      <c r="L276" s="73"/>
      <c r="M276" s="73"/>
      <c r="N276" s="73"/>
      <c r="O276" s="73"/>
    </row>
    <row r="277" spans="1:15" x14ac:dyDescent="0.2">
      <c r="A277" s="73"/>
      <c r="B277" s="73"/>
      <c r="C277" s="73"/>
      <c r="D277" s="73"/>
      <c r="E277" s="73"/>
      <c r="F277" s="73"/>
      <c r="G277" s="73"/>
      <c r="H277" s="73"/>
      <c r="I277" s="121"/>
      <c r="J277" s="73"/>
      <c r="K277" s="73"/>
      <c r="L277" s="73"/>
      <c r="M277" s="73"/>
      <c r="N277" s="73"/>
      <c r="O277" s="73"/>
    </row>
    <row r="278" spans="1:15" x14ac:dyDescent="0.2">
      <c r="A278" s="73"/>
      <c r="B278" s="73"/>
      <c r="C278" s="73"/>
      <c r="D278" s="73"/>
      <c r="E278" s="73"/>
      <c r="F278" s="73"/>
      <c r="G278" s="73"/>
      <c r="H278" s="73"/>
      <c r="I278" s="121"/>
      <c r="J278" s="73"/>
      <c r="K278" s="73"/>
      <c r="L278" s="73"/>
      <c r="M278" s="73"/>
      <c r="N278" s="73"/>
      <c r="O278" s="73"/>
    </row>
    <row r="279" spans="1:15" x14ac:dyDescent="0.2">
      <c r="A279" s="73"/>
      <c r="B279" s="73"/>
      <c r="C279" s="73"/>
      <c r="D279" s="73"/>
      <c r="E279" s="73"/>
      <c r="F279" s="73"/>
      <c r="G279" s="73"/>
      <c r="H279" s="73"/>
      <c r="I279" s="121"/>
      <c r="J279" s="73"/>
      <c r="K279" s="73"/>
      <c r="L279" s="73"/>
      <c r="M279" s="73"/>
      <c r="N279" s="73"/>
      <c r="O279" s="73"/>
    </row>
    <row r="280" spans="1:15" x14ac:dyDescent="0.2">
      <c r="A280" s="73"/>
      <c r="B280" s="73"/>
      <c r="C280" s="73"/>
      <c r="D280" s="73"/>
      <c r="E280" s="73"/>
      <c r="F280" s="73"/>
      <c r="G280" s="73"/>
      <c r="H280" s="73"/>
      <c r="I280" s="121"/>
      <c r="J280" s="73"/>
      <c r="K280" s="73"/>
      <c r="L280" s="73"/>
      <c r="M280" s="73"/>
      <c r="N280" s="73"/>
      <c r="O280" s="73"/>
    </row>
    <row r="281" spans="1:15" x14ac:dyDescent="0.2">
      <c r="A281" s="73"/>
      <c r="B281" s="73"/>
      <c r="C281" s="73"/>
      <c r="D281" s="73"/>
      <c r="E281" s="73"/>
      <c r="F281" s="73"/>
      <c r="G281" s="73"/>
      <c r="H281" s="73"/>
      <c r="I281" s="121"/>
      <c r="J281" s="73"/>
      <c r="K281" s="73"/>
      <c r="L281" s="73"/>
      <c r="M281" s="73"/>
      <c r="N281" s="73"/>
      <c r="O281" s="73"/>
    </row>
    <row r="282" spans="1:15" x14ac:dyDescent="0.2">
      <c r="A282" s="73"/>
      <c r="B282" s="73"/>
      <c r="C282" s="73"/>
      <c r="D282" s="73"/>
      <c r="E282" s="73"/>
      <c r="F282" s="73"/>
      <c r="G282" s="73"/>
      <c r="H282" s="73"/>
      <c r="I282" s="121"/>
      <c r="J282" s="73"/>
      <c r="K282" s="73"/>
      <c r="L282" s="73"/>
      <c r="M282" s="73"/>
      <c r="N282" s="73"/>
      <c r="O282" s="73"/>
    </row>
    <row r="283" spans="1:15" x14ac:dyDescent="0.2">
      <c r="A283" s="73"/>
      <c r="B283" s="73"/>
      <c r="C283" s="73"/>
      <c r="D283" s="73"/>
      <c r="E283" s="73"/>
      <c r="F283" s="73"/>
      <c r="G283" s="73"/>
      <c r="H283" s="73"/>
      <c r="I283" s="121"/>
      <c r="J283" s="73"/>
      <c r="K283" s="73"/>
      <c r="L283" s="73"/>
      <c r="M283" s="73"/>
      <c r="N283" s="73"/>
      <c r="O283" s="73"/>
    </row>
    <row r="284" spans="1:15" x14ac:dyDescent="0.2">
      <c r="A284" s="73"/>
      <c r="B284" s="73"/>
      <c r="C284" s="73"/>
      <c r="D284" s="73"/>
      <c r="E284" s="73"/>
      <c r="F284" s="73"/>
      <c r="G284" s="73"/>
      <c r="H284" s="73"/>
      <c r="I284" s="121"/>
      <c r="J284" s="73"/>
      <c r="K284" s="73"/>
      <c r="L284" s="73"/>
      <c r="M284" s="73"/>
      <c r="N284" s="73"/>
      <c r="O284" s="73"/>
    </row>
    <row r="285" spans="1:15" x14ac:dyDescent="0.2">
      <c r="A285" s="73"/>
      <c r="B285" s="73"/>
      <c r="C285" s="73"/>
      <c r="D285" s="73"/>
      <c r="E285" s="73"/>
      <c r="F285" s="73"/>
      <c r="G285" s="73"/>
      <c r="H285" s="73"/>
      <c r="I285" s="121"/>
      <c r="J285" s="73"/>
      <c r="K285" s="73"/>
      <c r="L285" s="73"/>
      <c r="M285" s="73"/>
      <c r="N285" s="73"/>
      <c r="O285" s="73"/>
    </row>
    <row r="286" spans="1:15" x14ac:dyDescent="0.2">
      <c r="A286" s="73"/>
      <c r="B286" s="73"/>
      <c r="C286" s="73"/>
      <c r="D286" s="73"/>
      <c r="E286" s="73"/>
      <c r="F286" s="73"/>
      <c r="G286" s="73"/>
      <c r="H286" s="73"/>
      <c r="I286" s="121"/>
      <c r="J286" s="73"/>
      <c r="K286" s="73"/>
      <c r="L286" s="73"/>
      <c r="M286" s="73"/>
      <c r="N286" s="73"/>
      <c r="O286" s="73"/>
    </row>
    <row r="287" spans="1:15" x14ac:dyDescent="0.2">
      <c r="A287" s="73"/>
      <c r="B287" s="73"/>
      <c r="C287" s="73"/>
      <c r="D287" s="73"/>
      <c r="E287" s="73"/>
      <c r="F287" s="73"/>
      <c r="G287" s="73"/>
      <c r="H287" s="73"/>
      <c r="I287" s="121"/>
      <c r="J287" s="73"/>
      <c r="K287" s="73"/>
      <c r="L287" s="73"/>
      <c r="M287" s="73"/>
      <c r="N287" s="73"/>
      <c r="O287" s="73"/>
    </row>
    <row r="288" spans="1:15" x14ac:dyDescent="0.2">
      <c r="A288" s="73"/>
      <c r="B288" s="73"/>
      <c r="C288" s="73"/>
      <c r="D288" s="73"/>
      <c r="E288" s="73"/>
      <c r="F288" s="73"/>
      <c r="G288" s="73"/>
      <c r="H288" s="73"/>
      <c r="I288" s="121"/>
      <c r="J288" s="73"/>
      <c r="K288" s="73"/>
      <c r="L288" s="73"/>
      <c r="M288" s="73"/>
      <c r="N288" s="73"/>
      <c r="O288" s="73"/>
    </row>
    <row r="289" spans="1:15" x14ac:dyDescent="0.2">
      <c r="A289" s="73"/>
      <c r="B289" s="73"/>
      <c r="C289" s="73"/>
      <c r="D289" s="73"/>
      <c r="E289" s="73"/>
      <c r="F289" s="73"/>
      <c r="G289" s="73"/>
      <c r="H289" s="73"/>
      <c r="I289" s="121"/>
      <c r="J289" s="73"/>
      <c r="K289" s="73"/>
      <c r="L289" s="73"/>
      <c r="M289" s="73"/>
      <c r="N289" s="73"/>
      <c r="O289" s="73"/>
    </row>
    <row r="290" spans="1:15" x14ac:dyDescent="0.2">
      <c r="A290" s="73"/>
      <c r="B290" s="73"/>
      <c r="C290" s="73"/>
      <c r="D290" s="73"/>
      <c r="E290" s="73"/>
      <c r="F290" s="73"/>
      <c r="G290" s="73"/>
      <c r="H290" s="73"/>
      <c r="I290" s="121"/>
      <c r="J290" s="73"/>
      <c r="K290" s="73"/>
      <c r="L290" s="73"/>
      <c r="M290" s="73"/>
      <c r="N290" s="73"/>
      <c r="O290" s="73"/>
    </row>
    <row r="291" spans="1:15" x14ac:dyDescent="0.2">
      <c r="A291" s="73"/>
      <c r="B291" s="73"/>
      <c r="C291" s="73"/>
      <c r="D291" s="73"/>
      <c r="E291" s="73"/>
      <c r="F291" s="73"/>
      <c r="G291" s="73"/>
      <c r="H291" s="73"/>
      <c r="I291" s="121"/>
      <c r="J291" s="73"/>
      <c r="K291" s="73"/>
      <c r="L291" s="73"/>
      <c r="M291" s="73"/>
      <c r="N291" s="73"/>
      <c r="O291" s="73"/>
    </row>
    <row r="292" spans="1:15" x14ac:dyDescent="0.2">
      <c r="A292" s="73"/>
      <c r="B292" s="73"/>
      <c r="C292" s="73"/>
      <c r="D292" s="73"/>
      <c r="E292" s="73"/>
      <c r="F292" s="73"/>
      <c r="G292" s="73"/>
      <c r="H292" s="73"/>
      <c r="I292" s="121"/>
      <c r="J292" s="73"/>
      <c r="K292" s="73"/>
      <c r="L292" s="73"/>
      <c r="M292" s="73"/>
      <c r="N292" s="73"/>
      <c r="O292" s="73"/>
    </row>
    <row r="293" spans="1:15" x14ac:dyDescent="0.2">
      <c r="A293" s="73"/>
      <c r="B293" s="73"/>
      <c r="C293" s="73"/>
      <c r="D293" s="73"/>
      <c r="E293" s="73"/>
      <c r="F293" s="73"/>
      <c r="G293" s="73"/>
      <c r="H293" s="73"/>
      <c r="I293" s="121"/>
      <c r="J293" s="73"/>
      <c r="K293" s="73"/>
      <c r="L293" s="73"/>
      <c r="M293" s="73"/>
      <c r="N293" s="73"/>
      <c r="O293" s="73"/>
    </row>
    <row r="294" spans="1:15" x14ac:dyDescent="0.2">
      <c r="A294" s="73"/>
      <c r="B294" s="73"/>
      <c r="C294" s="73"/>
      <c r="D294" s="73"/>
      <c r="E294" s="73"/>
      <c r="F294" s="73"/>
      <c r="G294" s="73"/>
      <c r="H294" s="73"/>
      <c r="I294" s="121"/>
      <c r="J294" s="73"/>
      <c r="K294" s="73"/>
      <c r="L294" s="73"/>
      <c r="M294" s="73"/>
      <c r="N294" s="73"/>
      <c r="O294" s="73"/>
    </row>
    <row r="295" spans="1:15" x14ac:dyDescent="0.2">
      <c r="A295" s="73"/>
      <c r="B295" s="73"/>
      <c r="C295" s="73"/>
      <c r="D295" s="73"/>
      <c r="E295" s="73"/>
      <c r="F295" s="73"/>
      <c r="G295" s="73"/>
      <c r="H295" s="73"/>
      <c r="I295" s="121"/>
      <c r="J295" s="73"/>
      <c r="K295" s="73"/>
      <c r="L295" s="73"/>
      <c r="M295" s="73"/>
      <c r="N295" s="73"/>
      <c r="O295" s="73"/>
    </row>
    <row r="296" spans="1:15" x14ac:dyDescent="0.2">
      <c r="A296" s="73"/>
      <c r="B296" s="73"/>
      <c r="C296" s="73"/>
      <c r="D296" s="73"/>
      <c r="E296" s="73"/>
      <c r="F296" s="73"/>
      <c r="G296" s="73"/>
      <c r="H296" s="73"/>
      <c r="I296" s="121"/>
      <c r="J296" s="73"/>
      <c r="K296" s="73"/>
      <c r="L296" s="73"/>
      <c r="M296" s="73"/>
      <c r="N296" s="73"/>
      <c r="O296" s="73"/>
    </row>
    <row r="297" spans="1:15" x14ac:dyDescent="0.2">
      <c r="A297" s="73"/>
      <c r="B297" s="73"/>
      <c r="C297" s="73"/>
      <c r="D297" s="73"/>
      <c r="E297" s="73"/>
      <c r="F297" s="73"/>
      <c r="G297" s="73"/>
      <c r="H297" s="73"/>
      <c r="I297" s="121"/>
      <c r="J297" s="73"/>
      <c r="K297" s="73"/>
      <c r="L297" s="73"/>
      <c r="M297" s="73"/>
      <c r="N297" s="73"/>
      <c r="O297" s="73"/>
    </row>
    <row r="298" spans="1:15" x14ac:dyDescent="0.2">
      <c r="A298" s="73"/>
      <c r="B298" s="73"/>
      <c r="C298" s="73"/>
      <c r="D298" s="73"/>
      <c r="E298" s="73"/>
      <c r="F298" s="73"/>
      <c r="G298" s="73"/>
      <c r="H298" s="73"/>
      <c r="I298" s="121"/>
      <c r="J298" s="73"/>
      <c r="K298" s="73"/>
      <c r="L298" s="73"/>
      <c r="M298" s="73"/>
      <c r="N298" s="73"/>
      <c r="O298" s="73"/>
    </row>
    <row r="299" spans="1:15" x14ac:dyDescent="0.2">
      <c r="A299" s="73"/>
      <c r="B299" s="73"/>
      <c r="C299" s="73"/>
      <c r="D299" s="73"/>
      <c r="E299" s="73"/>
      <c r="F299" s="73"/>
      <c r="G299" s="73"/>
      <c r="H299" s="73"/>
      <c r="I299" s="121"/>
      <c r="J299" s="73"/>
      <c r="K299" s="73"/>
      <c r="L299" s="73"/>
      <c r="M299" s="73"/>
      <c r="N299" s="73"/>
      <c r="O299" s="73"/>
    </row>
    <row r="300" spans="1:15" x14ac:dyDescent="0.2">
      <c r="A300" s="73"/>
      <c r="B300" s="73"/>
      <c r="C300" s="73"/>
      <c r="D300" s="73"/>
      <c r="E300" s="73"/>
      <c r="F300" s="73"/>
      <c r="G300" s="73"/>
      <c r="H300" s="73"/>
      <c r="I300" s="121"/>
      <c r="J300" s="73"/>
      <c r="K300" s="73"/>
      <c r="L300" s="73"/>
      <c r="M300" s="73"/>
      <c r="N300" s="73"/>
      <c r="O300" s="73"/>
    </row>
    <row r="301" spans="1:15" x14ac:dyDescent="0.2">
      <c r="A301" s="73"/>
      <c r="B301" s="73"/>
      <c r="C301" s="73"/>
      <c r="D301" s="73"/>
      <c r="E301" s="73"/>
      <c r="F301" s="73"/>
      <c r="G301" s="73"/>
      <c r="H301" s="73"/>
      <c r="I301" s="121"/>
      <c r="J301" s="73"/>
      <c r="K301" s="73"/>
      <c r="L301" s="73"/>
      <c r="M301" s="73"/>
      <c r="N301" s="73"/>
      <c r="O301" s="73"/>
    </row>
    <row r="302" spans="1:15" x14ac:dyDescent="0.2">
      <c r="A302" s="73"/>
      <c r="B302" s="73"/>
      <c r="C302" s="73"/>
      <c r="D302" s="73"/>
      <c r="E302" s="73"/>
      <c r="F302" s="73"/>
      <c r="G302" s="73"/>
      <c r="H302" s="73"/>
      <c r="I302" s="121"/>
      <c r="J302" s="73"/>
      <c r="K302" s="73"/>
      <c r="L302" s="73"/>
      <c r="M302" s="73"/>
      <c r="N302" s="73"/>
      <c r="O302" s="73"/>
    </row>
    <row r="303" spans="1:15" x14ac:dyDescent="0.2">
      <c r="A303" s="73"/>
      <c r="B303" s="73"/>
      <c r="C303" s="73"/>
      <c r="D303" s="73"/>
      <c r="E303" s="73"/>
      <c r="F303" s="73"/>
      <c r="G303" s="73"/>
      <c r="H303" s="73"/>
      <c r="I303" s="121"/>
      <c r="J303" s="73"/>
      <c r="K303" s="73"/>
      <c r="L303" s="73"/>
      <c r="M303" s="73"/>
      <c r="N303" s="73"/>
      <c r="O303" s="73"/>
    </row>
    <row r="304" spans="1:15" x14ac:dyDescent="0.2">
      <c r="A304" s="73"/>
      <c r="B304" s="73"/>
      <c r="C304" s="73"/>
      <c r="D304" s="73"/>
      <c r="E304" s="73"/>
      <c r="F304" s="73"/>
      <c r="G304" s="73"/>
      <c r="H304" s="73"/>
      <c r="I304" s="121"/>
      <c r="J304" s="73"/>
      <c r="K304" s="73"/>
      <c r="L304" s="73"/>
      <c r="M304" s="73"/>
      <c r="N304" s="73"/>
      <c r="O304" s="73"/>
    </row>
    <row r="305" spans="1:15" x14ac:dyDescent="0.2">
      <c r="A305" s="73"/>
      <c r="B305" s="73"/>
      <c r="C305" s="73"/>
      <c r="D305" s="73"/>
      <c r="E305" s="73"/>
      <c r="F305" s="73"/>
      <c r="G305" s="73"/>
      <c r="H305" s="73"/>
      <c r="I305" s="121"/>
      <c r="J305" s="73"/>
      <c r="K305" s="73"/>
      <c r="L305" s="73"/>
      <c r="M305" s="73"/>
      <c r="N305" s="73"/>
      <c r="O305" s="73"/>
    </row>
    <row r="306" spans="1:15" x14ac:dyDescent="0.2">
      <c r="A306" s="73"/>
      <c r="B306" s="73"/>
      <c r="C306" s="73"/>
      <c r="D306" s="73"/>
      <c r="E306" s="73"/>
      <c r="F306" s="73"/>
      <c r="G306" s="73"/>
      <c r="H306" s="73"/>
      <c r="I306" s="121"/>
      <c r="J306" s="73"/>
      <c r="K306" s="73"/>
      <c r="L306" s="73"/>
      <c r="M306" s="73"/>
      <c r="N306" s="73"/>
      <c r="O306" s="73"/>
    </row>
    <row r="307" spans="1:15" x14ac:dyDescent="0.2">
      <c r="A307" s="73"/>
      <c r="B307" s="73"/>
      <c r="C307" s="73"/>
      <c r="D307" s="73"/>
      <c r="E307" s="73"/>
      <c r="F307" s="73"/>
      <c r="G307" s="73"/>
      <c r="H307" s="73"/>
      <c r="I307" s="121"/>
      <c r="J307" s="73"/>
      <c r="K307" s="73"/>
      <c r="L307" s="73"/>
      <c r="M307" s="73"/>
      <c r="N307" s="73"/>
      <c r="O307" s="73"/>
    </row>
    <row r="308" spans="1:15" x14ac:dyDescent="0.2">
      <c r="A308" s="73"/>
      <c r="B308" s="73"/>
      <c r="C308" s="73"/>
      <c r="D308" s="73"/>
      <c r="E308" s="73"/>
      <c r="F308" s="73"/>
      <c r="G308" s="73"/>
      <c r="H308" s="73"/>
      <c r="I308" s="121"/>
      <c r="J308" s="73"/>
      <c r="K308" s="73"/>
      <c r="L308" s="73"/>
      <c r="M308" s="73"/>
      <c r="N308" s="73"/>
      <c r="O308" s="73"/>
    </row>
    <row r="309" spans="1:15" x14ac:dyDescent="0.2">
      <c r="A309" s="73"/>
      <c r="B309" s="73"/>
      <c r="C309" s="73"/>
      <c r="D309" s="73"/>
      <c r="E309" s="73"/>
      <c r="F309" s="73"/>
      <c r="G309" s="73"/>
      <c r="H309" s="73"/>
      <c r="I309" s="121"/>
      <c r="J309" s="73"/>
      <c r="K309" s="73"/>
      <c r="L309" s="73"/>
      <c r="M309" s="73"/>
      <c r="N309" s="73"/>
      <c r="O309" s="73"/>
    </row>
    <row r="310" spans="1:15" x14ac:dyDescent="0.2">
      <c r="A310" s="73"/>
      <c r="B310" s="73"/>
      <c r="C310" s="73"/>
      <c r="D310" s="73"/>
      <c r="E310" s="73"/>
      <c r="F310" s="73"/>
      <c r="G310" s="73"/>
      <c r="H310" s="73"/>
      <c r="I310" s="121"/>
      <c r="J310" s="73"/>
      <c r="K310" s="73"/>
      <c r="L310" s="73"/>
      <c r="M310" s="73"/>
      <c r="N310" s="73"/>
      <c r="O310" s="73"/>
    </row>
    <row r="311" spans="1:15" x14ac:dyDescent="0.2">
      <c r="A311" s="73"/>
      <c r="B311" s="73"/>
      <c r="C311" s="73"/>
      <c r="D311" s="73"/>
      <c r="E311" s="73"/>
      <c r="F311" s="73"/>
      <c r="G311" s="73"/>
      <c r="H311" s="73"/>
      <c r="I311" s="121"/>
      <c r="J311" s="73"/>
      <c r="K311" s="73"/>
      <c r="L311" s="73"/>
      <c r="M311" s="73"/>
      <c r="N311" s="73"/>
      <c r="O311" s="73"/>
    </row>
    <row r="312" spans="1:15" x14ac:dyDescent="0.2">
      <c r="A312" s="73"/>
      <c r="B312" s="73"/>
      <c r="C312" s="73"/>
      <c r="D312" s="73"/>
      <c r="E312" s="73"/>
      <c r="F312" s="73"/>
      <c r="G312" s="73"/>
      <c r="H312" s="73"/>
      <c r="I312" s="121"/>
      <c r="J312" s="73"/>
      <c r="K312" s="73"/>
      <c r="L312" s="73"/>
      <c r="M312" s="73"/>
      <c r="N312" s="73"/>
      <c r="O312" s="73"/>
    </row>
    <row r="313" spans="1:15" x14ac:dyDescent="0.2">
      <c r="A313" s="73"/>
      <c r="B313" s="73"/>
      <c r="C313" s="73"/>
      <c r="D313" s="73"/>
      <c r="E313" s="73"/>
      <c r="F313" s="73"/>
      <c r="G313" s="73"/>
      <c r="H313" s="73"/>
      <c r="I313" s="121"/>
      <c r="J313" s="73"/>
      <c r="K313" s="73"/>
      <c r="L313" s="73"/>
      <c r="M313" s="73"/>
      <c r="N313" s="73"/>
      <c r="O313" s="73"/>
    </row>
    <row r="314" spans="1:15" x14ac:dyDescent="0.2">
      <c r="A314" s="73"/>
      <c r="B314" s="73"/>
      <c r="C314" s="73"/>
      <c r="D314" s="73"/>
      <c r="E314" s="73"/>
      <c r="F314" s="73"/>
      <c r="G314" s="73"/>
      <c r="H314" s="73"/>
      <c r="I314" s="121"/>
      <c r="J314" s="73"/>
      <c r="K314" s="73"/>
      <c r="L314" s="73"/>
      <c r="M314" s="73"/>
      <c r="N314" s="73"/>
      <c r="O314" s="73"/>
    </row>
    <row r="315" spans="1:15" x14ac:dyDescent="0.2">
      <c r="A315" s="73"/>
      <c r="B315" s="73"/>
      <c r="C315" s="73"/>
      <c r="D315" s="73"/>
      <c r="E315" s="73"/>
      <c r="F315" s="73"/>
      <c r="G315" s="73"/>
      <c r="H315" s="73"/>
      <c r="I315" s="121"/>
      <c r="J315" s="73"/>
      <c r="K315" s="73"/>
      <c r="L315" s="73"/>
      <c r="M315" s="73"/>
      <c r="N315" s="73"/>
      <c r="O315" s="73"/>
    </row>
    <row r="316" spans="1:15" x14ac:dyDescent="0.2">
      <c r="A316" s="73"/>
      <c r="B316" s="73"/>
      <c r="C316" s="73"/>
      <c r="D316" s="73"/>
      <c r="E316" s="73"/>
      <c r="F316" s="73"/>
      <c r="G316" s="73"/>
      <c r="H316" s="73"/>
      <c r="I316" s="121"/>
      <c r="J316" s="73"/>
      <c r="K316" s="73"/>
      <c r="L316" s="73"/>
      <c r="M316" s="73"/>
      <c r="N316" s="73"/>
      <c r="O316" s="73"/>
    </row>
    <row r="317" spans="1:15" x14ac:dyDescent="0.2">
      <c r="A317" s="73"/>
      <c r="B317" s="73"/>
      <c r="C317" s="73"/>
      <c r="D317" s="73"/>
      <c r="E317" s="73"/>
      <c r="F317" s="73"/>
      <c r="G317" s="73"/>
      <c r="H317" s="73"/>
      <c r="I317" s="121"/>
      <c r="J317" s="73"/>
      <c r="K317" s="73"/>
      <c r="L317" s="73"/>
      <c r="M317" s="73"/>
      <c r="N317" s="73"/>
      <c r="O317" s="73"/>
    </row>
    <row r="318" spans="1:15" x14ac:dyDescent="0.2">
      <c r="A318" s="73"/>
      <c r="B318" s="73"/>
      <c r="C318" s="73"/>
      <c r="D318" s="73"/>
      <c r="E318" s="73"/>
      <c r="F318" s="73"/>
      <c r="G318" s="73"/>
      <c r="H318" s="73"/>
      <c r="I318" s="121"/>
      <c r="J318" s="73"/>
      <c r="K318" s="73"/>
      <c r="L318" s="73"/>
      <c r="M318" s="73"/>
      <c r="N318" s="73"/>
      <c r="O318" s="73"/>
    </row>
    <row r="319" spans="1:15" x14ac:dyDescent="0.2">
      <c r="A319" s="73"/>
      <c r="B319" s="73"/>
      <c r="C319" s="73"/>
      <c r="D319" s="73"/>
      <c r="E319" s="73"/>
      <c r="F319" s="73"/>
      <c r="G319" s="73"/>
      <c r="H319" s="73"/>
      <c r="I319" s="121"/>
      <c r="J319" s="73"/>
      <c r="K319" s="73"/>
      <c r="L319" s="73"/>
      <c r="M319" s="73"/>
      <c r="N319" s="73"/>
      <c r="O319" s="73"/>
    </row>
    <row r="320" spans="1:15" x14ac:dyDescent="0.2">
      <c r="A320" s="73"/>
      <c r="B320" s="73"/>
      <c r="C320" s="73"/>
      <c r="D320" s="73"/>
      <c r="E320" s="73"/>
      <c r="F320" s="73"/>
      <c r="G320" s="73"/>
      <c r="H320" s="73"/>
      <c r="I320" s="121"/>
      <c r="J320" s="73"/>
      <c r="K320" s="73"/>
      <c r="L320" s="73"/>
      <c r="M320" s="73"/>
      <c r="N320" s="73"/>
      <c r="O320" s="73"/>
    </row>
    <row r="321" spans="1:15" x14ac:dyDescent="0.2">
      <c r="A321" s="73"/>
      <c r="B321" s="73"/>
      <c r="C321" s="73"/>
      <c r="D321" s="73"/>
      <c r="E321" s="73"/>
      <c r="F321" s="73"/>
      <c r="G321" s="73"/>
      <c r="H321" s="73"/>
      <c r="I321" s="121"/>
      <c r="J321" s="73"/>
      <c r="K321" s="73"/>
      <c r="L321" s="73"/>
      <c r="M321" s="73"/>
      <c r="N321" s="73"/>
      <c r="O321" s="73"/>
    </row>
    <row r="322" spans="1:15" x14ac:dyDescent="0.2">
      <c r="A322" s="73"/>
      <c r="B322" s="73"/>
      <c r="C322" s="73"/>
      <c r="D322" s="73"/>
      <c r="E322" s="73"/>
      <c r="F322" s="73"/>
      <c r="G322" s="73"/>
      <c r="H322" s="73"/>
      <c r="I322" s="121"/>
      <c r="J322" s="73"/>
      <c r="K322" s="73"/>
      <c r="L322" s="73"/>
      <c r="M322" s="73"/>
      <c r="N322" s="73"/>
      <c r="O322" s="73"/>
    </row>
    <row r="323" spans="1:15" x14ac:dyDescent="0.2">
      <c r="A323" s="73"/>
      <c r="B323" s="73"/>
      <c r="C323" s="73"/>
      <c r="D323" s="73"/>
      <c r="E323" s="73"/>
      <c r="F323" s="73"/>
      <c r="G323" s="73"/>
      <c r="H323" s="73"/>
      <c r="I323" s="121"/>
      <c r="J323" s="73"/>
      <c r="K323" s="73"/>
      <c r="L323" s="73"/>
      <c r="M323" s="73"/>
      <c r="N323" s="73"/>
      <c r="O323" s="73"/>
    </row>
    <row r="324" spans="1:15" x14ac:dyDescent="0.2">
      <c r="A324" s="73"/>
      <c r="B324" s="73"/>
      <c r="C324" s="73"/>
      <c r="D324" s="73"/>
      <c r="E324" s="73"/>
      <c r="F324" s="73"/>
      <c r="G324" s="73"/>
      <c r="H324" s="73"/>
      <c r="I324" s="121"/>
      <c r="J324" s="73"/>
      <c r="K324" s="73"/>
      <c r="L324" s="73"/>
      <c r="M324" s="73"/>
      <c r="N324" s="73"/>
      <c r="O324" s="73"/>
    </row>
    <row r="325" spans="1:15" x14ac:dyDescent="0.2">
      <c r="A325" s="73"/>
      <c r="B325" s="73"/>
      <c r="C325" s="73"/>
      <c r="D325" s="73"/>
      <c r="E325" s="73"/>
      <c r="F325" s="73"/>
      <c r="G325" s="73"/>
      <c r="H325" s="73"/>
      <c r="I325" s="121"/>
      <c r="J325" s="73"/>
      <c r="K325" s="73"/>
      <c r="L325" s="73"/>
      <c r="M325" s="73"/>
      <c r="N325" s="73"/>
      <c r="O325" s="73"/>
    </row>
    <row r="326" spans="1:15" x14ac:dyDescent="0.2">
      <c r="A326" s="73"/>
      <c r="B326" s="73"/>
      <c r="C326" s="73"/>
      <c r="D326" s="73"/>
      <c r="E326" s="73"/>
      <c r="F326" s="73"/>
      <c r="G326" s="73"/>
      <c r="H326" s="73"/>
      <c r="I326" s="121"/>
      <c r="J326" s="73"/>
      <c r="K326" s="73"/>
      <c r="L326" s="73"/>
      <c r="M326" s="73"/>
      <c r="N326" s="73"/>
      <c r="O326" s="73"/>
    </row>
    <row r="327" spans="1:15" x14ac:dyDescent="0.2">
      <c r="A327" s="73"/>
      <c r="B327" s="73"/>
      <c r="C327" s="73"/>
      <c r="D327" s="73"/>
      <c r="E327" s="73"/>
      <c r="F327" s="73"/>
      <c r="G327" s="73"/>
      <c r="H327" s="73"/>
      <c r="I327" s="121"/>
      <c r="J327" s="73"/>
      <c r="K327" s="73"/>
      <c r="L327" s="73"/>
      <c r="M327" s="73"/>
      <c r="N327" s="73"/>
      <c r="O327" s="73"/>
    </row>
    <row r="328" spans="1:15" x14ac:dyDescent="0.2">
      <c r="A328" s="73"/>
      <c r="B328" s="73"/>
      <c r="C328" s="73"/>
      <c r="D328" s="73"/>
      <c r="E328" s="73"/>
      <c r="F328" s="73"/>
      <c r="G328" s="73"/>
      <c r="H328" s="73"/>
      <c r="I328" s="121"/>
      <c r="J328" s="73"/>
      <c r="K328" s="73"/>
      <c r="L328" s="73"/>
      <c r="M328" s="73"/>
      <c r="N328" s="73"/>
      <c r="O328" s="73"/>
    </row>
    <row r="329" spans="1:15" x14ac:dyDescent="0.2">
      <c r="A329" s="73"/>
      <c r="B329" s="73"/>
      <c r="C329" s="73"/>
      <c r="D329" s="73"/>
      <c r="E329" s="73"/>
      <c r="F329" s="73"/>
      <c r="G329" s="73"/>
      <c r="H329" s="73"/>
      <c r="I329" s="121"/>
      <c r="J329" s="73"/>
      <c r="K329" s="73"/>
      <c r="L329" s="73"/>
      <c r="M329" s="73"/>
      <c r="N329" s="73"/>
      <c r="O329" s="73"/>
    </row>
    <row r="330" spans="1:15" x14ac:dyDescent="0.2">
      <c r="A330" s="73"/>
      <c r="B330" s="73"/>
      <c r="C330" s="73"/>
      <c r="D330" s="73"/>
      <c r="E330" s="73"/>
      <c r="F330" s="73"/>
      <c r="G330" s="73"/>
      <c r="H330" s="73"/>
      <c r="I330" s="121"/>
      <c r="J330" s="73"/>
      <c r="K330" s="73"/>
      <c r="L330" s="73"/>
      <c r="M330" s="73"/>
      <c r="N330" s="73"/>
      <c r="O330" s="73"/>
    </row>
    <row r="331" spans="1:15" x14ac:dyDescent="0.2">
      <c r="A331" s="73"/>
      <c r="B331" s="73"/>
      <c r="C331" s="73"/>
      <c r="D331" s="73"/>
      <c r="E331" s="73"/>
      <c r="F331" s="73"/>
      <c r="G331" s="73"/>
      <c r="H331" s="73"/>
      <c r="I331" s="121"/>
      <c r="J331" s="73"/>
      <c r="K331" s="73"/>
      <c r="L331" s="73"/>
      <c r="M331" s="73"/>
      <c r="N331" s="73"/>
      <c r="O331" s="73"/>
    </row>
    <row r="332" spans="1:15" x14ac:dyDescent="0.2">
      <c r="A332" s="73"/>
      <c r="B332" s="73"/>
      <c r="C332" s="73"/>
      <c r="D332" s="73"/>
      <c r="E332" s="73"/>
      <c r="F332" s="73"/>
      <c r="G332" s="73"/>
      <c r="H332" s="73"/>
      <c r="I332" s="121"/>
      <c r="J332" s="73"/>
      <c r="K332" s="73"/>
      <c r="L332" s="73"/>
      <c r="M332" s="73"/>
      <c r="N332" s="73"/>
      <c r="O332" s="73"/>
    </row>
    <row r="333" spans="1:15" x14ac:dyDescent="0.2">
      <c r="A333" s="73"/>
      <c r="B333" s="73"/>
      <c r="C333" s="73"/>
      <c r="D333" s="73"/>
      <c r="E333" s="73"/>
      <c r="F333" s="73"/>
      <c r="G333" s="73"/>
      <c r="H333" s="73"/>
      <c r="I333" s="121"/>
      <c r="J333" s="73"/>
      <c r="K333" s="73"/>
      <c r="L333" s="73"/>
      <c r="M333" s="73"/>
      <c r="N333" s="73"/>
      <c r="O333" s="73"/>
    </row>
    <row r="334" spans="1:15" x14ac:dyDescent="0.2">
      <c r="A334" s="73"/>
      <c r="B334" s="73"/>
      <c r="C334" s="73"/>
      <c r="D334" s="73"/>
      <c r="E334" s="73"/>
      <c r="F334" s="73"/>
      <c r="G334" s="73"/>
      <c r="H334" s="73"/>
      <c r="I334" s="121"/>
      <c r="J334" s="73"/>
      <c r="K334" s="73"/>
      <c r="L334" s="73"/>
      <c r="M334" s="73"/>
      <c r="N334" s="73"/>
      <c r="O334" s="73"/>
    </row>
    <row r="335" spans="1:15" x14ac:dyDescent="0.2">
      <c r="A335" s="73"/>
      <c r="B335" s="73"/>
      <c r="C335" s="73"/>
      <c r="D335" s="73"/>
      <c r="E335" s="73"/>
      <c r="F335" s="73"/>
      <c r="G335" s="73"/>
      <c r="H335" s="73"/>
      <c r="I335" s="121"/>
      <c r="J335" s="73"/>
      <c r="K335" s="73"/>
      <c r="L335" s="73"/>
      <c r="M335" s="73"/>
      <c r="N335" s="73"/>
      <c r="O335" s="73"/>
    </row>
    <row r="336" spans="1:15" x14ac:dyDescent="0.2">
      <c r="A336" s="73"/>
      <c r="B336" s="73"/>
      <c r="C336" s="73"/>
      <c r="D336" s="73"/>
      <c r="E336" s="73"/>
      <c r="F336" s="73"/>
      <c r="G336" s="73"/>
      <c r="H336" s="73"/>
      <c r="I336" s="121"/>
      <c r="J336" s="73"/>
      <c r="K336" s="73"/>
      <c r="L336" s="73"/>
      <c r="M336" s="73"/>
      <c r="N336" s="73"/>
      <c r="O336" s="73"/>
    </row>
    <row r="337" spans="1:15" x14ac:dyDescent="0.2">
      <c r="A337" s="73"/>
      <c r="B337" s="73"/>
      <c r="C337" s="73"/>
      <c r="D337" s="73"/>
      <c r="E337" s="73"/>
      <c r="F337" s="73"/>
      <c r="G337" s="73"/>
      <c r="H337" s="73"/>
      <c r="I337" s="121"/>
      <c r="J337" s="73"/>
      <c r="K337" s="73"/>
      <c r="L337" s="73"/>
      <c r="M337" s="73"/>
      <c r="N337" s="73"/>
      <c r="O337" s="73"/>
    </row>
    <row r="338" spans="1:15" x14ac:dyDescent="0.2">
      <c r="A338" s="73"/>
      <c r="B338" s="73"/>
      <c r="C338" s="73"/>
      <c r="D338" s="73"/>
      <c r="E338" s="73"/>
      <c r="F338" s="73"/>
      <c r="G338" s="73"/>
      <c r="H338" s="73"/>
      <c r="I338" s="121"/>
      <c r="J338" s="73"/>
      <c r="K338" s="73"/>
      <c r="L338" s="73"/>
      <c r="M338" s="73"/>
      <c r="N338" s="73"/>
      <c r="O338" s="73"/>
    </row>
    <row r="339" spans="1:15" x14ac:dyDescent="0.2">
      <c r="A339" s="73"/>
      <c r="B339" s="73"/>
      <c r="C339" s="73"/>
      <c r="D339" s="73"/>
      <c r="E339" s="73"/>
      <c r="F339" s="73"/>
      <c r="G339" s="73"/>
      <c r="H339" s="73"/>
      <c r="I339" s="121"/>
      <c r="J339" s="73"/>
      <c r="K339" s="73"/>
      <c r="L339" s="73"/>
      <c r="M339" s="73"/>
      <c r="N339" s="73"/>
      <c r="O339" s="73"/>
    </row>
    <row r="340" spans="1:15" x14ac:dyDescent="0.2">
      <c r="A340" s="73"/>
      <c r="B340" s="73"/>
      <c r="C340" s="73"/>
      <c r="D340" s="73"/>
      <c r="E340" s="73"/>
      <c r="F340" s="73"/>
      <c r="G340" s="73"/>
      <c r="H340" s="73"/>
      <c r="I340" s="121"/>
      <c r="J340" s="73"/>
      <c r="K340" s="73"/>
      <c r="L340" s="73"/>
      <c r="M340" s="73"/>
      <c r="N340" s="73"/>
      <c r="O340" s="73"/>
    </row>
    <row r="341" spans="1:15" x14ac:dyDescent="0.2">
      <c r="A341" s="73"/>
      <c r="B341" s="73"/>
      <c r="C341" s="73"/>
      <c r="D341" s="73"/>
      <c r="E341" s="73"/>
      <c r="F341" s="73"/>
      <c r="G341" s="73"/>
      <c r="H341" s="73"/>
      <c r="I341" s="121"/>
      <c r="J341" s="73"/>
      <c r="K341" s="73"/>
      <c r="L341" s="73"/>
      <c r="M341" s="73"/>
      <c r="N341" s="73"/>
      <c r="O341" s="73"/>
    </row>
    <row r="342" spans="1:15" x14ac:dyDescent="0.2">
      <c r="A342" s="73"/>
      <c r="B342" s="73"/>
      <c r="C342" s="73"/>
      <c r="D342" s="73"/>
      <c r="E342" s="73"/>
      <c r="F342" s="73"/>
      <c r="G342" s="73"/>
      <c r="H342" s="73"/>
      <c r="I342" s="121"/>
      <c r="J342" s="73"/>
      <c r="K342" s="73"/>
      <c r="L342" s="73"/>
      <c r="M342" s="73"/>
      <c r="N342" s="73"/>
      <c r="O342" s="73"/>
    </row>
    <row r="343" spans="1:15" x14ac:dyDescent="0.2">
      <c r="A343" s="73"/>
      <c r="B343" s="73"/>
      <c r="C343" s="73"/>
      <c r="D343" s="73"/>
      <c r="E343" s="73"/>
      <c r="F343" s="73"/>
      <c r="G343" s="73"/>
      <c r="H343" s="73"/>
      <c r="I343" s="121"/>
      <c r="J343" s="73"/>
      <c r="K343" s="73"/>
      <c r="L343" s="73"/>
      <c r="M343" s="73"/>
      <c r="N343" s="73"/>
      <c r="O343" s="73"/>
    </row>
    <row r="344" spans="1:15" x14ac:dyDescent="0.2">
      <c r="A344" s="73"/>
      <c r="B344" s="73"/>
      <c r="C344" s="73"/>
      <c r="D344" s="73"/>
      <c r="E344" s="73"/>
      <c r="F344" s="73"/>
      <c r="G344" s="73"/>
      <c r="H344" s="73"/>
      <c r="I344" s="121"/>
      <c r="J344" s="73"/>
      <c r="K344" s="73"/>
      <c r="L344" s="73"/>
      <c r="M344" s="73"/>
      <c r="N344" s="73"/>
      <c r="O344" s="73"/>
    </row>
    <row r="345" spans="1:15" x14ac:dyDescent="0.2">
      <c r="A345" s="73"/>
      <c r="B345" s="73"/>
      <c r="C345" s="73"/>
      <c r="D345" s="73"/>
      <c r="E345" s="73"/>
      <c r="F345" s="73"/>
      <c r="G345" s="73"/>
      <c r="H345" s="73"/>
      <c r="I345" s="121"/>
      <c r="J345" s="73"/>
      <c r="K345" s="73"/>
      <c r="L345" s="73"/>
      <c r="M345" s="73"/>
      <c r="N345" s="73"/>
      <c r="O345" s="73"/>
    </row>
    <row r="346" spans="1:15" x14ac:dyDescent="0.2">
      <c r="A346" s="73"/>
      <c r="B346" s="73"/>
      <c r="C346" s="73"/>
      <c r="D346" s="73"/>
      <c r="E346" s="73"/>
      <c r="F346" s="73"/>
      <c r="G346" s="73"/>
      <c r="H346" s="73"/>
      <c r="I346" s="121"/>
      <c r="J346" s="73"/>
      <c r="K346" s="73"/>
      <c r="L346" s="73"/>
      <c r="M346" s="73"/>
      <c r="N346" s="73"/>
      <c r="O346" s="73"/>
    </row>
    <row r="347" spans="1:15" x14ac:dyDescent="0.2">
      <c r="A347" s="73"/>
      <c r="B347" s="73"/>
      <c r="C347" s="73"/>
      <c r="D347" s="73"/>
      <c r="E347" s="73"/>
      <c r="F347" s="73"/>
      <c r="G347" s="73"/>
      <c r="H347" s="73"/>
      <c r="I347" s="121"/>
      <c r="J347" s="73"/>
      <c r="K347" s="73"/>
      <c r="L347" s="73"/>
      <c r="M347" s="73"/>
      <c r="N347" s="73"/>
      <c r="O347" s="73"/>
    </row>
    <row r="348" spans="1:15" x14ac:dyDescent="0.2">
      <c r="A348" s="73"/>
      <c r="B348" s="73"/>
      <c r="C348" s="73"/>
      <c r="D348" s="73"/>
      <c r="E348" s="73"/>
      <c r="F348" s="73"/>
      <c r="G348" s="73"/>
      <c r="H348" s="73"/>
      <c r="I348" s="121"/>
      <c r="J348" s="73"/>
      <c r="K348" s="73"/>
      <c r="L348" s="73"/>
      <c r="M348" s="73"/>
      <c r="N348" s="73"/>
      <c r="O348" s="73"/>
    </row>
    <row r="349" spans="1:15" x14ac:dyDescent="0.2">
      <c r="A349" s="73"/>
      <c r="B349" s="73"/>
      <c r="C349" s="73"/>
      <c r="D349" s="73"/>
      <c r="E349" s="73"/>
      <c r="F349" s="73"/>
      <c r="G349" s="73"/>
      <c r="H349" s="73"/>
      <c r="I349" s="121"/>
      <c r="J349" s="73"/>
      <c r="K349" s="73"/>
      <c r="L349" s="73"/>
      <c r="M349" s="73"/>
      <c r="N349" s="73"/>
      <c r="O349" s="73"/>
    </row>
    <row r="350" spans="1:15" x14ac:dyDescent="0.2">
      <c r="A350" s="73"/>
      <c r="B350" s="73"/>
      <c r="C350" s="73"/>
      <c r="D350" s="73"/>
      <c r="E350" s="73"/>
      <c r="F350" s="73"/>
      <c r="G350" s="73"/>
      <c r="H350" s="73"/>
      <c r="I350" s="121"/>
      <c r="J350" s="73"/>
      <c r="K350" s="73"/>
      <c r="L350" s="73"/>
      <c r="M350" s="73"/>
      <c r="N350" s="73"/>
      <c r="O350" s="73"/>
    </row>
    <row r="351" spans="1:15" x14ac:dyDescent="0.2">
      <c r="A351" s="73"/>
      <c r="B351" s="73"/>
      <c r="C351" s="73"/>
      <c r="D351" s="73"/>
      <c r="E351" s="73"/>
      <c r="F351" s="73"/>
      <c r="G351" s="73"/>
      <c r="H351" s="73"/>
      <c r="I351" s="121"/>
      <c r="J351" s="73"/>
      <c r="K351" s="73"/>
      <c r="L351" s="73"/>
      <c r="M351" s="73"/>
      <c r="N351" s="73"/>
      <c r="O351" s="73"/>
    </row>
    <row r="352" spans="1:15" x14ac:dyDescent="0.2">
      <c r="A352" s="73"/>
      <c r="B352" s="73"/>
      <c r="C352" s="73"/>
      <c r="D352" s="73"/>
      <c r="E352" s="73"/>
      <c r="F352" s="73"/>
      <c r="G352" s="73"/>
      <c r="H352" s="73"/>
      <c r="I352" s="121"/>
      <c r="J352" s="73"/>
      <c r="K352" s="73"/>
      <c r="L352" s="73"/>
      <c r="M352" s="73"/>
      <c r="N352" s="73"/>
      <c r="O352" s="73"/>
    </row>
    <row r="353" spans="1:15" x14ac:dyDescent="0.2">
      <c r="A353" s="73"/>
      <c r="B353" s="73"/>
      <c r="C353" s="73"/>
      <c r="D353" s="73"/>
      <c r="E353" s="73"/>
      <c r="F353" s="73"/>
      <c r="G353" s="73"/>
      <c r="H353" s="73"/>
      <c r="I353" s="121"/>
      <c r="J353" s="73"/>
      <c r="K353" s="73"/>
      <c r="L353" s="73"/>
      <c r="M353" s="73"/>
      <c r="N353" s="73"/>
      <c r="O353" s="73"/>
    </row>
    <row r="354" spans="1:15" x14ac:dyDescent="0.2">
      <c r="A354" s="73"/>
      <c r="B354" s="73"/>
      <c r="C354" s="73"/>
      <c r="D354" s="73"/>
      <c r="E354" s="73"/>
      <c r="F354" s="73"/>
      <c r="G354" s="73"/>
      <c r="H354" s="73"/>
      <c r="I354" s="121"/>
      <c r="J354" s="73"/>
      <c r="K354" s="73"/>
      <c r="L354" s="73"/>
      <c r="M354" s="73"/>
      <c r="N354" s="73"/>
      <c r="O354" s="73"/>
    </row>
    <row r="355" spans="1:15" x14ac:dyDescent="0.2">
      <c r="A355" s="73"/>
      <c r="B355" s="73"/>
      <c r="C355" s="73"/>
      <c r="D355" s="73"/>
      <c r="E355" s="73"/>
      <c r="F355" s="73"/>
      <c r="G355" s="73"/>
      <c r="H355" s="73"/>
      <c r="I355" s="121"/>
      <c r="J355" s="73"/>
      <c r="K355" s="73"/>
      <c r="L355" s="73"/>
      <c r="M355" s="73"/>
      <c r="N355" s="73"/>
      <c r="O355" s="73"/>
    </row>
    <row r="356" spans="1:15" x14ac:dyDescent="0.2">
      <c r="A356" s="73"/>
      <c r="B356" s="73"/>
      <c r="C356" s="73"/>
      <c r="D356" s="73"/>
      <c r="E356" s="73"/>
      <c r="F356" s="73"/>
      <c r="G356" s="73"/>
      <c r="H356" s="73"/>
      <c r="I356" s="121"/>
      <c r="J356" s="73"/>
      <c r="K356" s="73"/>
      <c r="L356" s="73"/>
      <c r="M356" s="73"/>
      <c r="N356" s="73"/>
      <c r="O356" s="73"/>
    </row>
    <row r="357" spans="1:15" x14ac:dyDescent="0.2">
      <c r="A357" s="73"/>
      <c r="B357" s="73"/>
      <c r="C357" s="73"/>
      <c r="D357" s="73"/>
      <c r="E357" s="73"/>
      <c r="F357" s="73"/>
      <c r="G357" s="73"/>
      <c r="H357" s="73"/>
      <c r="I357" s="121"/>
      <c r="J357" s="73"/>
      <c r="K357" s="73"/>
      <c r="L357" s="73"/>
      <c r="M357" s="73"/>
      <c r="N357" s="73"/>
      <c r="O357" s="73"/>
    </row>
    <row r="358" spans="1:15" x14ac:dyDescent="0.2">
      <c r="A358" s="73"/>
      <c r="B358" s="73"/>
      <c r="C358" s="73"/>
      <c r="D358" s="73"/>
      <c r="E358" s="73"/>
      <c r="F358" s="73"/>
      <c r="G358" s="73"/>
      <c r="H358" s="73"/>
      <c r="I358" s="121"/>
      <c r="J358" s="73"/>
      <c r="K358" s="73"/>
      <c r="L358" s="73"/>
      <c r="M358" s="73"/>
      <c r="N358" s="73"/>
      <c r="O358" s="73"/>
    </row>
    <row r="359" spans="1:15" x14ac:dyDescent="0.2">
      <c r="A359" s="73"/>
      <c r="B359" s="73"/>
      <c r="C359" s="73"/>
      <c r="D359" s="73"/>
      <c r="E359" s="73"/>
      <c r="F359" s="73"/>
      <c r="G359" s="73"/>
      <c r="H359" s="73"/>
      <c r="I359" s="121"/>
      <c r="J359" s="73"/>
      <c r="K359" s="73"/>
      <c r="L359" s="73"/>
      <c r="M359" s="73"/>
      <c r="N359" s="73"/>
      <c r="O359" s="73"/>
    </row>
    <row r="360" spans="1:15" x14ac:dyDescent="0.2">
      <c r="A360" s="73"/>
      <c r="B360" s="73"/>
      <c r="C360" s="73"/>
      <c r="D360" s="73"/>
      <c r="E360" s="73"/>
      <c r="F360" s="73"/>
      <c r="G360" s="73"/>
      <c r="H360" s="73"/>
      <c r="I360" s="121"/>
      <c r="J360" s="73"/>
      <c r="K360" s="73"/>
      <c r="L360" s="73"/>
      <c r="M360" s="73"/>
      <c r="N360" s="73"/>
      <c r="O360" s="73"/>
    </row>
    <row r="361" spans="1:15" x14ac:dyDescent="0.2">
      <c r="A361" s="73"/>
      <c r="B361" s="73"/>
      <c r="C361" s="73"/>
      <c r="D361" s="73"/>
      <c r="E361" s="73"/>
      <c r="F361" s="73"/>
      <c r="G361" s="73"/>
      <c r="H361" s="73"/>
      <c r="I361" s="121"/>
      <c r="J361" s="73"/>
      <c r="K361" s="73"/>
      <c r="L361" s="73"/>
      <c r="M361" s="73"/>
      <c r="N361" s="73"/>
      <c r="O361" s="73"/>
    </row>
    <row r="362" spans="1:15" x14ac:dyDescent="0.2">
      <c r="A362" s="73"/>
      <c r="B362" s="73"/>
      <c r="C362" s="73"/>
      <c r="D362" s="73"/>
      <c r="E362" s="73"/>
      <c r="F362" s="73"/>
      <c r="G362" s="73"/>
      <c r="H362" s="73"/>
      <c r="I362" s="121"/>
      <c r="J362" s="73"/>
      <c r="K362" s="73"/>
      <c r="L362" s="73"/>
      <c r="M362" s="73"/>
      <c r="N362" s="73"/>
      <c r="O362" s="73"/>
    </row>
    <row r="363" spans="1:15" x14ac:dyDescent="0.2">
      <c r="A363" s="73"/>
      <c r="B363" s="73"/>
      <c r="C363" s="73"/>
      <c r="D363" s="73"/>
      <c r="E363" s="73"/>
      <c r="F363" s="73"/>
      <c r="G363" s="73"/>
      <c r="H363" s="73"/>
      <c r="I363" s="121"/>
      <c r="J363" s="73"/>
      <c r="K363" s="73"/>
      <c r="L363" s="73"/>
      <c r="M363" s="73"/>
      <c r="N363" s="73"/>
      <c r="O363" s="73"/>
    </row>
    <row r="364" spans="1:15" x14ac:dyDescent="0.2">
      <c r="A364" s="73"/>
      <c r="B364" s="73"/>
      <c r="C364" s="73"/>
      <c r="D364" s="73"/>
      <c r="E364" s="73"/>
      <c r="F364" s="73"/>
      <c r="G364" s="73"/>
      <c r="H364" s="73"/>
      <c r="I364" s="121"/>
      <c r="J364" s="73"/>
      <c r="K364" s="73"/>
      <c r="L364" s="73"/>
      <c r="M364" s="73"/>
      <c r="N364" s="73"/>
      <c r="O364" s="73"/>
    </row>
    <row r="365" spans="1:15" x14ac:dyDescent="0.2">
      <c r="A365" s="73"/>
      <c r="B365" s="73"/>
      <c r="C365" s="73"/>
      <c r="D365" s="73"/>
      <c r="E365" s="73"/>
      <c r="F365" s="73"/>
      <c r="G365" s="73"/>
      <c r="H365" s="73"/>
      <c r="I365" s="121"/>
      <c r="J365" s="73"/>
      <c r="K365" s="73"/>
      <c r="L365" s="73"/>
      <c r="M365" s="73"/>
      <c r="N365" s="73"/>
      <c r="O365" s="73"/>
    </row>
    <row r="366" spans="1:15" x14ac:dyDescent="0.2">
      <c r="A366" s="73"/>
      <c r="B366" s="73"/>
      <c r="C366" s="73"/>
      <c r="D366" s="73"/>
      <c r="E366" s="73"/>
      <c r="F366" s="73"/>
      <c r="G366" s="73"/>
      <c r="H366" s="73"/>
      <c r="I366" s="121"/>
      <c r="J366" s="73"/>
      <c r="K366" s="73"/>
      <c r="L366" s="73"/>
      <c r="M366" s="73"/>
      <c r="N366" s="73"/>
      <c r="O366" s="73"/>
    </row>
    <row r="367" spans="1:15" x14ac:dyDescent="0.2">
      <c r="A367" s="73"/>
      <c r="B367" s="73"/>
      <c r="C367" s="73"/>
      <c r="D367" s="73"/>
      <c r="E367" s="73"/>
      <c r="F367" s="73"/>
      <c r="G367" s="73"/>
      <c r="H367" s="73"/>
      <c r="I367" s="121"/>
      <c r="J367" s="73"/>
      <c r="K367" s="73"/>
      <c r="L367" s="73"/>
      <c r="M367" s="73"/>
      <c r="N367" s="73"/>
      <c r="O367" s="73"/>
    </row>
    <row r="368" spans="1:15" x14ac:dyDescent="0.2">
      <c r="A368" s="73"/>
      <c r="B368" s="73"/>
      <c r="C368" s="73"/>
      <c r="D368" s="73"/>
      <c r="E368" s="73"/>
      <c r="F368" s="73"/>
      <c r="G368" s="73"/>
      <c r="H368" s="73"/>
      <c r="I368" s="121"/>
      <c r="J368" s="73"/>
      <c r="K368" s="73"/>
      <c r="L368" s="73"/>
      <c r="M368" s="73"/>
      <c r="N368" s="73"/>
      <c r="O368" s="73"/>
    </row>
    <row r="369" spans="1:15" x14ac:dyDescent="0.2">
      <c r="A369" s="73"/>
      <c r="B369" s="73"/>
      <c r="C369" s="73"/>
      <c r="D369" s="73"/>
      <c r="E369" s="73"/>
      <c r="F369" s="73"/>
      <c r="G369" s="73"/>
      <c r="H369" s="73"/>
      <c r="I369" s="121"/>
      <c r="J369" s="73"/>
      <c r="K369" s="73"/>
      <c r="L369" s="73"/>
      <c r="M369" s="73"/>
      <c r="N369" s="73"/>
      <c r="O369" s="73"/>
    </row>
    <row r="370" spans="1:15" x14ac:dyDescent="0.2">
      <c r="A370" s="73"/>
      <c r="B370" s="73"/>
      <c r="C370" s="73"/>
      <c r="D370" s="73"/>
      <c r="E370" s="73"/>
      <c r="F370" s="73"/>
      <c r="G370" s="73"/>
      <c r="H370" s="73"/>
      <c r="I370" s="121"/>
      <c r="J370" s="73"/>
      <c r="K370" s="73"/>
      <c r="L370" s="73"/>
      <c r="M370" s="73"/>
      <c r="N370" s="73"/>
      <c r="O370" s="73"/>
    </row>
    <row r="371" spans="1:15" x14ac:dyDescent="0.2">
      <c r="A371" s="73"/>
      <c r="B371" s="73"/>
      <c r="C371" s="73"/>
      <c r="D371" s="73"/>
      <c r="E371" s="73"/>
      <c r="F371" s="73"/>
      <c r="G371" s="73"/>
      <c r="H371" s="73"/>
      <c r="I371" s="121"/>
      <c r="J371" s="73"/>
      <c r="K371" s="73"/>
      <c r="L371" s="73"/>
      <c r="M371" s="73"/>
      <c r="N371" s="73"/>
      <c r="O371" s="73"/>
    </row>
    <row r="372" spans="1:15" x14ac:dyDescent="0.2">
      <c r="A372" s="73"/>
      <c r="B372" s="73"/>
      <c r="C372" s="73"/>
      <c r="D372" s="73"/>
      <c r="E372" s="73"/>
      <c r="F372" s="73"/>
      <c r="G372" s="73"/>
      <c r="H372" s="73"/>
      <c r="I372" s="121"/>
      <c r="J372" s="73"/>
      <c r="K372" s="73"/>
      <c r="L372" s="73"/>
      <c r="M372" s="73"/>
      <c r="N372" s="73"/>
      <c r="O372" s="73"/>
    </row>
    <row r="373" spans="1:15" x14ac:dyDescent="0.2">
      <c r="A373" s="73"/>
      <c r="B373" s="73"/>
      <c r="C373" s="73"/>
      <c r="D373" s="73"/>
      <c r="E373" s="73"/>
      <c r="F373" s="73"/>
      <c r="G373" s="73"/>
      <c r="H373" s="73"/>
      <c r="I373" s="121"/>
      <c r="J373" s="73"/>
      <c r="K373" s="73"/>
      <c r="L373" s="73"/>
      <c r="M373" s="73"/>
      <c r="N373" s="73"/>
      <c r="O373" s="73"/>
    </row>
    <row r="374" spans="1:15" x14ac:dyDescent="0.2">
      <c r="A374" s="73"/>
      <c r="B374" s="73"/>
      <c r="C374" s="73"/>
      <c r="D374" s="73"/>
      <c r="E374" s="73"/>
      <c r="F374" s="73"/>
      <c r="G374" s="73"/>
      <c r="H374" s="73"/>
      <c r="I374" s="121"/>
      <c r="J374" s="73"/>
      <c r="K374" s="73"/>
      <c r="L374" s="73"/>
      <c r="M374" s="73"/>
      <c r="N374" s="73"/>
      <c r="O374" s="73"/>
    </row>
    <row r="375" spans="1:15" x14ac:dyDescent="0.2">
      <c r="A375" s="73"/>
      <c r="B375" s="73"/>
      <c r="C375" s="73"/>
      <c r="D375" s="73"/>
      <c r="E375" s="73"/>
      <c r="F375" s="73"/>
      <c r="G375" s="73"/>
      <c r="H375" s="73"/>
      <c r="I375" s="121"/>
      <c r="J375" s="73"/>
      <c r="K375" s="73"/>
      <c r="L375" s="73"/>
      <c r="M375" s="73"/>
      <c r="N375" s="73"/>
      <c r="O375" s="73"/>
    </row>
    <row r="376" spans="1:15" x14ac:dyDescent="0.2">
      <c r="A376" s="73"/>
      <c r="B376" s="73"/>
      <c r="C376" s="73"/>
      <c r="D376" s="73"/>
      <c r="E376" s="73"/>
      <c r="F376" s="73"/>
      <c r="G376" s="73"/>
      <c r="H376" s="73"/>
      <c r="I376" s="121"/>
      <c r="J376" s="73"/>
      <c r="K376" s="73"/>
      <c r="L376" s="73"/>
      <c r="M376" s="73"/>
      <c r="N376" s="73"/>
      <c r="O376" s="73"/>
    </row>
    <row r="377" spans="1:15" x14ac:dyDescent="0.2">
      <c r="A377" s="73"/>
      <c r="B377" s="73"/>
      <c r="C377" s="73"/>
      <c r="D377" s="73"/>
      <c r="E377" s="73"/>
      <c r="F377" s="73"/>
      <c r="G377" s="73"/>
      <c r="H377" s="73"/>
      <c r="I377" s="121"/>
      <c r="J377" s="73"/>
      <c r="K377" s="73"/>
      <c r="L377" s="73"/>
      <c r="M377" s="73"/>
      <c r="N377" s="73"/>
      <c r="O377" s="73"/>
    </row>
    <row r="378" spans="1:15" x14ac:dyDescent="0.2">
      <c r="A378" s="73"/>
      <c r="B378" s="73"/>
      <c r="C378" s="73"/>
      <c r="D378" s="73"/>
      <c r="E378" s="73"/>
      <c r="F378" s="73"/>
      <c r="G378" s="73"/>
      <c r="H378" s="73"/>
      <c r="I378" s="121"/>
      <c r="J378" s="73"/>
      <c r="K378" s="73"/>
      <c r="L378" s="73"/>
      <c r="M378" s="73"/>
      <c r="N378" s="73"/>
      <c r="O378" s="73"/>
    </row>
    <row r="379" spans="1:15" x14ac:dyDescent="0.2">
      <c r="A379" s="73"/>
      <c r="B379" s="73"/>
      <c r="C379" s="73"/>
      <c r="D379" s="73"/>
      <c r="E379" s="73"/>
      <c r="F379" s="73"/>
      <c r="G379" s="73"/>
      <c r="H379" s="73"/>
      <c r="I379" s="121"/>
      <c r="J379" s="73"/>
      <c r="K379" s="73"/>
      <c r="L379" s="73"/>
      <c r="M379" s="73"/>
      <c r="N379" s="73"/>
      <c r="O379" s="73"/>
    </row>
    <row r="380" spans="1:15" x14ac:dyDescent="0.2">
      <c r="A380" s="73"/>
      <c r="B380" s="73"/>
      <c r="C380" s="73"/>
      <c r="D380" s="73"/>
      <c r="E380" s="73"/>
      <c r="F380" s="73"/>
      <c r="G380" s="73"/>
      <c r="H380" s="73"/>
      <c r="I380" s="121"/>
      <c r="J380" s="73"/>
      <c r="K380" s="73"/>
      <c r="L380" s="73"/>
      <c r="M380" s="73"/>
      <c r="N380" s="73"/>
      <c r="O380" s="73"/>
    </row>
    <row r="381" spans="1:15" x14ac:dyDescent="0.2">
      <c r="A381" s="73"/>
      <c r="B381" s="73"/>
      <c r="C381" s="73"/>
      <c r="D381" s="73"/>
      <c r="E381" s="73"/>
      <c r="F381" s="73"/>
      <c r="G381" s="73"/>
      <c r="H381" s="73"/>
      <c r="I381" s="121"/>
      <c r="J381" s="73"/>
      <c r="K381" s="73"/>
      <c r="L381" s="73"/>
      <c r="M381" s="73"/>
      <c r="N381" s="73"/>
      <c r="O381" s="73"/>
    </row>
    <row r="382" spans="1:15" x14ac:dyDescent="0.2">
      <c r="A382" s="73"/>
      <c r="B382" s="73"/>
      <c r="C382" s="73"/>
      <c r="D382" s="73"/>
      <c r="E382" s="73"/>
      <c r="F382" s="73"/>
      <c r="G382" s="73"/>
      <c r="H382" s="73"/>
      <c r="I382" s="121"/>
      <c r="J382" s="73"/>
      <c r="K382" s="73"/>
      <c r="L382" s="73"/>
      <c r="M382" s="73"/>
      <c r="N382" s="73"/>
      <c r="O382" s="73"/>
    </row>
    <row r="383" spans="1:15" x14ac:dyDescent="0.2">
      <c r="A383" s="73"/>
      <c r="B383" s="73"/>
      <c r="C383" s="73"/>
      <c r="D383" s="73"/>
      <c r="E383" s="73"/>
      <c r="F383" s="73"/>
      <c r="G383" s="73"/>
      <c r="H383" s="73"/>
      <c r="I383" s="121"/>
      <c r="J383" s="73"/>
      <c r="K383" s="73"/>
      <c r="L383" s="73"/>
      <c r="M383" s="73"/>
      <c r="N383" s="73"/>
      <c r="O383" s="73"/>
    </row>
    <row r="384" spans="1:15" x14ac:dyDescent="0.2">
      <c r="A384" s="73"/>
      <c r="B384" s="73"/>
      <c r="C384" s="73"/>
      <c r="D384" s="73"/>
      <c r="E384" s="73"/>
      <c r="F384" s="73"/>
      <c r="G384" s="73"/>
      <c r="H384" s="73"/>
      <c r="I384" s="121"/>
      <c r="J384" s="73"/>
      <c r="K384" s="73"/>
      <c r="L384" s="73"/>
      <c r="M384" s="73"/>
      <c r="N384" s="73"/>
      <c r="O384" s="73"/>
    </row>
    <row r="385" spans="1:15" x14ac:dyDescent="0.2">
      <c r="A385" s="73"/>
      <c r="B385" s="73"/>
      <c r="C385" s="73"/>
      <c r="D385" s="73"/>
      <c r="E385" s="73"/>
      <c r="F385" s="73"/>
      <c r="G385" s="73"/>
      <c r="H385" s="73"/>
      <c r="I385" s="121"/>
      <c r="J385" s="73"/>
      <c r="K385" s="73"/>
      <c r="L385" s="73"/>
      <c r="M385" s="73"/>
      <c r="N385" s="73"/>
      <c r="O385" s="73"/>
    </row>
    <row r="386" spans="1:15" x14ac:dyDescent="0.2">
      <c r="A386" s="73"/>
      <c r="B386" s="73"/>
      <c r="C386" s="73"/>
      <c r="D386" s="73"/>
      <c r="E386" s="73"/>
      <c r="F386" s="73"/>
      <c r="G386" s="73"/>
      <c r="H386" s="73"/>
      <c r="I386" s="121"/>
      <c r="J386" s="73"/>
      <c r="K386" s="73"/>
      <c r="L386" s="73"/>
      <c r="M386" s="73"/>
      <c r="N386" s="73"/>
      <c r="O386" s="73"/>
    </row>
    <row r="387" spans="1:15" x14ac:dyDescent="0.2">
      <c r="A387" s="73"/>
      <c r="B387" s="73"/>
      <c r="C387" s="73"/>
      <c r="D387" s="73"/>
      <c r="E387" s="73"/>
      <c r="F387" s="73"/>
      <c r="G387" s="73"/>
      <c r="H387" s="73"/>
      <c r="I387" s="121"/>
      <c r="J387" s="73"/>
      <c r="K387" s="73"/>
      <c r="L387" s="73"/>
      <c r="M387" s="73"/>
      <c r="N387" s="73"/>
      <c r="O387" s="73"/>
    </row>
    <row r="388" spans="1:15" x14ac:dyDescent="0.2">
      <c r="A388" s="73"/>
      <c r="B388" s="73"/>
      <c r="C388" s="73"/>
      <c r="D388" s="73"/>
      <c r="E388" s="73"/>
      <c r="F388" s="73"/>
      <c r="G388" s="73"/>
      <c r="H388" s="73"/>
      <c r="I388" s="121"/>
      <c r="J388" s="73"/>
      <c r="K388" s="73"/>
      <c r="L388" s="73"/>
      <c r="M388" s="73"/>
      <c r="N388" s="73"/>
      <c r="O388" s="73"/>
    </row>
    <row r="389" spans="1:15" x14ac:dyDescent="0.2">
      <c r="A389" s="73"/>
      <c r="B389" s="73"/>
      <c r="C389" s="73"/>
      <c r="D389" s="73"/>
      <c r="E389" s="73"/>
      <c r="F389" s="73"/>
      <c r="G389" s="73"/>
      <c r="H389" s="73"/>
      <c r="I389" s="121"/>
      <c r="J389" s="73"/>
      <c r="K389" s="73"/>
      <c r="L389" s="73"/>
      <c r="M389" s="73"/>
      <c r="N389" s="73"/>
      <c r="O389" s="73"/>
    </row>
    <row r="390" spans="1:15" x14ac:dyDescent="0.2">
      <c r="A390" s="73"/>
      <c r="B390" s="73"/>
      <c r="C390" s="73"/>
      <c r="D390" s="73"/>
      <c r="E390" s="73"/>
      <c r="F390" s="73"/>
      <c r="G390" s="73"/>
      <c r="H390" s="73"/>
      <c r="I390" s="121"/>
      <c r="J390" s="73"/>
      <c r="K390" s="73"/>
      <c r="L390" s="73"/>
      <c r="M390" s="73"/>
      <c r="N390" s="73"/>
      <c r="O390" s="73"/>
    </row>
    <row r="391" spans="1:15" x14ac:dyDescent="0.2">
      <c r="A391" s="73"/>
      <c r="B391" s="73"/>
      <c r="C391" s="73"/>
      <c r="D391" s="73"/>
      <c r="E391" s="73"/>
      <c r="F391" s="73"/>
      <c r="G391" s="73"/>
      <c r="H391" s="73"/>
      <c r="I391" s="121"/>
      <c r="J391" s="73"/>
      <c r="K391" s="73"/>
      <c r="L391" s="73"/>
      <c r="M391" s="73"/>
      <c r="N391" s="73"/>
      <c r="O391" s="73"/>
    </row>
    <row r="392" spans="1:15" x14ac:dyDescent="0.2">
      <c r="A392" s="73"/>
      <c r="B392" s="73"/>
      <c r="C392" s="73"/>
      <c r="D392" s="73"/>
      <c r="E392" s="73"/>
      <c r="F392" s="73"/>
      <c r="G392" s="73"/>
      <c r="H392" s="73"/>
      <c r="I392" s="121"/>
      <c r="J392" s="73"/>
      <c r="K392" s="73"/>
      <c r="L392" s="73"/>
      <c r="M392" s="73"/>
      <c r="N392" s="73"/>
      <c r="O392" s="73"/>
    </row>
    <row r="393" spans="1:15" x14ac:dyDescent="0.2">
      <c r="A393" s="73"/>
      <c r="B393" s="73"/>
      <c r="C393" s="73"/>
      <c r="D393" s="73"/>
      <c r="E393" s="73"/>
      <c r="F393" s="73"/>
      <c r="G393" s="73"/>
      <c r="H393" s="73"/>
      <c r="I393" s="121"/>
      <c r="J393" s="73"/>
      <c r="K393" s="73"/>
      <c r="L393" s="73"/>
      <c r="M393" s="73"/>
      <c r="N393" s="73"/>
      <c r="O393" s="73"/>
    </row>
    <row r="394" spans="1:15" x14ac:dyDescent="0.2">
      <c r="A394" s="73"/>
      <c r="B394" s="73"/>
      <c r="C394" s="73"/>
      <c r="D394" s="73"/>
      <c r="E394" s="73"/>
      <c r="F394" s="73"/>
      <c r="G394" s="73"/>
      <c r="H394" s="73"/>
      <c r="I394" s="121"/>
      <c r="J394" s="73"/>
      <c r="K394" s="73"/>
      <c r="L394" s="73"/>
      <c r="M394" s="73"/>
      <c r="N394" s="73"/>
      <c r="O394" s="73"/>
    </row>
    <row r="395" spans="1:15" x14ac:dyDescent="0.2">
      <c r="A395" s="73"/>
      <c r="B395" s="73"/>
      <c r="C395" s="73"/>
      <c r="D395" s="73"/>
      <c r="E395" s="73"/>
      <c r="F395" s="73"/>
      <c r="G395" s="73"/>
      <c r="H395" s="73"/>
      <c r="I395" s="121"/>
      <c r="J395" s="73"/>
      <c r="K395" s="73"/>
      <c r="L395" s="73"/>
      <c r="M395" s="73"/>
      <c r="N395" s="73"/>
      <c r="O395" s="73"/>
    </row>
    <row r="396" spans="1:15" x14ac:dyDescent="0.2">
      <c r="A396" s="73"/>
      <c r="B396" s="73"/>
      <c r="C396" s="73"/>
      <c r="D396" s="73"/>
      <c r="E396" s="73"/>
      <c r="F396" s="73"/>
      <c r="G396" s="73"/>
      <c r="H396" s="73"/>
      <c r="I396" s="121"/>
      <c r="J396" s="73"/>
      <c r="K396" s="73"/>
      <c r="L396" s="73"/>
      <c r="M396" s="73"/>
      <c r="N396" s="73"/>
      <c r="O396" s="73"/>
    </row>
    <row r="397" spans="1:15" x14ac:dyDescent="0.2">
      <c r="A397" s="73"/>
      <c r="B397" s="73"/>
      <c r="C397" s="73"/>
      <c r="D397" s="73"/>
      <c r="E397" s="73"/>
      <c r="F397" s="73"/>
      <c r="G397" s="73"/>
      <c r="H397" s="73"/>
      <c r="I397" s="121"/>
      <c r="J397" s="73"/>
      <c r="K397" s="73"/>
      <c r="L397" s="73"/>
      <c r="M397" s="73"/>
      <c r="N397" s="73"/>
      <c r="O397" s="73"/>
    </row>
    <row r="398" spans="1:15" x14ac:dyDescent="0.2">
      <c r="A398" s="73"/>
      <c r="B398" s="73"/>
      <c r="C398" s="73"/>
      <c r="D398" s="73"/>
      <c r="E398" s="73"/>
      <c r="F398" s="73"/>
      <c r="G398" s="73"/>
      <c r="H398" s="73"/>
      <c r="I398" s="121"/>
      <c r="J398" s="73"/>
      <c r="K398" s="73"/>
      <c r="L398" s="73"/>
      <c r="M398" s="73"/>
      <c r="N398" s="73"/>
      <c r="O398" s="73"/>
    </row>
    <row r="399" spans="1:15" x14ac:dyDescent="0.2">
      <c r="A399" s="73"/>
      <c r="B399" s="73"/>
      <c r="C399" s="73"/>
      <c r="D399" s="73"/>
      <c r="E399" s="73"/>
      <c r="F399" s="73"/>
      <c r="G399" s="73"/>
      <c r="H399" s="73"/>
      <c r="I399" s="121"/>
      <c r="J399" s="73"/>
      <c r="K399" s="73"/>
      <c r="L399" s="73"/>
      <c r="M399" s="73"/>
      <c r="N399" s="73"/>
      <c r="O399" s="73"/>
    </row>
    <row r="400" spans="1:15" x14ac:dyDescent="0.2">
      <c r="A400" s="73"/>
      <c r="B400" s="73"/>
      <c r="C400" s="73"/>
      <c r="D400" s="73"/>
      <c r="E400" s="73"/>
      <c r="F400" s="73"/>
      <c r="G400" s="73"/>
      <c r="H400" s="73"/>
      <c r="I400" s="121"/>
      <c r="J400" s="73"/>
      <c r="K400" s="73"/>
      <c r="L400" s="73"/>
      <c r="M400" s="73"/>
      <c r="N400" s="73"/>
      <c r="O400" s="73"/>
    </row>
    <row r="401" spans="1:15" x14ac:dyDescent="0.2">
      <c r="A401" s="73"/>
      <c r="B401" s="73"/>
      <c r="C401" s="73"/>
      <c r="D401" s="73"/>
      <c r="E401" s="73"/>
      <c r="F401" s="73"/>
      <c r="G401" s="73"/>
      <c r="H401" s="73"/>
      <c r="I401" s="121"/>
      <c r="J401" s="73"/>
      <c r="K401" s="73"/>
      <c r="L401" s="73"/>
      <c r="M401" s="73"/>
      <c r="N401" s="73"/>
      <c r="O401" s="73"/>
    </row>
    <row r="402" spans="1:15" x14ac:dyDescent="0.2">
      <c r="A402" s="73"/>
      <c r="B402" s="73"/>
      <c r="C402" s="73"/>
      <c r="D402" s="73"/>
      <c r="E402" s="73"/>
      <c r="F402" s="73"/>
      <c r="G402" s="73"/>
      <c r="H402" s="73"/>
      <c r="I402" s="121"/>
      <c r="J402" s="73"/>
      <c r="K402" s="73"/>
      <c r="L402" s="73"/>
      <c r="M402" s="73"/>
      <c r="N402" s="73"/>
      <c r="O402" s="73"/>
    </row>
    <row r="403" spans="1:15" x14ac:dyDescent="0.2">
      <c r="A403" s="73"/>
      <c r="B403" s="73"/>
      <c r="C403" s="73"/>
      <c r="D403" s="73"/>
      <c r="E403" s="73"/>
      <c r="F403" s="73"/>
      <c r="G403" s="73"/>
      <c r="H403" s="73"/>
      <c r="I403" s="121"/>
      <c r="J403" s="73"/>
      <c r="K403" s="73"/>
      <c r="L403" s="73"/>
      <c r="M403" s="73"/>
      <c r="N403" s="73"/>
      <c r="O403" s="73"/>
    </row>
    <row r="404" spans="1:15" x14ac:dyDescent="0.2">
      <c r="A404" s="73"/>
      <c r="B404" s="73"/>
      <c r="C404" s="73"/>
      <c r="D404" s="73"/>
      <c r="E404" s="73"/>
      <c r="F404" s="73"/>
      <c r="G404" s="73"/>
      <c r="H404" s="73"/>
      <c r="I404" s="121"/>
      <c r="J404" s="73"/>
      <c r="K404" s="73"/>
      <c r="L404" s="73"/>
      <c r="M404" s="73"/>
      <c r="N404" s="73"/>
      <c r="O404" s="73"/>
    </row>
    <row r="405" spans="1:15" x14ac:dyDescent="0.2">
      <c r="A405" s="73"/>
      <c r="B405" s="73"/>
      <c r="C405" s="73"/>
      <c r="D405" s="73"/>
      <c r="E405" s="73"/>
      <c r="F405" s="73"/>
      <c r="G405" s="73"/>
      <c r="H405" s="73"/>
      <c r="I405" s="121"/>
      <c r="J405" s="73"/>
      <c r="K405" s="73"/>
      <c r="L405" s="73"/>
      <c r="M405" s="73"/>
      <c r="N405" s="73"/>
      <c r="O405" s="73"/>
    </row>
    <row r="406" spans="1:15" x14ac:dyDescent="0.2">
      <c r="A406" s="73"/>
      <c r="B406" s="73"/>
      <c r="C406" s="73"/>
      <c r="D406" s="73"/>
      <c r="E406" s="73"/>
      <c r="F406" s="73"/>
      <c r="G406" s="73"/>
      <c r="H406" s="73"/>
      <c r="I406" s="121"/>
      <c r="J406" s="73"/>
      <c r="K406" s="73"/>
      <c r="L406" s="73"/>
      <c r="M406" s="73"/>
      <c r="N406" s="73"/>
      <c r="O406" s="73"/>
    </row>
    <row r="407" spans="1:15" x14ac:dyDescent="0.2">
      <c r="A407" s="73"/>
      <c r="B407" s="73"/>
      <c r="C407" s="73"/>
      <c r="D407" s="73"/>
      <c r="E407" s="73"/>
      <c r="F407" s="73"/>
      <c r="G407" s="73"/>
      <c r="H407" s="73"/>
      <c r="I407" s="121"/>
      <c r="J407" s="73"/>
      <c r="K407" s="73"/>
      <c r="L407" s="73"/>
      <c r="M407" s="73"/>
      <c r="N407" s="73"/>
      <c r="O407" s="73"/>
    </row>
    <row r="408" spans="1:15" x14ac:dyDescent="0.2">
      <c r="A408" s="73"/>
      <c r="B408" s="73"/>
      <c r="C408" s="73"/>
      <c r="D408" s="73"/>
      <c r="E408" s="73"/>
      <c r="F408" s="73"/>
      <c r="G408" s="73"/>
      <c r="H408" s="73"/>
      <c r="I408" s="121"/>
      <c r="J408" s="73"/>
      <c r="K408" s="73"/>
      <c r="L408" s="73"/>
      <c r="M408" s="73"/>
      <c r="N408" s="73"/>
      <c r="O408" s="73"/>
    </row>
    <row r="409" spans="1:15" x14ac:dyDescent="0.2">
      <c r="A409" s="73"/>
      <c r="B409" s="73"/>
      <c r="C409" s="73"/>
      <c r="D409" s="73"/>
      <c r="E409" s="73"/>
      <c r="F409" s="73"/>
      <c r="G409" s="73"/>
      <c r="H409" s="73"/>
      <c r="I409" s="121"/>
      <c r="J409" s="73"/>
      <c r="K409" s="73"/>
      <c r="L409" s="73"/>
      <c r="M409" s="73"/>
      <c r="N409" s="73"/>
      <c r="O409" s="73"/>
    </row>
    <row r="410" spans="1:15" x14ac:dyDescent="0.2">
      <c r="A410" s="73"/>
      <c r="B410" s="73"/>
      <c r="C410" s="73"/>
      <c r="D410" s="73"/>
      <c r="E410" s="73"/>
      <c r="F410" s="73"/>
      <c r="G410" s="73"/>
      <c r="H410" s="73"/>
      <c r="I410" s="121"/>
      <c r="J410" s="73"/>
      <c r="K410" s="73"/>
      <c r="L410" s="73"/>
      <c r="M410" s="73"/>
      <c r="N410" s="73"/>
      <c r="O410" s="73"/>
    </row>
    <row r="411" spans="1:15" x14ac:dyDescent="0.2">
      <c r="A411" s="73"/>
      <c r="B411" s="73"/>
      <c r="C411" s="73"/>
      <c r="D411" s="73"/>
      <c r="E411" s="73"/>
      <c r="F411" s="73"/>
      <c r="G411" s="73"/>
      <c r="H411" s="73"/>
      <c r="I411" s="121"/>
      <c r="J411" s="73"/>
      <c r="K411" s="73"/>
      <c r="L411" s="73"/>
      <c r="M411" s="73"/>
      <c r="N411" s="73"/>
      <c r="O411" s="73"/>
    </row>
    <row r="412" spans="1:15" x14ac:dyDescent="0.2">
      <c r="A412" s="73"/>
      <c r="B412" s="73"/>
      <c r="C412" s="73"/>
      <c r="D412" s="73"/>
      <c r="E412" s="73"/>
      <c r="F412" s="73"/>
      <c r="G412" s="73"/>
      <c r="H412" s="73"/>
      <c r="I412" s="121"/>
      <c r="J412" s="73"/>
      <c r="K412" s="73"/>
      <c r="L412" s="73"/>
      <c r="M412" s="73"/>
      <c r="N412" s="73"/>
      <c r="O412" s="73"/>
    </row>
    <row r="413" spans="1:15" x14ac:dyDescent="0.2">
      <c r="A413" s="73"/>
      <c r="B413" s="73"/>
      <c r="C413" s="73"/>
      <c r="D413" s="73"/>
      <c r="E413" s="73"/>
      <c r="F413" s="73"/>
      <c r="G413" s="73"/>
      <c r="H413" s="73"/>
      <c r="I413" s="121"/>
      <c r="J413" s="73"/>
      <c r="K413" s="73"/>
      <c r="L413" s="73"/>
      <c r="M413" s="73"/>
      <c r="N413" s="73"/>
      <c r="O413" s="73"/>
    </row>
    <row r="414" spans="1:15" x14ac:dyDescent="0.2">
      <c r="A414" s="73"/>
      <c r="B414" s="73"/>
      <c r="C414" s="73"/>
      <c r="D414" s="73"/>
      <c r="E414" s="73"/>
      <c r="F414" s="73"/>
      <c r="G414" s="73"/>
      <c r="H414" s="73"/>
      <c r="I414" s="121"/>
      <c r="J414" s="73"/>
      <c r="K414" s="73"/>
      <c r="L414" s="73"/>
      <c r="M414" s="73"/>
      <c r="N414" s="73"/>
      <c r="O414" s="73"/>
    </row>
    <row r="415" spans="1:15" x14ac:dyDescent="0.2">
      <c r="A415" s="73"/>
      <c r="B415" s="73"/>
      <c r="C415" s="73"/>
      <c r="D415" s="73"/>
      <c r="E415" s="73"/>
      <c r="F415" s="73"/>
      <c r="G415" s="73"/>
      <c r="H415" s="73"/>
      <c r="I415" s="121"/>
      <c r="J415" s="73"/>
      <c r="K415" s="73"/>
      <c r="L415" s="73"/>
      <c r="M415" s="73"/>
      <c r="N415" s="73"/>
      <c r="O415" s="73"/>
    </row>
    <row r="416" spans="1:15" x14ac:dyDescent="0.2">
      <c r="A416" s="73"/>
      <c r="B416" s="73"/>
      <c r="C416" s="73"/>
      <c r="D416" s="73"/>
      <c r="E416" s="73"/>
      <c r="F416" s="73"/>
      <c r="G416" s="73"/>
      <c r="H416" s="73"/>
      <c r="I416" s="121"/>
      <c r="J416" s="73"/>
      <c r="K416" s="73"/>
      <c r="L416" s="73"/>
      <c r="M416" s="73"/>
      <c r="N416" s="73"/>
      <c r="O416" s="73"/>
    </row>
    <row r="417" spans="1:15" x14ac:dyDescent="0.2">
      <c r="A417" s="73"/>
      <c r="B417" s="73"/>
      <c r="C417" s="73"/>
      <c r="D417" s="73"/>
      <c r="E417" s="73"/>
      <c r="F417" s="73"/>
      <c r="G417" s="73"/>
      <c r="H417" s="73"/>
      <c r="I417" s="121"/>
      <c r="J417" s="73"/>
      <c r="K417" s="73"/>
      <c r="L417" s="73"/>
      <c r="M417" s="73"/>
      <c r="N417" s="73"/>
      <c r="O417" s="73"/>
    </row>
    <row r="418" spans="1:15" x14ac:dyDescent="0.2">
      <c r="A418" s="73"/>
      <c r="B418" s="73"/>
      <c r="C418" s="73"/>
      <c r="D418" s="73"/>
      <c r="E418" s="73"/>
      <c r="F418" s="73"/>
      <c r="G418" s="73"/>
      <c r="H418" s="73"/>
      <c r="I418" s="121"/>
      <c r="J418" s="73"/>
      <c r="K418" s="73"/>
      <c r="L418" s="73"/>
      <c r="M418" s="73"/>
      <c r="N418" s="73"/>
      <c r="O418" s="73"/>
    </row>
    <row r="419" spans="1:15" x14ac:dyDescent="0.2">
      <c r="A419" s="73"/>
      <c r="B419" s="73"/>
      <c r="C419" s="73"/>
      <c r="D419" s="73"/>
      <c r="E419" s="73"/>
      <c r="F419" s="73"/>
      <c r="G419" s="73"/>
      <c r="H419" s="73"/>
      <c r="I419" s="121"/>
      <c r="J419" s="73"/>
      <c r="K419" s="73"/>
      <c r="L419" s="73"/>
      <c r="M419" s="73"/>
      <c r="N419" s="73"/>
      <c r="O419" s="73"/>
    </row>
    <row r="420" spans="1:15" x14ac:dyDescent="0.2">
      <c r="A420" s="73"/>
      <c r="B420" s="73"/>
      <c r="C420" s="73"/>
      <c r="D420" s="73"/>
      <c r="E420" s="73"/>
      <c r="F420" s="73"/>
      <c r="G420" s="73"/>
      <c r="H420" s="73"/>
      <c r="I420" s="121"/>
      <c r="J420" s="73"/>
      <c r="K420" s="73"/>
      <c r="L420" s="73"/>
      <c r="M420" s="73"/>
      <c r="N420" s="73"/>
      <c r="O420" s="73"/>
    </row>
    <row r="421" spans="1:15" x14ac:dyDescent="0.2">
      <c r="A421" s="73"/>
      <c r="B421" s="73"/>
      <c r="C421" s="73"/>
      <c r="D421" s="73"/>
      <c r="E421" s="73"/>
      <c r="F421" s="73"/>
      <c r="G421" s="73"/>
      <c r="H421" s="73"/>
      <c r="I421" s="121"/>
      <c r="J421" s="73"/>
      <c r="K421" s="73"/>
      <c r="L421" s="73"/>
      <c r="M421" s="73"/>
      <c r="N421" s="73"/>
      <c r="O421" s="73"/>
    </row>
    <row r="422" spans="1:15" x14ac:dyDescent="0.2">
      <c r="A422" s="73"/>
      <c r="B422" s="73"/>
      <c r="C422" s="73"/>
      <c r="D422" s="73"/>
      <c r="E422" s="73"/>
      <c r="F422" s="73"/>
      <c r="G422" s="73"/>
      <c r="H422" s="73"/>
      <c r="I422" s="121"/>
      <c r="J422" s="73"/>
      <c r="K422" s="73"/>
      <c r="L422" s="73"/>
      <c r="M422" s="73"/>
      <c r="N422" s="73"/>
      <c r="O422" s="73"/>
    </row>
    <row r="423" spans="1:15" x14ac:dyDescent="0.2">
      <c r="A423" s="73"/>
      <c r="B423" s="73"/>
      <c r="C423" s="73"/>
      <c r="D423" s="73"/>
      <c r="E423" s="73"/>
      <c r="F423" s="73"/>
      <c r="G423" s="73"/>
      <c r="H423" s="73"/>
      <c r="I423" s="121"/>
      <c r="J423" s="73"/>
      <c r="K423" s="73"/>
      <c r="L423" s="73"/>
      <c r="M423" s="73"/>
      <c r="N423" s="73"/>
      <c r="O423" s="73"/>
    </row>
    <row r="424" spans="1:15" x14ac:dyDescent="0.2">
      <c r="A424" s="73"/>
      <c r="B424" s="73"/>
      <c r="C424" s="73"/>
      <c r="D424" s="73"/>
      <c r="E424" s="73"/>
      <c r="F424" s="73"/>
      <c r="G424" s="73"/>
      <c r="H424" s="73"/>
      <c r="I424" s="121"/>
      <c r="J424" s="73"/>
      <c r="K424" s="73"/>
      <c r="L424" s="73"/>
      <c r="M424" s="73"/>
      <c r="N424" s="73"/>
      <c r="O424" s="73"/>
    </row>
    <row r="425" spans="1:15" x14ac:dyDescent="0.2">
      <c r="A425" s="73"/>
      <c r="B425" s="73"/>
      <c r="C425" s="73"/>
      <c r="D425" s="73"/>
      <c r="E425" s="73"/>
      <c r="F425" s="73"/>
      <c r="G425" s="73"/>
      <c r="H425" s="73"/>
      <c r="I425" s="121"/>
      <c r="J425" s="73"/>
      <c r="K425" s="73"/>
      <c r="L425" s="73"/>
      <c r="M425" s="73"/>
      <c r="N425" s="73"/>
      <c r="O425" s="73"/>
    </row>
    <row r="426" spans="1:15" x14ac:dyDescent="0.2">
      <c r="A426" s="73"/>
      <c r="B426" s="73"/>
      <c r="C426" s="73"/>
      <c r="D426" s="73"/>
      <c r="E426" s="73"/>
      <c r="F426" s="73"/>
      <c r="G426" s="73"/>
      <c r="H426" s="73"/>
      <c r="I426" s="121"/>
      <c r="J426" s="73"/>
      <c r="K426" s="73"/>
      <c r="L426" s="73"/>
      <c r="M426" s="73"/>
      <c r="N426" s="73"/>
      <c r="O426" s="73"/>
    </row>
    <row r="427" spans="1:15" x14ac:dyDescent="0.2">
      <c r="A427" s="73"/>
      <c r="B427" s="73"/>
      <c r="C427" s="73"/>
      <c r="D427" s="73"/>
      <c r="E427" s="73"/>
      <c r="F427" s="73"/>
      <c r="G427" s="73"/>
      <c r="H427" s="73"/>
      <c r="I427" s="121"/>
      <c r="J427" s="73"/>
      <c r="K427" s="73"/>
      <c r="L427" s="73"/>
      <c r="M427" s="73"/>
      <c r="N427" s="73"/>
      <c r="O427" s="73"/>
    </row>
    <row r="428" spans="1:15" x14ac:dyDescent="0.2">
      <c r="A428" s="73"/>
      <c r="B428" s="73"/>
      <c r="C428" s="73"/>
      <c r="D428" s="73"/>
      <c r="E428" s="73"/>
      <c r="F428" s="73"/>
      <c r="G428" s="73"/>
      <c r="H428" s="73"/>
      <c r="I428" s="121"/>
      <c r="J428" s="73"/>
      <c r="K428" s="73"/>
      <c r="L428" s="73"/>
      <c r="M428" s="73"/>
      <c r="N428" s="73"/>
      <c r="O428" s="73"/>
    </row>
    <row r="429" spans="1:15" x14ac:dyDescent="0.2">
      <c r="A429" s="73"/>
      <c r="B429" s="73"/>
      <c r="C429" s="73"/>
      <c r="D429" s="73"/>
      <c r="E429" s="73"/>
      <c r="F429" s="73"/>
      <c r="G429" s="73"/>
      <c r="H429" s="73"/>
      <c r="I429" s="121"/>
      <c r="J429" s="73"/>
      <c r="K429" s="73"/>
      <c r="L429" s="73"/>
      <c r="M429" s="73"/>
      <c r="N429" s="73"/>
      <c r="O429" s="73"/>
    </row>
    <row r="430" spans="1:15" x14ac:dyDescent="0.2">
      <c r="A430" s="73"/>
      <c r="B430" s="73"/>
      <c r="C430" s="73"/>
      <c r="D430" s="73"/>
      <c r="E430" s="73"/>
      <c r="F430" s="73"/>
      <c r="G430" s="73"/>
      <c r="H430" s="73"/>
      <c r="I430" s="121"/>
      <c r="J430" s="73"/>
      <c r="K430" s="73"/>
      <c r="L430" s="73"/>
      <c r="M430" s="73"/>
      <c r="N430" s="73"/>
      <c r="O430" s="73"/>
    </row>
    <row r="431" spans="1:15" x14ac:dyDescent="0.2">
      <c r="A431" s="73"/>
      <c r="B431" s="73"/>
      <c r="C431" s="73"/>
      <c r="D431" s="73"/>
      <c r="E431" s="73"/>
      <c r="F431" s="73"/>
      <c r="G431" s="73"/>
      <c r="H431" s="73"/>
      <c r="I431" s="121"/>
      <c r="J431" s="73"/>
      <c r="K431" s="73"/>
      <c r="L431" s="73"/>
      <c r="M431" s="73"/>
      <c r="N431" s="73"/>
      <c r="O431" s="73"/>
    </row>
    <row r="432" spans="1:15" x14ac:dyDescent="0.2">
      <c r="A432" s="73"/>
      <c r="B432" s="73"/>
      <c r="C432" s="73"/>
      <c r="D432" s="73"/>
      <c r="E432" s="73"/>
      <c r="F432" s="73"/>
      <c r="G432" s="73"/>
      <c r="H432" s="73"/>
      <c r="I432" s="121"/>
      <c r="J432" s="73"/>
      <c r="K432" s="73"/>
      <c r="L432" s="73"/>
      <c r="M432" s="73"/>
      <c r="N432" s="73"/>
      <c r="O432" s="73"/>
    </row>
    <row r="433" spans="1:15" x14ac:dyDescent="0.2">
      <c r="A433" s="73"/>
      <c r="B433" s="73"/>
      <c r="C433" s="73"/>
      <c r="D433" s="73"/>
      <c r="E433" s="73"/>
      <c r="F433" s="73"/>
      <c r="G433" s="73"/>
      <c r="H433" s="73"/>
      <c r="I433" s="121"/>
      <c r="J433" s="73"/>
      <c r="K433" s="73"/>
      <c r="L433" s="73"/>
      <c r="M433" s="73"/>
      <c r="N433" s="73"/>
      <c r="O433" s="73"/>
    </row>
    <row r="434" spans="1:15" x14ac:dyDescent="0.2">
      <c r="A434" s="73"/>
      <c r="B434" s="73"/>
      <c r="C434" s="73"/>
      <c r="D434" s="73"/>
      <c r="E434" s="73"/>
      <c r="F434" s="73"/>
      <c r="G434" s="73"/>
      <c r="H434" s="73"/>
      <c r="I434" s="121"/>
      <c r="J434" s="73"/>
      <c r="K434" s="73"/>
      <c r="L434" s="73"/>
      <c r="M434" s="73"/>
      <c r="N434" s="73"/>
      <c r="O434" s="73"/>
    </row>
    <row r="435" spans="1:15" x14ac:dyDescent="0.2">
      <c r="A435" s="73"/>
      <c r="B435" s="73"/>
      <c r="C435" s="73"/>
      <c r="D435" s="73"/>
      <c r="E435" s="73"/>
      <c r="F435" s="73"/>
      <c r="G435" s="73"/>
      <c r="H435" s="73"/>
      <c r="I435" s="121"/>
      <c r="J435" s="73"/>
      <c r="K435" s="73"/>
      <c r="L435" s="73"/>
      <c r="M435" s="73"/>
      <c r="N435" s="73"/>
      <c r="O435" s="73"/>
    </row>
    <row r="436" spans="1:15" x14ac:dyDescent="0.2">
      <c r="A436" s="73"/>
      <c r="B436" s="73"/>
      <c r="C436" s="73"/>
      <c r="D436" s="73"/>
      <c r="E436" s="73"/>
      <c r="F436" s="73"/>
      <c r="G436" s="73"/>
      <c r="H436" s="73"/>
      <c r="I436" s="121"/>
      <c r="J436" s="73"/>
      <c r="K436" s="73"/>
      <c r="L436" s="73"/>
      <c r="M436" s="73"/>
      <c r="N436" s="73"/>
      <c r="O436" s="73"/>
    </row>
    <row r="437" spans="1:15" x14ac:dyDescent="0.2">
      <c r="A437" s="73"/>
      <c r="B437" s="73"/>
      <c r="C437" s="73"/>
      <c r="D437" s="73"/>
      <c r="E437" s="73"/>
      <c r="F437" s="73"/>
      <c r="G437" s="73"/>
      <c r="H437" s="73"/>
      <c r="I437" s="121"/>
      <c r="J437" s="73"/>
      <c r="K437" s="73"/>
      <c r="L437" s="73"/>
      <c r="M437" s="73"/>
      <c r="N437" s="73"/>
      <c r="O437" s="73"/>
    </row>
    <row r="438" spans="1:15" x14ac:dyDescent="0.2">
      <c r="A438" s="73"/>
      <c r="B438" s="73"/>
      <c r="C438" s="73"/>
      <c r="D438" s="73"/>
      <c r="E438" s="73"/>
      <c r="F438" s="73"/>
      <c r="G438" s="73"/>
      <c r="H438" s="73"/>
      <c r="I438" s="121"/>
      <c r="J438" s="73"/>
      <c r="K438" s="73"/>
      <c r="L438" s="73"/>
      <c r="M438" s="73"/>
      <c r="N438" s="73"/>
      <c r="O438" s="73"/>
    </row>
    <row r="439" spans="1:15" x14ac:dyDescent="0.2">
      <c r="A439" s="73"/>
      <c r="B439" s="73"/>
      <c r="C439" s="73"/>
      <c r="D439" s="73"/>
      <c r="E439" s="73"/>
      <c r="F439" s="73"/>
      <c r="G439" s="73"/>
      <c r="H439" s="73"/>
      <c r="I439" s="121"/>
      <c r="J439" s="73"/>
      <c r="K439" s="73"/>
      <c r="L439" s="73"/>
      <c r="M439" s="73"/>
      <c r="N439" s="73"/>
      <c r="O439" s="73"/>
    </row>
    <row r="440" spans="1:15" x14ac:dyDescent="0.2">
      <c r="A440" s="73"/>
      <c r="B440" s="73"/>
      <c r="C440" s="73"/>
      <c r="D440" s="73"/>
      <c r="E440" s="73"/>
      <c r="F440" s="73"/>
      <c r="G440" s="73"/>
      <c r="H440" s="73"/>
      <c r="I440" s="121"/>
      <c r="J440" s="73"/>
      <c r="K440" s="73"/>
      <c r="L440" s="73"/>
      <c r="M440" s="73"/>
      <c r="N440" s="73"/>
      <c r="O440" s="73"/>
    </row>
    <row r="441" spans="1:15" x14ac:dyDescent="0.2">
      <c r="A441" s="73"/>
      <c r="B441" s="73"/>
      <c r="C441" s="73"/>
      <c r="D441" s="73"/>
      <c r="E441" s="73"/>
      <c r="F441" s="73"/>
      <c r="G441" s="73"/>
      <c r="H441" s="73"/>
      <c r="I441" s="121"/>
      <c r="J441" s="73"/>
      <c r="K441" s="73"/>
      <c r="L441" s="73"/>
      <c r="M441" s="73"/>
      <c r="N441" s="73"/>
      <c r="O441" s="73"/>
    </row>
    <row r="442" spans="1:15" x14ac:dyDescent="0.2">
      <c r="A442" s="73"/>
      <c r="B442" s="73"/>
      <c r="C442" s="73"/>
      <c r="D442" s="73"/>
      <c r="E442" s="73"/>
      <c r="F442" s="73"/>
      <c r="G442" s="73"/>
      <c r="H442" s="73"/>
      <c r="I442" s="121"/>
      <c r="J442" s="73"/>
      <c r="K442" s="73"/>
      <c r="L442" s="73"/>
      <c r="M442" s="73"/>
      <c r="N442" s="73"/>
      <c r="O442" s="73"/>
    </row>
    <row r="443" spans="1:15" x14ac:dyDescent="0.2">
      <c r="A443" s="73"/>
      <c r="B443" s="73"/>
      <c r="C443" s="73"/>
      <c r="D443" s="73"/>
      <c r="E443" s="73"/>
      <c r="F443" s="73"/>
      <c r="G443" s="73"/>
      <c r="H443" s="73"/>
      <c r="I443" s="121"/>
      <c r="J443" s="73"/>
      <c r="K443" s="73"/>
      <c r="L443" s="73"/>
      <c r="M443" s="73"/>
      <c r="N443" s="73"/>
      <c r="O443" s="73"/>
    </row>
    <row r="444" spans="1:15" x14ac:dyDescent="0.2">
      <c r="A444" s="73"/>
      <c r="B444" s="73"/>
      <c r="C444" s="73"/>
      <c r="D444" s="73"/>
      <c r="E444" s="73"/>
      <c r="F444" s="73"/>
      <c r="G444" s="73"/>
      <c r="H444" s="73"/>
      <c r="I444" s="121"/>
      <c r="J444" s="73"/>
      <c r="K444" s="73"/>
      <c r="L444" s="73"/>
      <c r="M444" s="73"/>
      <c r="N444" s="73"/>
      <c r="O444" s="73"/>
    </row>
    <row r="445" spans="1:15" x14ac:dyDescent="0.2">
      <c r="A445" s="73"/>
      <c r="B445" s="73"/>
      <c r="C445" s="73"/>
      <c r="D445" s="73"/>
      <c r="E445" s="73"/>
      <c r="F445" s="73"/>
      <c r="G445" s="73"/>
      <c r="H445" s="73"/>
      <c r="I445" s="121"/>
      <c r="J445" s="73"/>
      <c r="K445" s="73"/>
      <c r="L445" s="73"/>
      <c r="M445" s="73"/>
      <c r="N445" s="73"/>
      <c r="O445" s="73"/>
    </row>
    <row r="446" spans="1:15" x14ac:dyDescent="0.2">
      <c r="A446" s="73"/>
      <c r="B446" s="73"/>
      <c r="C446" s="73"/>
      <c r="D446" s="73"/>
      <c r="E446" s="73"/>
      <c r="F446" s="73"/>
      <c r="G446" s="73"/>
      <c r="H446" s="73"/>
      <c r="I446" s="121"/>
      <c r="J446" s="73"/>
      <c r="K446" s="73"/>
      <c r="L446" s="73"/>
      <c r="M446" s="73"/>
      <c r="N446" s="73"/>
      <c r="O446" s="73"/>
    </row>
    <row r="447" spans="1:15" x14ac:dyDescent="0.2">
      <c r="A447" s="73"/>
      <c r="B447" s="73"/>
      <c r="C447" s="73"/>
      <c r="D447" s="73"/>
      <c r="E447" s="73"/>
      <c r="F447" s="73"/>
      <c r="G447" s="73"/>
      <c r="H447" s="73"/>
      <c r="I447" s="121"/>
      <c r="J447" s="73"/>
      <c r="K447" s="73"/>
      <c r="L447" s="73"/>
      <c r="M447" s="73"/>
      <c r="N447" s="73"/>
      <c r="O447" s="73"/>
    </row>
    <row r="448" spans="1:15" x14ac:dyDescent="0.2">
      <c r="A448" s="73"/>
      <c r="B448" s="73"/>
      <c r="C448" s="73"/>
      <c r="D448" s="73"/>
      <c r="E448" s="73"/>
      <c r="F448" s="73"/>
      <c r="G448" s="73"/>
      <c r="H448" s="73"/>
      <c r="I448" s="121"/>
      <c r="J448" s="73"/>
      <c r="K448" s="73"/>
      <c r="L448" s="73"/>
      <c r="M448" s="73"/>
      <c r="N448" s="73"/>
      <c r="O448" s="73"/>
    </row>
    <row r="449" spans="1:15" x14ac:dyDescent="0.2">
      <c r="A449" s="73"/>
      <c r="B449" s="73"/>
      <c r="C449" s="73"/>
      <c r="D449" s="73"/>
      <c r="E449" s="73"/>
      <c r="F449" s="73"/>
      <c r="G449" s="73"/>
      <c r="H449" s="73"/>
      <c r="I449" s="121"/>
      <c r="J449" s="73"/>
      <c r="K449" s="73"/>
      <c r="L449" s="73"/>
      <c r="M449" s="73"/>
      <c r="N449" s="73"/>
      <c r="O449" s="73"/>
    </row>
    <row r="450" spans="1:15" x14ac:dyDescent="0.2">
      <c r="A450" s="73"/>
      <c r="B450" s="73"/>
      <c r="C450" s="73"/>
      <c r="D450" s="73"/>
      <c r="E450" s="73"/>
      <c r="F450" s="73"/>
      <c r="G450" s="73"/>
      <c r="H450" s="73"/>
      <c r="I450" s="121"/>
      <c r="J450" s="73"/>
      <c r="K450" s="73"/>
      <c r="L450" s="73"/>
      <c r="M450" s="73"/>
      <c r="N450" s="73"/>
      <c r="O450" s="73"/>
    </row>
    <row r="451" spans="1:15" x14ac:dyDescent="0.2">
      <c r="A451" s="73"/>
      <c r="B451" s="73"/>
      <c r="C451" s="73"/>
      <c r="D451" s="73"/>
      <c r="E451" s="73"/>
      <c r="F451" s="73"/>
      <c r="G451" s="73"/>
      <c r="H451" s="73"/>
      <c r="I451" s="121"/>
      <c r="J451" s="73"/>
      <c r="K451" s="73"/>
      <c r="L451" s="73"/>
      <c r="M451" s="73"/>
      <c r="N451" s="73"/>
      <c r="O451" s="73"/>
    </row>
    <row r="452" spans="1:15" x14ac:dyDescent="0.2">
      <c r="A452" s="73"/>
      <c r="B452" s="73"/>
      <c r="C452" s="73"/>
      <c r="D452" s="73"/>
      <c r="E452" s="73"/>
      <c r="F452" s="73"/>
      <c r="G452" s="73"/>
      <c r="H452" s="73"/>
      <c r="I452" s="121"/>
      <c r="J452" s="73"/>
      <c r="K452" s="73"/>
      <c r="L452" s="73"/>
      <c r="M452" s="73"/>
      <c r="N452" s="73"/>
      <c r="O452" s="73"/>
    </row>
    <row r="453" spans="1:15" x14ac:dyDescent="0.2">
      <c r="A453" s="73"/>
      <c r="B453" s="73"/>
      <c r="C453" s="73"/>
      <c r="D453" s="73"/>
      <c r="E453" s="73"/>
      <c r="F453" s="73"/>
      <c r="G453" s="73"/>
      <c r="H453" s="73"/>
      <c r="I453" s="121"/>
      <c r="J453" s="73"/>
      <c r="K453" s="73"/>
      <c r="L453" s="73"/>
      <c r="M453" s="73"/>
      <c r="N453" s="73"/>
      <c r="O453" s="73"/>
    </row>
    <row r="454" spans="1:15" x14ac:dyDescent="0.2">
      <c r="A454" s="73"/>
      <c r="B454" s="73"/>
      <c r="C454" s="73"/>
      <c r="D454" s="73"/>
      <c r="E454" s="73"/>
      <c r="F454" s="73"/>
      <c r="G454" s="73"/>
      <c r="H454" s="73"/>
      <c r="I454" s="121"/>
      <c r="J454" s="73"/>
      <c r="K454" s="73"/>
      <c r="L454" s="73"/>
      <c r="M454" s="73"/>
      <c r="N454" s="73"/>
      <c r="O454" s="73"/>
    </row>
    <row r="455" spans="1:15" x14ac:dyDescent="0.2">
      <c r="A455" s="73"/>
      <c r="B455" s="73"/>
      <c r="C455" s="73"/>
      <c r="D455" s="73"/>
      <c r="E455" s="73"/>
      <c r="F455" s="73"/>
      <c r="G455" s="73"/>
      <c r="H455" s="73"/>
      <c r="I455" s="121"/>
      <c r="J455" s="73"/>
      <c r="K455" s="73"/>
      <c r="L455" s="73"/>
      <c r="M455" s="73"/>
      <c r="N455" s="73"/>
      <c r="O455" s="73"/>
    </row>
    <row r="456" spans="1:15" x14ac:dyDescent="0.2">
      <c r="A456" s="73"/>
      <c r="B456" s="73"/>
      <c r="C456" s="73"/>
      <c r="D456" s="73"/>
      <c r="E456" s="73"/>
      <c r="F456" s="73"/>
      <c r="G456" s="73"/>
      <c r="H456" s="73"/>
      <c r="I456" s="121"/>
      <c r="J456" s="73"/>
      <c r="K456" s="73"/>
      <c r="L456" s="73"/>
      <c r="M456" s="73"/>
      <c r="N456" s="73"/>
      <c r="O456" s="73"/>
    </row>
    <row r="457" spans="1:15" x14ac:dyDescent="0.2">
      <c r="A457" s="73"/>
      <c r="B457" s="73"/>
      <c r="C457" s="73"/>
      <c r="D457" s="73"/>
      <c r="E457" s="73"/>
      <c r="F457" s="73"/>
      <c r="G457" s="73"/>
      <c r="H457" s="73"/>
      <c r="I457" s="121"/>
      <c r="J457" s="73"/>
      <c r="K457" s="73"/>
      <c r="L457" s="73"/>
      <c r="M457" s="73"/>
      <c r="N457" s="73"/>
      <c r="O457" s="73"/>
    </row>
    <row r="458" spans="1:15" x14ac:dyDescent="0.2">
      <c r="A458" s="73"/>
      <c r="B458" s="73"/>
      <c r="C458" s="73"/>
      <c r="D458" s="73"/>
      <c r="E458" s="73"/>
      <c r="F458" s="73"/>
      <c r="G458" s="73"/>
      <c r="H458" s="73"/>
      <c r="I458" s="121"/>
      <c r="J458" s="73"/>
      <c r="K458" s="73"/>
      <c r="L458" s="73"/>
      <c r="M458" s="73"/>
      <c r="N458" s="73"/>
      <c r="O458" s="73"/>
    </row>
    <row r="459" spans="1:15" x14ac:dyDescent="0.2">
      <c r="A459" s="73"/>
      <c r="B459" s="73"/>
      <c r="C459" s="73"/>
      <c r="D459" s="73"/>
      <c r="E459" s="73"/>
      <c r="F459" s="73"/>
      <c r="G459" s="73"/>
      <c r="H459" s="73"/>
      <c r="I459" s="121"/>
      <c r="J459" s="73"/>
      <c r="K459" s="73"/>
      <c r="L459" s="73"/>
      <c r="M459" s="73"/>
      <c r="N459" s="73"/>
      <c r="O459" s="73"/>
    </row>
    <row r="460" spans="1:15" x14ac:dyDescent="0.2">
      <c r="A460" s="73"/>
      <c r="B460" s="73"/>
      <c r="C460" s="73"/>
      <c r="D460" s="73"/>
      <c r="E460" s="73"/>
      <c r="F460" s="73"/>
      <c r="G460" s="73"/>
      <c r="H460" s="73"/>
      <c r="I460" s="121"/>
      <c r="J460" s="73"/>
      <c r="K460" s="73"/>
      <c r="L460" s="73"/>
      <c r="M460" s="73"/>
      <c r="N460" s="73"/>
      <c r="O460" s="73"/>
    </row>
    <row r="461" spans="1:15" x14ac:dyDescent="0.2">
      <c r="A461" s="73"/>
      <c r="B461" s="73"/>
      <c r="C461" s="73"/>
      <c r="D461" s="73"/>
      <c r="E461" s="73"/>
      <c r="F461" s="73"/>
      <c r="G461" s="73"/>
      <c r="H461" s="73"/>
      <c r="I461" s="121"/>
      <c r="J461" s="73"/>
      <c r="K461" s="73"/>
      <c r="L461" s="73"/>
      <c r="M461" s="73"/>
      <c r="N461" s="73"/>
      <c r="O461" s="73"/>
    </row>
    <row r="462" spans="1:15" x14ac:dyDescent="0.2">
      <c r="A462" s="73"/>
      <c r="B462" s="73"/>
      <c r="C462" s="73"/>
      <c r="D462" s="73"/>
      <c r="E462" s="73"/>
      <c r="F462" s="73"/>
      <c r="G462" s="73"/>
      <c r="H462" s="73"/>
      <c r="I462" s="121"/>
      <c r="J462" s="73"/>
      <c r="K462" s="73"/>
      <c r="L462" s="73"/>
      <c r="M462" s="73"/>
      <c r="N462" s="73"/>
      <c r="O462" s="73"/>
    </row>
    <row r="463" spans="1:15" x14ac:dyDescent="0.2">
      <c r="A463" s="73"/>
      <c r="B463" s="73"/>
      <c r="C463" s="73"/>
      <c r="D463" s="73"/>
      <c r="E463" s="73"/>
      <c r="F463" s="73"/>
      <c r="G463" s="73"/>
      <c r="H463" s="73"/>
      <c r="I463" s="121"/>
      <c r="J463" s="73"/>
      <c r="K463" s="73"/>
      <c r="L463" s="73"/>
      <c r="M463" s="73"/>
      <c r="N463" s="73"/>
      <c r="O463" s="73"/>
    </row>
    <row r="464" spans="1:15" x14ac:dyDescent="0.2">
      <c r="A464" s="73"/>
      <c r="B464" s="73"/>
      <c r="C464" s="73"/>
      <c r="D464" s="73"/>
      <c r="E464" s="73"/>
      <c r="F464" s="73"/>
      <c r="G464" s="73"/>
      <c r="H464" s="73"/>
      <c r="I464" s="121"/>
      <c r="J464" s="73"/>
      <c r="K464" s="73"/>
      <c r="L464" s="73"/>
      <c r="M464" s="73"/>
      <c r="N464" s="73"/>
      <c r="O464" s="73"/>
    </row>
    <row r="465" spans="1:15" x14ac:dyDescent="0.2">
      <c r="A465" s="73"/>
      <c r="B465" s="73"/>
      <c r="C465" s="73"/>
      <c r="D465" s="73"/>
      <c r="E465" s="73"/>
      <c r="F465" s="73"/>
      <c r="G465" s="73"/>
      <c r="H465" s="73"/>
      <c r="I465" s="121"/>
      <c r="J465" s="73"/>
      <c r="K465" s="73"/>
      <c r="L465" s="73"/>
      <c r="M465" s="73"/>
      <c r="N465" s="73"/>
      <c r="O465" s="73"/>
    </row>
    <row r="466" spans="1:15" x14ac:dyDescent="0.2">
      <c r="A466" s="73"/>
      <c r="B466" s="73"/>
      <c r="C466" s="73"/>
      <c r="D466" s="73"/>
      <c r="E466" s="73"/>
      <c r="F466" s="73"/>
      <c r="G466" s="73"/>
      <c r="H466" s="73"/>
      <c r="I466" s="121"/>
      <c r="J466" s="73"/>
      <c r="K466" s="73"/>
      <c r="L466" s="73"/>
      <c r="M466" s="73"/>
      <c r="N466" s="73"/>
      <c r="O466" s="73"/>
    </row>
    <row r="467" spans="1:15" x14ac:dyDescent="0.2">
      <c r="A467" s="73"/>
      <c r="B467" s="73"/>
      <c r="C467" s="73"/>
      <c r="D467" s="73"/>
      <c r="E467" s="73"/>
      <c r="F467" s="73"/>
      <c r="G467" s="73"/>
      <c r="H467" s="73"/>
      <c r="I467" s="121"/>
      <c r="J467" s="73"/>
      <c r="K467" s="73"/>
      <c r="L467" s="73"/>
      <c r="M467" s="73"/>
      <c r="N467" s="73"/>
      <c r="O467" s="73"/>
    </row>
    <row r="468" spans="1:15" x14ac:dyDescent="0.2">
      <c r="A468" s="73"/>
      <c r="B468" s="73"/>
      <c r="C468" s="73"/>
      <c r="D468" s="73"/>
      <c r="E468" s="73"/>
      <c r="F468" s="73"/>
      <c r="G468" s="73"/>
      <c r="H468" s="73"/>
      <c r="I468" s="121"/>
      <c r="J468" s="73"/>
      <c r="K468" s="73"/>
      <c r="L468" s="73"/>
      <c r="M468" s="73"/>
      <c r="N468" s="73"/>
      <c r="O468" s="73"/>
    </row>
    <row r="469" spans="1:15" x14ac:dyDescent="0.2">
      <c r="A469" s="73"/>
      <c r="B469" s="73"/>
      <c r="C469" s="73"/>
      <c r="D469" s="73"/>
      <c r="E469" s="73"/>
      <c r="F469" s="73"/>
      <c r="G469" s="73"/>
      <c r="H469" s="73"/>
      <c r="I469" s="121"/>
      <c r="J469" s="73"/>
      <c r="K469" s="73"/>
      <c r="L469" s="73"/>
      <c r="M469" s="73"/>
      <c r="N469" s="73"/>
      <c r="O469" s="73"/>
    </row>
    <row r="470" spans="1:15" x14ac:dyDescent="0.2">
      <c r="A470" s="73"/>
      <c r="B470" s="73"/>
      <c r="C470" s="73"/>
      <c r="D470" s="73"/>
      <c r="E470" s="73"/>
      <c r="F470" s="73"/>
      <c r="G470" s="73"/>
      <c r="H470" s="73"/>
      <c r="I470" s="121"/>
      <c r="J470" s="73"/>
      <c r="K470" s="73"/>
      <c r="L470" s="73"/>
      <c r="M470" s="73"/>
      <c r="N470" s="73"/>
      <c r="O470" s="73"/>
    </row>
    <row r="471" spans="1:15" x14ac:dyDescent="0.2">
      <c r="A471" s="73"/>
      <c r="B471" s="73"/>
      <c r="C471" s="73"/>
      <c r="D471" s="73"/>
      <c r="E471" s="73"/>
      <c r="F471" s="73"/>
      <c r="G471" s="73"/>
      <c r="H471" s="73"/>
      <c r="I471" s="121"/>
      <c r="J471" s="73"/>
      <c r="K471" s="73"/>
      <c r="L471" s="73"/>
      <c r="M471" s="73"/>
      <c r="N471" s="73"/>
      <c r="O471" s="73"/>
    </row>
    <row r="472" spans="1:15" x14ac:dyDescent="0.2">
      <c r="A472" s="73"/>
      <c r="B472" s="73"/>
      <c r="C472" s="73"/>
      <c r="D472" s="73"/>
      <c r="E472" s="73"/>
      <c r="F472" s="73"/>
      <c r="G472" s="73"/>
      <c r="H472" s="73"/>
      <c r="I472" s="121"/>
      <c r="J472" s="73"/>
      <c r="K472" s="73"/>
      <c r="L472" s="73"/>
      <c r="M472" s="73"/>
      <c r="N472" s="73"/>
      <c r="O472" s="73"/>
    </row>
    <row r="473" spans="1:15" x14ac:dyDescent="0.2">
      <c r="A473" s="73"/>
      <c r="B473" s="73"/>
      <c r="C473" s="73"/>
      <c r="D473" s="73"/>
      <c r="E473" s="73"/>
      <c r="F473" s="73"/>
      <c r="G473" s="73"/>
      <c r="H473" s="73"/>
      <c r="I473" s="121"/>
      <c r="J473" s="73"/>
      <c r="K473" s="73"/>
      <c r="L473" s="73"/>
      <c r="M473" s="73"/>
      <c r="N473" s="73"/>
      <c r="O473" s="73"/>
    </row>
    <row r="474" spans="1:15" x14ac:dyDescent="0.2">
      <c r="A474" s="73"/>
      <c r="B474" s="73"/>
      <c r="C474" s="73"/>
      <c r="D474" s="73"/>
      <c r="E474" s="73"/>
      <c r="F474" s="73"/>
      <c r="G474" s="73"/>
      <c r="H474" s="73"/>
      <c r="I474" s="121"/>
      <c r="J474" s="73"/>
      <c r="K474" s="73"/>
      <c r="L474" s="73"/>
      <c r="M474" s="73"/>
      <c r="N474" s="73"/>
      <c r="O474" s="73"/>
    </row>
    <row r="475" spans="1:15" x14ac:dyDescent="0.2">
      <c r="A475" s="73"/>
      <c r="B475" s="73"/>
      <c r="C475" s="73"/>
      <c r="D475" s="73"/>
      <c r="E475" s="73"/>
      <c r="F475" s="73"/>
      <c r="G475" s="73"/>
      <c r="H475" s="73"/>
      <c r="I475" s="121"/>
      <c r="J475" s="73"/>
      <c r="K475" s="73"/>
      <c r="L475" s="73"/>
      <c r="M475" s="73"/>
      <c r="N475" s="73"/>
      <c r="O475" s="73"/>
    </row>
    <row r="476" spans="1:15" x14ac:dyDescent="0.2">
      <c r="A476" s="73"/>
      <c r="B476" s="73"/>
      <c r="C476" s="73"/>
      <c r="D476" s="73"/>
      <c r="E476" s="73"/>
      <c r="F476" s="73"/>
      <c r="G476" s="73"/>
      <c r="H476" s="73"/>
      <c r="I476" s="121"/>
      <c r="J476" s="73"/>
      <c r="K476" s="73"/>
      <c r="L476" s="73"/>
      <c r="M476" s="73"/>
      <c r="N476" s="73"/>
      <c r="O476" s="73"/>
    </row>
    <row r="477" spans="1:15" x14ac:dyDescent="0.2">
      <c r="A477" s="73"/>
      <c r="B477" s="73"/>
      <c r="C477" s="73"/>
      <c r="D477" s="73"/>
      <c r="E477" s="73"/>
      <c r="F477" s="73"/>
      <c r="G477" s="73"/>
      <c r="H477" s="73"/>
      <c r="I477" s="121"/>
      <c r="J477" s="73"/>
      <c r="K477" s="73"/>
      <c r="L477" s="73"/>
      <c r="M477" s="73"/>
      <c r="N477" s="73"/>
      <c r="O477" s="73"/>
    </row>
    <row r="478" spans="1:15" x14ac:dyDescent="0.2">
      <c r="A478" s="73"/>
      <c r="B478" s="73"/>
      <c r="C478" s="73"/>
      <c r="D478" s="73"/>
      <c r="E478" s="73"/>
      <c r="F478" s="73"/>
      <c r="G478" s="73"/>
      <c r="H478" s="73"/>
      <c r="I478" s="121"/>
      <c r="J478" s="73"/>
      <c r="K478" s="73"/>
      <c r="L478" s="73"/>
      <c r="M478" s="73"/>
      <c r="N478" s="73"/>
      <c r="O478" s="73"/>
    </row>
    <row r="479" spans="1:15" x14ac:dyDescent="0.2">
      <c r="A479" s="73"/>
      <c r="B479" s="73"/>
      <c r="C479" s="73"/>
      <c r="D479" s="73"/>
      <c r="E479" s="73"/>
      <c r="F479" s="73"/>
      <c r="G479" s="73"/>
      <c r="H479" s="73"/>
      <c r="I479" s="121"/>
      <c r="J479" s="73"/>
      <c r="K479" s="73"/>
      <c r="L479" s="73"/>
      <c r="M479" s="73"/>
      <c r="N479" s="73"/>
      <c r="O479" s="73"/>
    </row>
    <row r="480" spans="1:15" x14ac:dyDescent="0.2">
      <c r="A480" s="73"/>
      <c r="B480" s="73"/>
      <c r="C480" s="73"/>
      <c r="D480" s="73"/>
      <c r="E480" s="73"/>
      <c r="F480" s="73"/>
      <c r="G480" s="73"/>
      <c r="H480" s="73"/>
      <c r="I480" s="121"/>
      <c r="J480" s="73"/>
      <c r="K480" s="73"/>
      <c r="L480" s="73"/>
      <c r="M480" s="73"/>
      <c r="N480" s="73"/>
      <c r="O480" s="73"/>
    </row>
    <row r="481" spans="1:15" x14ac:dyDescent="0.2">
      <c r="A481" s="73"/>
      <c r="B481" s="73"/>
      <c r="C481" s="73"/>
      <c r="D481" s="73"/>
      <c r="E481" s="73"/>
      <c r="F481" s="73"/>
      <c r="G481" s="73"/>
      <c r="H481" s="73"/>
      <c r="I481" s="121"/>
      <c r="J481" s="73"/>
      <c r="K481" s="73"/>
      <c r="L481" s="73"/>
      <c r="M481" s="73"/>
      <c r="N481" s="73"/>
      <c r="O481" s="73"/>
    </row>
    <row r="482" spans="1:15" x14ac:dyDescent="0.2">
      <c r="A482" s="73"/>
      <c r="B482" s="73"/>
      <c r="C482" s="73"/>
      <c r="D482" s="73"/>
      <c r="E482" s="73"/>
      <c r="F482" s="73"/>
      <c r="G482" s="73"/>
      <c r="H482" s="73"/>
      <c r="I482" s="121"/>
      <c r="J482" s="73"/>
      <c r="K482" s="73"/>
      <c r="L482" s="73"/>
      <c r="M482" s="73"/>
      <c r="N482" s="73"/>
      <c r="O482" s="73"/>
    </row>
    <row r="483" spans="1:15" x14ac:dyDescent="0.2">
      <c r="A483" s="73"/>
      <c r="B483" s="73"/>
      <c r="C483" s="73"/>
      <c r="D483" s="73"/>
      <c r="E483" s="73"/>
      <c r="F483" s="73"/>
      <c r="G483" s="73"/>
      <c r="H483" s="73"/>
      <c r="I483" s="121"/>
      <c r="J483" s="73"/>
      <c r="K483" s="73"/>
      <c r="L483" s="73"/>
      <c r="M483" s="73"/>
      <c r="N483" s="73"/>
      <c r="O483" s="73"/>
    </row>
    <row r="484" spans="1:15" x14ac:dyDescent="0.2">
      <c r="A484" s="73"/>
      <c r="B484" s="73"/>
      <c r="C484" s="73"/>
      <c r="D484" s="73"/>
      <c r="E484" s="73"/>
      <c r="F484" s="73"/>
      <c r="G484" s="73"/>
      <c r="H484" s="73"/>
      <c r="I484" s="121"/>
      <c r="J484" s="73"/>
      <c r="K484" s="73"/>
      <c r="L484" s="73"/>
      <c r="M484" s="73"/>
      <c r="N484" s="73"/>
      <c r="O484" s="73"/>
    </row>
    <row r="485" spans="1:15" x14ac:dyDescent="0.2">
      <c r="A485" s="73"/>
      <c r="B485" s="73"/>
      <c r="C485" s="73"/>
      <c r="D485" s="73"/>
      <c r="E485" s="73"/>
      <c r="F485" s="73"/>
      <c r="G485" s="73"/>
      <c r="H485" s="73"/>
      <c r="I485" s="121"/>
      <c r="J485" s="73"/>
      <c r="K485" s="73"/>
      <c r="L485" s="73"/>
      <c r="M485" s="73"/>
      <c r="N485" s="73"/>
      <c r="O485" s="73"/>
    </row>
    <row r="486" spans="1:15" x14ac:dyDescent="0.2">
      <c r="A486" s="73"/>
      <c r="B486" s="73"/>
      <c r="C486" s="73"/>
      <c r="D486" s="73"/>
      <c r="E486" s="73"/>
      <c r="F486" s="73"/>
      <c r="G486" s="73"/>
      <c r="H486" s="73"/>
      <c r="I486" s="121"/>
      <c r="J486" s="73"/>
      <c r="K486" s="73"/>
      <c r="L486" s="73"/>
      <c r="M486" s="73"/>
      <c r="N486" s="73"/>
      <c r="O486" s="73"/>
    </row>
    <row r="487" spans="1:15" x14ac:dyDescent="0.2">
      <c r="A487" s="73"/>
      <c r="B487" s="73"/>
      <c r="C487" s="73"/>
      <c r="D487" s="73"/>
      <c r="E487" s="73"/>
      <c r="F487" s="73"/>
      <c r="G487" s="73"/>
      <c r="H487" s="73"/>
      <c r="I487" s="121"/>
      <c r="J487" s="73"/>
      <c r="K487" s="73"/>
      <c r="L487" s="73"/>
      <c r="M487" s="73"/>
      <c r="N487" s="73"/>
      <c r="O487" s="73"/>
    </row>
    <row r="488" spans="1:15" x14ac:dyDescent="0.2">
      <c r="A488" s="73"/>
      <c r="B488" s="73"/>
      <c r="C488" s="73"/>
      <c r="D488" s="73"/>
      <c r="E488" s="73"/>
      <c r="F488" s="73"/>
      <c r="G488" s="73"/>
      <c r="H488" s="73"/>
      <c r="I488" s="121"/>
      <c r="J488" s="73"/>
      <c r="K488" s="73"/>
      <c r="L488" s="73"/>
      <c r="M488" s="73"/>
      <c r="N488" s="73"/>
      <c r="O488" s="73"/>
    </row>
    <row r="489" spans="1:15" x14ac:dyDescent="0.2">
      <c r="A489" s="73"/>
      <c r="B489" s="73"/>
      <c r="C489" s="73"/>
      <c r="D489" s="73"/>
      <c r="E489" s="73"/>
      <c r="F489" s="73"/>
      <c r="G489" s="73"/>
      <c r="H489" s="73"/>
      <c r="I489" s="121"/>
      <c r="J489" s="73"/>
      <c r="K489" s="73"/>
      <c r="L489" s="73"/>
      <c r="M489" s="73"/>
      <c r="N489" s="73"/>
      <c r="O489" s="73"/>
    </row>
    <row r="490" spans="1:15" x14ac:dyDescent="0.2">
      <c r="A490" s="73"/>
      <c r="B490" s="73"/>
      <c r="C490" s="73"/>
      <c r="D490" s="73"/>
      <c r="E490" s="73"/>
      <c r="F490" s="73"/>
      <c r="G490" s="73"/>
      <c r="H490" s="73"/>
      <c r="I490" s="121"/>
      <c r="J490" s="73"/>
      <c r="K490" s="73"/>
      <c r="L490" s="73"/>
      <c r="M490" s="73"/>
      <c r="N490" s="73"/>
      <c r="O490" s="73"/>
    </row>
    <row r="491" spans="1:15" x14ac:dyDescent="0.2">
      <c r="A491" s="73"/>
      <c r="B491" s="73"/>
      <c r="C491" s="73"/>
      <c r="D491" s="73"/>
      <c r="E491" s="73"/>
      <c r="F491" s="73"/>
      <c r="G491" s="73"/>
      <c r="H491" s="73"/>
      <c r="I491" s="121"/>
      <c r="J491" s="73"/>
      <c r="K491" s="73"/>
      <c r="L491" s="73"/>
      <c r="M491" s="73"/>
      <c r="N491" s="73"/>
      <c r="O491" s="73"/>
    </row>
    <row r="492" spans="1:15" x14ac:dyDescent="0.2">
      <c r="A492" s="73"/>
      <c r="B492" s="73"/>
      <c r="C492" s="73"/>
      <c r="D492" s="73"/>
      <c r="E492" s="73"/>
      <c r="F492" s="73"/>
      <c r="G492" s="73"/>
      <c r="H492" s="73"/>
      <c r="I492" s="121"/>
      <c r="J492" s="73"/>
      <c r="K492" s="73"/>
      <c r="L492" s="73"/>
      <c r="M492" s="73"/>
      <c r="N492" s="73"/>
      <c r="O492" s="73"/>
    </row>
    <row r="493" spans="1:15" x14ac:dyDescent="0.2">
      <c r="A493" s="73"/>
      <c r="B493" s="73"/>
      <c r="C493" s="73"/>
      <c r="D493" s="73"/>
      <c r="E493" s="73"/>
      <c r="F493" s="73"/>
      <c r="G493" s="73"/>
      <c r="H493" s="73"/>
      <c r="I493" s="121"/>
      <c r="J493" s="73"/>
      <c r="K493" s="73"/>
      <c r="L493" s="73"/>
      <c r="M493" s="73"/>
      <c r="N493" s="73"/>
      <c r="O493" s="73"/>
    </row>
    <row r="494" spans="1:15" x14ac:dyDescent="0.2">
      <c r="A494" s="73"/>
      <c r="B494" s="73"/>
      <c r="C494" s="73"/>
      <c r="D494" s="73"/>
      <c r="E494" s="73"/>
      <c r="F494" s="73"/>
      <c r="G494" s="73"/>
      <c r="H494" s="73"/>
      <c r="I494" s="121"/>
      <c r="J494" s="73"/>
      <c r="K494" s="73"/>
      <c r="L494" s="73"/>
      <c r="M494" s="73"/>
      <c r="N494" s="73"/>
      <c r="O494" s="73"/>
    </row>
    <row r="495" spans="1:15" x14ac:dyDescent="0.2">
      <c r="A495" s="73"/>
      <c r="B495" s="73"/>
      <c r="C495" s="73"/>
      <c r="D495" s="73"/>
      <c r="E495" s="73"/>
      <c r="F495" s="73"/>
      <c r="G495" s="73"/>
      <c r="H495" s="73"/>
      <c r="I495" s="121"/>
      <c r="J495" s="73"/>
      <c r="K495" s="73"/>
      <c r="L495" s="73"/>
      <c r="M495" s="73"/>
      <c r="N495" s="73"/>
      <c r="O495" s="73"/>
    </row>
    <row r="496" spans="1:15" x14ac:dyDescent="0.2">
      <c r="A496" s="73"/>
      <c r="B496" s="73"/>
      <c r="C496" s="73"/>
      <c r="D496" s="73"/>
      <c r="E496" s="73"/>
      <c r="F496" s="73"/>
      <c r="G496" s="73"/>
      <c r="H496" s="73"/>
      <c r="I496" s="121"/>
      <c r="J496" s="73"/>
      <c r="K496" s="73"/>
      <c r="L496" s="73"/>
      <c r="M496" s="73"/>
      <c r="N496" s="73"/>
      <c r="O496" s="73"/>
    </row>
    <row r="497" spans="1:15" x14ac:dyDescent="0.2">
      <c r="A497" s="73"/>
      <c r="B497" s="73"/>
      <c r="C497" s="73"/>
      <c r="D497" s="73"/>
      <c r="E497" s="73"/>
      <c r="F497" s="73"/>
      <c r="G497" s="73"/>
      <c r="H497" s="73"/>
      <c r="I497" s="121"/>
      <c r="J497" s="73"/>
      <c r="K497" s="73"/>
      <c r="L497" s="73"/>
      <c r="M497" s="73"/>
      <c r="N497" s="73"/>
      <c r="O497" s="73"/>
    </row>
    <row r="498" spans="1:15" x14ac:dyDescent="0.2">
      <c r="A498" s="73"/>
      <c r="B498" s="73"/>
      <c r="C498" s="73"/>
      <c r="D498" s="73"/>
      <c r="E498" s="73"/>
      <c r="F498" s="73"/>
      <c r="G498" s="73"/>
      <c r="H498" s="73"/>
      <c r="I498" s="121"/>
      <c r="J498" s="73"/>
      <c r="K498" s="73"/>
      <c r="L498" s="73"/>
      <c r="M498" s="73"/>
      <c r="N498" s="73"/>
      <c r="O498" s="73"/>
    </row>
    <row r="499" spans="1:15" x14ac:dyDescent="0.2">
      <c r="A499" s="73"/>
      <c r="B499" s="73"/>
      <c r="C499" s="73"/>
      <c r="D499" s="73"/>
      <c r="E499" s="73"/>
      <c r="F499" s="73"/>
      <c r="G499" s="73"/>
      <c r="H499" s="73"/>
      <c r="I499" s="121"/>
      <c r="J499" s="73"/>
      <c r="K499" s="73"/>
      <c r="L499" s="73"/>
      <c r="M499" s="73"/>
      <c r="N499" s="73"/>
      <c r="O499" s="73"/>
    </row>
    <row r="500" spans="1:15" x14ac:dyDescent="0.2">
      <c r="A500" s="73"/>
      <c r="B500" s="73"/>
      <c r="C500" s="73"/>
      <c r="D500" s="73"/>
      <c r="E500" s="73"/>
      <c r="F500" s="73"/>
      <c r="G500" s="73"/>
      <c r="H500" s="73"/>
      <c r="I500" s="121"/>
      <c r="J500" s="73"/>
      <c r="K500" s="73"/>
      <c r="L500" s="73"/>
      <c r="M500" s="73"/>
      <c r="N500" s="73"/>
      <c r="O500" s="73"/>
    </row>
    <row r="501" spans="1:15" x14ac:dyDescent="0.2">
      <c r="A501" s="73"/>
      <c r="B501" s="73"/>
      <c r="C501" s="73"/>
      <c r="D501" s="73"/>
      <c r="E501" s="73"/>
      <c r="F501" s="73"/>
      <c r="G501" s="73"/>
      <c r="H501" s="73"/>
      <c r="I501" s="121"/>
      <c r="J501" s="73"/>
      <c r="K501" s="73"/>
      <c r="L501" s="73"/>
      <c r="M501" s="73"/>
      <c r="N501" s="73"/>
      <c r="O501" s="73"/>
    </row>
    <row r="502" spans="1:15" x14ac:dyDescent="0.2">
      <c r="A502" s="73"/>
      <c r="B502" s="73"/>
      <c r="C502" s="73"/>
      <c r="D502" s="73"/>
      <c r="E502" s="73"/>
      <c r="F502" s="73"/>
      <c r="G502" s="73"/>
      <c r="H502" s="73"/>
      <c r="I502" s="121"/>
      <c r="J502" s="73"/>
      <c r="K502" s="73"/>
      <c r="L502" s="73"/>
      <c r="M502" s="73"/>
      <c r="N502" s="73"/>
      <c r="O502" s="73"/>
    </row>
    <row r="503" spans="1:15" x14ac:dyDescent="0.2">
      <c r="A503" s="73"/>
      <c r="B503" s="73"/>
      <c r="C503" s="73"/>
      <c r="D503" s="73"/>
      <c r="E503" s="73"/>
      <c r="F503" s="73"/>
      <c r="G503" s="73"/>
      <c r="H503" s="73"/>
      <c r="I503" s="121"/>
      <c r="J503" s="73"/>
      <c r="K503" s="73"/>
      <c r="L503" s="73"/>
      <c r="M503" s="73"/>
      <c r="N503" s="73"/>
      <c r="O503" s="73"/>
    </row>
    <row r="504" spans="1:15" x14ac:dyDescent="0.2">
      <c r="A504" s="73"/>
      <c r="B504" s="73"/>
      <c r="C504" s="73"/>
      <c r="D504" s="73"/>
      <c r="E504" s="73"/>
      <c r="F504" s="73"/>
      <c r="G504" s="73"/>
      <c r="H504" s="73"/>
      <c r="I504" s="121"/>
      <c r="J504" s="73"/>
      <c r="K504" s="73"/>
      <c r="L504" s="73"/>
      <c r="M504" s="73"/>
      <c r="N504" s="73"/>
      <c r="O504" s="73"/>
    </row>
    <row r="505" spans="1:15" x14ac:dyDescent="0.2">
      <c r="A505" s="73"/>
      <c r="B505" s="73"/>
      <c r="C505" s="73"/>
      <c r="D505" s="73"/>
      <c r="E505" s="73"/>
      <c r="F505" s="73"/>
      <c r="G505" s="73"/>
      <c r="H505" s="73"/>
      <c r="I505" s="121"/>
      <c r="J505" s="73"/>
      <c r="K505" s="73"/>
      <c r="L505" s="73"/>
      <c r="M505" s="73"/>
      <c r="N505" s="73"/>
      <c r="O505" s="73"/>
    </row>
    <row r="506" spans="1:15" x14ac:dyDescent="0.2">
      <c r="A506" s="73"/>
      <c r="B506" s="73"/>
      <c r="C506" s="73"/>
      <c r="D506" s="73"/>
      <c r="E506" s="73"/>
      <c r="F506" s="73"/>
      <c r="G506" s="73"/>
      <c r="H506" s="73"/>
      <c r="I506" s="121"/>
      <c r="J506" s="73"/>
      <c r="K506" s="73"/>
      <c r="L506" s="73"/>
      <c r="M506" s="73"/>
      <c r="N506" s="73"/>
      <c r="O506" s="73"/>
    </row>
    <row r="507" spans="1:15" x14ac:dyDescent="0.2">
      <c r="A507" s="73"/>
      <c r="B507" s="73"/>
      <c r="C507" s="73"/>
      <c r="D507" s="73"/>
      <c r="E507" s="73"/>
      <c r="F507" s="73"/>
      <c r="G507" s="73"/>
      <c r="H507" s="73"/>
      <c r="I507" s="121"/>
      <c r="J507" s="73"/>
      <c r="K507" s="73"/>
      <c r="L507" s="73"/>
      <c r="M507" s="73"/>
      <c r="N507" s="73"/>
      <c r="O507" s="73"/>
    </row>
    <row r="508" spans="1:15" x14ac:dyDescent="0.2">
      <c r="A508" s="73"/>
      <c r="B508" s="73"/>
      <c r="C508" s="73"/>
      <c r="D508" s="73"/>
      <c r="E508" s="73"/>
      <c r="F508" s="73"/>
      <c r="G508" s="73"/>
      <c r="H508" s="73"/>
      <c r="I508" s="121"/>
      <c r="J508" s="73"/>
      <c r="K508" s="73"/>
      <c r="L508" s="73"/>
      <c r="M508" s="73"/>
      <c r="N508" s="73"/>
      <c r="O508" s="73"/>
    </row>
    <row r="509" spans="1:15" x14ac:dyDescent="0.2">
      <c r="A509" s="73"/>
      <c r="B509" s="73"/>
      <c r="C509" s="73"/>
      <c r="D509" s="73"/>
      <c r="E509" s="73"/>
      <c r="F509" s="73"/>
      <c r="G509" s="73"/>
      <c r="H509" s="73"/>
      <c r="I509" s="121"/>
      <c r="J509" s="73"/>
      <c r="K509" s="73"/>
      <c r="L509" s="73"/>
      <c r="M509" s="73"/>
      <c r="N509" s="73"/>
      <c r="O509" s="73"/>
    </row>
    <row r="510" spans="1:15" x14ac:dyDescent="0.2">
      <c r="A510" s="73"/>
      <c r="B510" s="73"/>
      <c r="C510" s="73"/>
      <c r="D510" s="73"/>
      <c r="E510" s="73"/>
      <c r="F510" s="73"/>
      <c r="G510" s="73"/>
      <c r="H510" s="73"/>
      <c r="I510" s="121"/>
      <c r="J510" s="73"/>
      <c r="K510" s="73"/>
      <c r="L510" s="73"/>
      <c r="M510" s="73"/>
      <c r="N510" s="73"/>
      <c r="O510" s="73"/>
    </row>
    <row r="511" spans="1:15" x14ac:dyDescent="0.2">
      <c r="A511" s="73"/>
      <c r="B511" s="73"/>
      <c r="C511" s="73"/>
      <c r="D511" s="73"/>
      <c r="E511" s="73"/>
      <c r="F511" s="73"/>
      <c r="G511" s="73"/>
      <c r="H511" s="73"/>
      <c r="I511" s="121"/>
      <c r="J511" s="73"/>
      <c r="K511" s="73"/>
      <c r="L511" s="73"/>
      <c r="M511" s="73"/>
      <c r="N511" s="73"/>
      <c r="O511" s="73"/>
    </row>
    <row r="512" spans="1:15" x14ac:dyDescent="0.2">
      <c r="A512" s="73"/>
      <c r="B512" s="73"/>
      <c r="C512" s="73"/>
      <c r="D512" s="73"/>
      <c r="E512" s="73"/>
      <c r="F512" s="73"/>
      <c r="G512" s="73"/>
      <c r="H512" s="73"/>
      <c r="I512" s="121"/>
      <c r="J512" s="73"/>
      <c r="K512" s="73"/>
      <c r="L512" s="73"/>
      <c r="M512" s="73"/>
      <c r="N512" s="73"/>
      <c r="O512" s="73"/>
    </row>
    <row r="513" spans="1:15" x14ac:dyDescent="0.2">
      <c r="A513" s="73"/>
      <c r="B513" s="73"/>
      <c r="C513" s="73"/>
      <c r="D513" s="73"/>
      <c r="E513" s="73"/>
      <c r="F513" s="73"/>
      <c r="G513" s="73"/>
      <c r="H513" s="73"/>
      <c r="I513" s="121"/>
      <c r="J513" s="73"/>
      <c r="K513" s="73"/>
      <c r="L513" s="73"/>
      <c r="M513" s="73"/>
      <c r="N513" s="73"/>
      <c r="O513" s="73"/>
    </row>
    <row r="514" spans="1:15" x14ac:dyDescent="0.2">
      <c r="A514" s="73"/>
      <c r="B514" s="73"/>
      <c r="C514" s="73"/>
      <c r="D514" s="73"/>
      <c r="E514" s="73"/>
      <c r="F514" s="73"/>
      <c r="G514" s="73"/>
      <c r="H514" s="73"/>
      <c r="I514" s="121"/>
      <c r="J514" s="73"/>
      <c r="K514" s="73"/>
      <c r="L514" s="73"/>
      <c r="M514" s="73"/>
      <c r="N514" s="73"/>
      <c r="O514" s="73"/>
    </row>
    <row r="515" spans="1:15" x14ac:dyDescent="0.2">
      <c r="A515" s="73"/>
      <c r="B515" s="73"/>
      <c r="C515" s="73"/>
      <c r="D515" s="73"/>
      <c r="E515" s="73"/>
      <c r="F515" s="73"/>
      <c r="G515" s="73"/>
      <c r="H515" s="73"/>
      <c r="I515" s="121"/>
      <c r="J515" s="73"/>
      <c r="K515" s="73"/>
      <c r="L515" s="73"/>
      <c r="M515" s="73"/>
      <c r="N515" s="73"/>
      <c r="O515" s="73"/>
    </row>
    <row r="516" spans="1:15" x14ac:dyDescent="0.2">
      <c r="A516" s="73"/>
      <c r="B516" s="73"/>
      <c r="C516" s="73"/>
      <c r="D516" s="73"/>
      <c r="E516" s="73"/>
      <c r="F516" s="73"/>
      <c r="G516" s="73"/>
      <c r="H516" s="73"/>
      <c r="I516" s="121"/>
      <c r="J516" s="73"/>
      <c r="K516" s="73"/>
      <c r="L516" s="73"/>
      <c r="M516" s="73"/>
      <c r="N516" s="73"/>
      <c r="O516" s="73"/>
    </row>
    <row r="517" spans="1:15" x14ac:dyDescent="0.2">
      <c r="A517" s="73"/>
      <c r="B517" s="73"/>
      <c r="C517" s="73"/>
      <c r="D517" s="73"/>
      <c r="E517" s="73"/>
      <c r="F517" s="73"/>
      <c r="G517" s="73"/>
      <c r="H517" s="73"/>
      <c r="I517" s="121"/>
      <c r="J517" s="73"/>
      <c r="K517" s="73"/>
      <c r="L517" s="73"/>
      <c r="M517" s="73"/>
      <c r="N517" s="73"/>
      <c r="O517" s="73"/>
    </row>
    <row r="518" spans="1:15" x14ac:dyDescent="0.2">
      <c r="A518" s="73"/>
      <c r="B518" s="73"/>
      <c r="C518" s="73"/>
      <c r="D518" s="73"/>
      <c r="E518" s="73"/>
      <c r="F518" s="73"/>
      <c r="G518" s="73"/>
      <c r="H518" s="73"/>
      <c r="I518" s="121"/>
      <c r="J518" s="73"/>
      <c r="K518" s="73"/>
      <c r="L518" s="73"/>
      <c r="M518" s="73"/>
      <c r="N518" s="73"/>
      <c r="O518" s="73"/>
    </row>
    <row r="519" spans="1:15" x14ac:dyDescent="0.2">
      <c r="A519" s="73"/>
      <c r="B519" s="73"/>
      <c r="C519" s="73"/>
      <c r="D519" s="73"/>
      <c r="E519" s="73"/>
      <c r="F519" s="73"/>
      <c r="G519" s="73"/>
      <c r="H519" s="73"/>
      <c r="I519" s="121"/>
      <c r="J519" s="73"/>
      <c r="K519" s="73"/>
      <c r="L519" s="73"/>
      <c r="M519" s="73"/>
      <c r="N519" s="73"/>
      <c r="O519" s="73"/>
    </row>
    <row r="520" spans="1:15" x14ac:dyDescent="0.2">
      <c r="A520" s="73"/>
      <c r="B520" s="73"/>
      <c r="C520" s="73"/>
      <c r="D520" s="73"/>
      <c r="E520" s="73"/>
      <c r="F520" s="73"/>
      <c r="G520" s="73"/>
      <c r="H520" s="73"/>
      <c r="I520" s="121"/>
      <c r="J520" s="73"/>
      <c r="K520" s="73"/>
      <c r="L520" s="73"/>
      <c r="M520" s="73"/>
      <c r="N520" s="73"/>
      <c r="O520" s="73"/>
    </row>
    <row r="521" spans="1:15" x14ac:dyDescent="0.2">
      <c r="A521" s="73"/>
      <c r="B521" s="73"/>
      <c r="C521" s="73"/>
      <c r="D521" s="73"/>
      <c r="E521" s="73"/>
      <c r="F521" s="73"/>
      <c r="G521" s="73"/>
      <c r="H521" s="73"/>
      <c r="I521" s="121"/>
      <c r="J521" s="73"/>
      <c r="K521" s="73"/>
      <c r="L521" s="73"/>
      <c r="M521" s="73"/>
      <c r="N521" s="73"/>
      <c r="O521" s="73"/>
    </row>
    <row r="522" spans="1:15" x14ac:dyDescent="0.2">
      <c r="A522" s="73"/>
      <c r="B522" s="73"/>
      <c r="C522" s="73"/>
      <c r="D522" s="73"/>
      <c r="E522" s="73"/>
      <c r="F522" s="73"/>
      <c r="G522" s="73"/>
      <c r="H522" s="73"/>
      <c r="I522" s="121"/>
      <c r="J522" s="73"/>
      <c r="K522" s="73"/>
      <c r="L522" s="73"/>
      <c r="M522" s="73"/>
      <c r="N522" s="73"/>
      <c r="O522" s="73"/>
    </row>
    <row r="523" spans="1:15" x14ac:dyDescent="0.2">
      <c r="A523" s="73"/>
      <c r="B523" s="73"/>
      <c r="C523" s="73"/>
      <c r="D523" s="73"/>
      <c r="E523" s="73"/>
      <c r="F523" s="73"/>
      <c r="G523" s="73"/>
      <c r="H523" s="73"/>
      <c r="I523" s="121"/>
      <c r="J523" s="73"/>
      <c r="K523" s="73"/>
      <c r="L523" s="73"/>
      <c r="M523" s="73"/>
      <c r="N523" s="73"/>
      <c r="O523" s="73"/>
    </row>
    <row r="524" spans="1:15" x14ac:dyDescent="0.2">
      <c r="A524" s="73"/>
      <c r="B524" s="73"/>
      <c r="C524" s="73"/>
      <c r="D524" s="73"/>
      <c r="E524" s="73"/>
      <c r="F524" s="73"/>
      <c r="G524" s="73"/>
      <c r="H524" s="73"/>
      <c r="I524" s="121"/>
      <c r="J524" s="73"/>
      <c r="K524" s="73"/>
      <c r="L524" s="73"/>
      <c r="M524" s="73"/>
      <c r="N524" s="73"/>
      <c r="O524" s="73"/>
    </row>
    <row r="525" spans="1:15" x14ac:dyDescent="0.2">
      <c r="A525" s="73"/>
      <c r="B525" s="73"/>
      <c r="C525" s="73"/>
      <c r="D525" s="73"/>
      <c r="E525" s="73"/>
      <c r="F525" s="73"/>
      <c r="G525" s="73"/>
      <c r="H525" s="73"/>
      <c r="I525" s="121"/>
      <c r="J525" s="73"/>
      <c r="K525" s="73"/>
      <c r="L525" s="73"/>
      <c r="M525" s="73"/>
      <c r="N525" s="73"/>
      <c r="O525" s="73"/>
    </row>
    <row r="526" spans="1:15" x14ac:dyDescent="0.2">
      <c r="A526" s="73"/>
      <c r="B526" s="73"/>
      <c r="C526" s="73"/>
      <c r="D526" s="73"/>
      <c r="E526" s="73"/>
      <c r="F526" s="73"/>
      <c r="G526" s="73"/>
      <c r="H526" s="73"/>
      <c r="I526" s="121"/>
      <c r="J526" s="73"/>
      <c r="K526" s="73"/>
      <c r="L526" s="73"/>
      <c r="M526" s="73"/>
      <c r="N526" s="73"/>
      <c r="O526" s="73"/>
    </row>
    <row r="527" spans="1:15" x14ac:dyDescent="0.2">
      <c r="A527" s="73"/>
      <c r="B527" s="73"/>
      <c r="C527" s="73"/>
      <c r="D527" s="73"/>
      <c r="E527" s="73"/>
      <c r="F527" s="73"/>
      <c r="G527" s="73"/>
      <c r="H527" s="73"/>
      <c r="I527" s="121"/>
      <c r="J527" s="73"/>
      <c r="K527" s="73"/>
      <c r="L527" s="73"/>
      <c r="M527" s="73"/>
      <c r="N527" s="73"/>
      <c r="O527" s="73"/>
    </row>
    <row r="528" spans="1:15" x14ac:dyDescent="0.2">
      <c r="A528" s="73"/>
      <c r="B528" s="73"/>
      <c r="C528" s="73"/>
      <c r="D528" s="73"/>
      <c r="E528" s="73"/>
      <c r="F528" s="73"/>
      <c r="G528" s="73"/>
      <c r="H528" s="73"/>
      <c r="I528" s="121"/>
      <c r="J528" s="73"/>
      <c r="K528" s="73"/>
      <c r="L528" s="73"/>
      <c r="M528" s="73"/>
      <c r="N528" s="73"/>
      <c r="O528" s="73"/>
    </row>
    <row r="529" spans="1:15" x14ac:dyDescent="0.2">
      <c r="A529" s="73"/>
      <c r="B529" s="73"/>
      <c r="C529" s="73"/>
      <c r="D529" s="73"/>
      <c r="E529" s="73"/>
      <c r="F529" s="73"/>
      <c r="G529" s="73"/>
      <c r="H529" s="73"/>
      <c r="I529" s="121"/>
      <c r="J529" s="73"/>
      <c r="K529" s="73"/>
      <c r="L529" s="73"/>
      <c r="M529" s="73"/>
      <c r="N529" s="73"/>
      <c r="O529" s="73"/>
    </row>
    <row r="530" spans="1:15" x14ac:dyDescent="0.2">
      <c r="A530" s="73"/>
      <c r="B530" s="73"/>
      <c r="C530" s="73"/>
      <c r="D530" s="73"/>
      <c r="E530" s="73"/>
      <c r="F530" s="73"/>
      <c r="G530" s="73"/>
      <c r="H530" s="73"/>
      <c r="I530" s="121"/>
      <c r="J530" s="73"/>
      <c r="K530" s="73"/>
      <c r="L530" s="73"/>
      <c r="M530" s="73"/>
      <c r="N530" s="73"/>
      <c r="O530" s="73"/>
    </row>
    <row r="531" spans="1:15" x14ac:dyDescent="0.2">
      <c r="A531" s="73"/>
      <c r="B531" s="73"/>
      <c r="C531" s="73"/>
      <c r="D531" s="73"/>
      <c r="E531" s="73"/>
      <c r="F531" s="73"/>
      <c r="G531" s="73"/>
      <c r="H531" s="73"/>
      <c r="I531" s="121"/>
      <c r="J531" s="73"/>
      <c r="K531" s="73"/>
      <c r="L531" s="73"/>
      <c r="M531" s="73"/>
      <c r="N531" s="73"/>
      <c r="O531" s="73"/>
    </row>
    <row r="532" spans="1:15" x14ac:dyDescent="0.2">
      <c r="A532" s="73"/>
      <c r="B532" s="73"/>
      <c r="C532" s="73"/>
      <c r="D532" s="73"/>
      <c r="E532" s="73"/>
      <c r="F532" s="73"/>
      <c r="G532" s="73"/>
      <c r="H532" s="73"/>
      <c r="I532" s="121"/>
      <c r="J532" s="73"/>
      <c r="K532" s="73"/>
      <c r="L532" s="73"/>
      <c r="M532" s="73"/>
      <c r="N532" s="73"/>
      <c r="O532" s="73"/>
    </row>
    <row r="533" spans="1:15" x14ac:dyDescent="0.2">
      <c r="A533" s="73"/>
      <c r="B533" s="73"/>
      <c r="C533" s="73"/>
      <c r="D533" s="73"/>
      <c r="E533" s="73"/>
      <c r="F533" s="73"/>
      <c r="G533" s="73"/>
      <c r="H533" s="73"/>
      <c r="I533" s="121"/>
      <c r="J533" s="73"/>
      <c r="K533" s="73"/>
      <c r="L533" s="73"/>
      <c r="M533" s="73"/>
      <c r="N533" s="73"/>
      <c r="O533" s="73"/>
    </row>
    <row r="534" spans="1:15" x14ac:dyDescent="0.2">
      <c r="A534" s="73"/>
      <c r="B534" s="73"/>
      <c r="C534" s="73"/>
      <c r="D534" s="73"/>
      <c r="E534" s="73"/>
      <c r="F534" s="73"/>
      <c r="G534" s="73"/>
      <c r="H534" s="73"/>
      <c r="I534" s="121"/>
      <c r="J534" s="73"/>
      <c r="K534" s="73"/>
      <c r="L534" s="73"/>
      <c r="M534" s="73"/>
      <c r="N534" s="73"/>
      <c r="O534" s="73"/>
    </row>
    <row r="535" spans="1:15" x14ac:dyDescent="0.2">
      <c r="A535" s="73"/>
      <c r="B535" s="73"/>
      <c r="C535" s="73"/>
      <c r="D535" s="73"/>
      <c r="E535" s="73"/>
      <c r="F535" s="73"/>
      <c r="G535" s="73"/>
      <c r="H535" s="73"/>
      <c r="I535" s="121"/>
      <c r="J535" s="73"/>
      <c r="K535" s="73"/>
      <c r="L535" s="73"/>
      <c r="M535" s="73"/>
      <c r="N535" s="73"/>
      <c r="O535" s="73"/>
    </row>
    <row r="536" spans="1:15" x14ac:dyDescent="0.2">
      <c r="A536" s="73"/>
      <c r="B536" s="73"/>
      <c r="C536" s="73"/>
      <c r="D536" s="73"/>
      <c r="E536" s="73"/>
      <c r="F536" s="73"/>
      <c r="G536" s="73"/>
      <c r="H536" s="73"/>
      <c r="I536" s="121"/>
      <c r="J536" s="73"/>
      <c r="K536" s="73"/>
      <c r="L536" s="73"/>
      <c r="M536" s="73"/>
      <c r="N536" s="73"/>
      <c r="O536" s="73"/>
    </row>
    <row r="537" spans="1:15" x14ac:dyDescent="0.2">
      <c r="A537" s="73"/>
      <c r="B537" s="73"/>
      <c r="C537" s="73"/>
      <c r="D537" s="73"/>
      <c r="E537" s="73"/>
      <c r="F537" s="73"/>
      <c r="G537" s="73"/>
      <c r="H537" s="73"/>
      <c r="I537" s="121"/>
      <c r="J537" s="73"/>
      <c r="K537" s="73"/>
      <c r="L537" s="73"/>
      <c r="M537" s="73"/>
      <c r="N537" s="73"/>
      <c r="O537" s="73"/>
    </row>
    <row r="538" spans="1:15" x14ac:dyDescent="0.2">
      <c r="A538" s="73"/>
      <c r="B538" s="73"/>
      <c r="C538" s="73"/>
      <c r="D538" s="73"/>
      <c r="E538" s="73"/>
      <c r="F538" s="73"/>
      <c r="G538" s="73"/>
      <c r="H538" s="73"/>
      <c r="I538" s="121"/>
      <c r="J538" s="73"/>
      <c r="K538" s="73"/>
      <c r="L538" s="73"/>
      <c r="M538" s="73"/>
      <c r="N538" s="73"/>
      <c r="O538" s="73"/>
    </row>
    <row r="539" spans="1:15" x14ac:dyDescent="0.2">
      <c r="A539" s="73"/>
      <c r="B539" s="73"/>
      <c r="C539" s="73"/>
      <c r="D539" s="73"/>
      <c r="E539" s="73"/>
      <c r="F539" s="73"/>
      <c r="G539" s="73"/>
      <c r="H539" s="73"/>
      <c r="I539" s="121"/>
      <c r="J539" s="73"/>
      <c r="K539" s="73"/>
      <c r="L539" s="73"/>
      <c r="M539" s="73"/>
      <c r="N539" s="73"/>
      <c r="O539" s="73"/>
    </row>
    <row r="540" spans="1:15" x14ac:dyDescent="0.2">
      <c r="A540" s="73"/>
      <c r="B540" s="73"/>
      <c r="C540" s="73"/>
      <c r="D540" s="73"/>
      <c r="E540" s="73"/>
      <c r="F540" s="73"/>
      <c r="G540" s="73"/>
      <c r="H540" s="73"/>
      <c r="I540" s="121"/>
      <c r="J540" s="73"/>
      <c r="K540" s="73"/>
      <c r="L540" s="73"/>
      <c r="M540" s="73"/>
      <c r="N540" s="73"/>
      <c r="O540" s="73"/>
    </row>
    <row r="541" spans="1:15" x14ac:dyDescent="0.2">
      <c r="A541" s="73"/>
      <c r="B541" s="73"/>
      <c r="C541" s="73"/>
      <c r="D541" s="73"/>
      <c r="E541" s="73"/>
      <c r="F541" s="73"/>
      <c r="G541" s="73"/>
      <c r="H541" s="73"/>
      <c r="I541" s="121"/>
      <c r="J541" s="73"/>
      <c r="K541" s="73"/>
      <c r="L541" s="73"/>
      <c r="M541" s="73"/>
      <c r="N541" s="73"/>
      <c r="O541" s="73"/>
    </row>
    <row r="542" spans="1:15" x14ac:dyDescent="0.2">
      <c r="A542" s="73"/>
      <c r="B542" s="73"/>
      <c r="C542" s="73"/>
      <c r="D542" s="73"/>
      <c r="E542" s="73"/>
      <c r="F542" s="73"/>
      <c r="G542" s="73"/>
      <c r="H542" s="73"/>
      <c r="I542" s="121"/>
      <c r="J542" s="73"/>
      <c r="K542" s="73"/>
      <c r="L542" s="73"/>
      <c r="M542" s="73"/>
      <c r="N542" s="73"/>
      <c r="O542" s="73"/>
    </row>
    <row r="543" spans="1:15" x14ac:dyDescent="0.2">
      <c r="A543" s="73"/>
      <c r="B543" s="73"/>
      <c r="C543" s="73"/>
      <c r="D543" s="73"/>
      <c r="E543" s="73"/>
      <c r="F543" s="73"/>
      <c r="G543" s="73"/>
      <c r="H543" s="73"/>
      <c r="I543" s="121"/>
      <c r="J543" s="73"/>
      <c r="K543" s="73"/>
      <c r="L543" s="73"/>
      <c r="M543" s="73"/>
      <c r="N543" s="73"/>
      <c r="O543" s="73"/>
    </row>
    <row r="544" spans="1:15" x14ac:dyDescent="0.2">
      <c r="A544" s="73"/>
      <c r="B544" s="73"/>
      <c r="C544" s="73"/>
      <c r="D544" s="73"/>
      <c r="E544" s="73"/>
      <c r="F544" s="73"/>
      <c r="G544" s="73"/>
      <c r="H544" s="73"/>
      <c r="I544" s="121"/>
      <c r="J544" s="73"/>
      <c r="K544" s="73"/>
      <c r="L544" s="73"/>
      <c r="M544" s="73"/>
      <c r="N544" s="73"/>
      <c r="O544" s="73"/>
    </row>
    <row r="545" spans="1:15" x14ac:dyDescent="0.2">
      <c r="A545" s="73"/>
      <c r="B545" s="73"/>
      <c r="C545" s="73"/>
      <c r="D545" s="73"/>
      <c r="E545" s="73"/>
      <c r="F545" s="73"/>
      <c r="G545" s="73"/>
      <c r="H545" s="73"/>
      <c r="I545" s="121"/>
      <c r="J545" s="73"/>
      <c r="K545" s="73"/>
      <c r="L545" s="73"/>
      <c r="M545" s="73"/>
      <c r="N545" s="73"/>
      <c r="O545" s="73"/>
    </row>
    <row r="546" spans="1:15" x14ac:dyDescent="0.2">
      <c r="A546" s="73"/>
      <c r="B546" s="73"/>
      <c r="C546" s="73"/>
      <c r="D546" s="73"/>
      <c r="E546" s="73"/>
      <c r="F546" s="73"/>
      <c r="G546" s="73"/>
      <c r="H546" s="73"/>
      <c r="I546" s="121"/>
      <c r="J546" s="73"/>
      <c r="K546" s="73"/>
      <c r="L546" s="73"/>
      <c r="M546" s="73"/>
      <c r="N546" s="73"/>
      <c r="O546" s="73"/>
    </row>
    <row r="547" spans="1:15" x14ac:dyDescent="0.2">
      <c r="A547" s="73"/>
      <c r="B547" s="73"/>
      <c r="C547" s="73"/>
      <c r="D547" s="73"/>
      <c r="E547" s="73"/>
      <c r="F547" s="73"/>
      <c r="G547" s="73"/>
      <c r="H547" s="73"/>
      <c r="I547" s="121"/>
      <c r="J547" s="73"/>
      <c r="K547" s="73"/>
      <c r="L547" s="73"/>
      <c r="M547" s="73"/>
      <c r="N547" s="73"/>
      <c r="O547" s="73"/>
    </row>
    <row r="548" spans="1:15" x14ac:dyDescent="0.2">
      <c r="A548" s="73"/>
      <c r="B548" s="73"/>
      <c r="C548" s="73"/>
      <c r="D548" s="73"/>
      <c r="E548" s="73"/>
      <c r="F548" s="73"/>
      <c r="G548" s="73"/>
      <c r="H548" s="73"/>
      <c r="I548" s="121"/>
      <c r="J548" s="73"/>
      <c r="K548" s="73"/>
      <c r="L548" s="73"/>
      <c r="M548" s="73"/>
      <c r="N548" s="73"/>
      <c r="O548" s="73"/>
    </row>
    <row r="549" spans="1:15" x14ac:dyDescent="0.2">
      <c r="A549" s="73"/>
      <c r="B549" s="73"/>
      <c r="C549" s="73"/>
      <c r="D549" s="73"/>
      <c r="E549" s="73"/>
      <c r="F549" s="73"/>
      <c r="G549" s="73"/>
      <c r="H549" s="73"/>
      <c r="I549" s="121"/>
      <c r="J549" s="73"/>
      <c r="K549" s="73"/>
      <c r="L549" s="73"/>
      <c r="M549" s="73"/>
      <c r="N549" s="73"/>
      <c r="O549" s="73"/>
    </row>
    <row r="550" spans="1:15" x14ac:dyDescent="0.2">
      <c r="A550" s="73"/>
      <c r="B550" s="73"/>
      <c r="C550" s="73"/>
      <c r="D550" s="73"/>
      <c r="E550" s="73"/>
      <c r="F550" s="73"/>
      <c r="G550" s="73"/>
      <c r="H550" s="73"/>
      <c r="I550" s="121"/>
      <c r="J550" s="73"/>
      <c r="K550" s="73"/>
      <c r="L550" s="73"/>
      <c r="M550" s="73"/>
      <c r="N550" s="73"/>
      <c r="O550" s="73"/>
    </row>
    <row r="551" spans="1:15" x14ac:dyDescent="0.2">
      <c r="A551" s="73"/>
      <c r="B551" s="73"/>
      <c r="C551" s="73"/>
      <c r="D551" s="73"/>
      <c r="E551" s="73"/>
      <c r="F551" s="73"/>
      <c r="G551" s="73"/>
      <c r="H551" s="73"/>
      <c r="I551" s="121"/>
      <c r="J551" s="73"/>
      <c r="K551" s="73"/>
      <c r="L551" s="73"/>
      <c r="M551" s="73"/>
      <c r="N551" s="73"/>
      <c r="O551" s="73"/>
    </row>
    <row r="552" spans="1:15" x14ac:dyDescent="0.2">
      <c r="A552" s="73"/>
      <c r="B552" s="73"/>
      <c r="C552" s="73"/>
      <c r="D552" s="73"/>
      <c r="E552" s="73"/>
      <c r="F552" s="73"/>
      <c r="G552" s="73"/>
      <c r="H552" s="73"/>
      <c r="I552" s="121"/>
      <c r="J552" s="73"/>
      <c r="K552" s="73"/>
      <c r="L552" s="73"/>
      <c r="M552" s="73"/>
      <c r="N552" s="73"/>
      <c r="O552" s="73"/>
    </row>
    <row r="553" spans="1:15" x14ac:dyDescent="0.2">
      <c r="A553" s="73"/>
      <c r="B553" s="73"/>
      <c r="C553" s="73"/>
      <c r="D553" s="73"/>
      <c r="E553" s="73"/>
      <c r="F553" s="73"/>
      <c r="G553" s="73"/>
      <c r="H553" s="73"/>
      <c r="I553" s="121"/>
      <c r="J553" s="73"/>
      <c r="K553" s="73"/>
      <c r="L553" s="73"/>
      <c r="M553" s="73"/>
      <c r="N553" s="73"/>
      <c r="O553" s="73"/>
    </row>
    <row r="554" spans="1:15" x14ac:dyDescent="0.2">
      <c r="A554" s="73"/>
      <c r="B554" s="73"/>
      <c r="C554" s="73"/>
      <c r="D554" s="73"/>
      <c r="E554" s="73"/>
      <c r="F554" s="73"/>
      <c r="G554" s="73"/>
      <c r="H554" s="73"/>
      <c r="I554" s="121"/>
      <c r="J554" s="73"/>
      <c r="K554" s="73"/>
      <c r="L554" s="73"/>
      <c r="M554" s="73"/>
      <c r="N554" s="73"/>
      <c r="O554" s="73"/>
    </row>
    <row r="555" spans="1:15" x14ac:dyDescent="0.2">
      <c r="A555" s="73"/>
      <c r="B555" s="73"/>
      <c r="C555" s="73"/>
      <c r="D555" s="73"/>
      <c r="E555" s="73"/>
      <c r="F555" s="73"/>
      <c r="G555" s="73"/>
      <c r="H555" s="73"/>
      <c r="I555" s="121"/>
      <c r="J555" s="73"/>
      <c r="K555" s="73"/>
      <c r="L555" s="73"/>
      <c r="M555" s="73"/>
      <c r="N555" s="73"/>
      <c r="O555" s="73"/>
    </row>
    <row r="556" spans="1:15" x14ac:dyDescent="0.2">
      <c r="A556" s="73"/>
      <c r="B556" s="73"/>
      <c r="C556" s="73"/>
      <c r="D556" s="73"/>
      <c r="E556" s="73"/>
      <c r="F556" s="73"/>
      <c r="G556" s="73"/>
      <c r="H556" s="73"/>
      <c r="I556" s="121"/>
      <c r="J556" s="73"/>
      <c r="K556" s="73"/>
      <c r="L556" s="73"/>
      <c r="M556" s="73"/>
      <c r="N556" s="73"/>
      <c r="O556" s="73"/>
    </row>
    <row r="557" spans="1:15" x14ac:dyDescent="0.2">
      <c r="A557" s="73"/>
      <c r="B557" s="73"/>
      <c r="C557" s="73"/>
      <c r="D557" s="73"/>
      <c r="E557" s="73"/>
      <c r="F557" s="73"/>
      <c r="G557" s="73"/>
      <c r="H557" s="73"/>
      <c r="I557" s="121"/>
      <c r="J557" s="73"/>
      <c r="K557" s="73"/>
      <c r="L557" s="73"/>
      <c r="M557" s="73"/>
      <c r="N557" s="73"/>
      <c r="O557" s="73"/>
    </row>
    <row r="558" spans="1:15" x14ac:dyDescent="0.2">
      <c r="A558" s="73"/>
      <c r="B558" s="73"/>
      <c r="C558" s="73"/>
      <c r="D558" s="73"/>
      <c r="E558" s="73"/>
      <c r="F558" s="73"/>
      <c r="G558" s="73"/>
      <c r="H558" s="73"/>
      <c r="I558" s="121"/>
      <c r="J558" s="73"/>
      <c r="K558" s="73"/>
      <c r="L558" s="73"/>
      <c r="M558" s="73"/>
      <c r="N558" s="73"/>
      <c r="O558" s="73"/>
    </row>
    <row r="559" spans="1:15" x14ac:dyDescent="0.2">
      <c r="A559" s="73"/>
      <c r="B559" s="73"/>
      <c r="C559" s="73"/>
      <c r="D559" s="73"/>
      <c r="E559" s="73"/>
      <c r="F559" s="73"/>
      <c r="G559" s="73"/>
      <c r="H559" s="73"/>
      <c r="I559" s="121"/>
      <c r="J559" s="73"/>
      <c r="K559" s="73"/>
      <c r="L559" s="73"/>
      <c r="M559" s="73"/>
      <c r="N559" s="73"/>
      <c r="O559" s="73"/>
    </row>
    <row r="560" spans="1:15" x14ac:dyDescent="0.2">
      <c r="A560" s="73"/>
      <c r="B560" s="73"/>
      <c r="C560" s="73"/>
      <c r="D560" s="73"/>
      <c r="E560" s="73"/>
      <c r="F560" s="73"/>
      <c r="G560" s="73"/>
      <c r="H560" s="73"/>
      <c r="I560" s="121"/>
      <c r="J560" s="73"/>
      <c r="K560" s="73"/>
      <c r="L560" s="73"/>
      <c r="M560" s="73"/>
      <c r="N560" s="73"/>
      <c r="O560" s="73"/>
    </row>
    <row r="561" spans="1:15" x14ac:dyDescent="0.2">
      <c r="A561" s="73"/>
      <c r="B561" s="73"/>
      <c r="C561" s="73"/>
      <c r="D561" s="73"/>
      <c r="E561" s="73"/>
      <c r="F561" s="73"/>
      <c r="G561" s="73"/>
      <c r="H561" s="73"/>
      <c r="I561" s="121"/>
      <c r="J561" s="73"/>
      <c r="K561" s="73"/>
      <c r="L561" s="73"/>
      <c r="M561" s="73"/>
      <c r="N561" s="73"/>
      <c r="O561" s="73"/>
    </row>
    <row r="562" spans="1:15" x14ac:dyDescent="0.2">
      <c r="A562" s="73"/>
      <c r="B562" s="73"/>
      <c r="C562" s="73"/>
      <c r="D562" s="73"/>
      <c r="E562" s="73"/>
      <c r="F562" s="73"/>
      <c r="G562" s="73"/>
      <c r="H562" s="73"/>
      <c r="I562" s="121"/>
      <c r="J562" s="73"/>
      <c r="K562" s="73"/>
      <c r="L562" s="73"/>
      <c r="M562" s="73"/>
      <c r="N562" s="73"/>
      <c r="O562" s="73"/>
    </row>
    <row r="563" spans="1:15" x14ac:dyDescent="0.2">
      <c r="A563" s="73"/>
      <c r="B563" s="73"/>
      <c r="C563" s="73"/>
      <c r="D563" s="73"/>
      <c r="E563" s="73"/>
      <c r="F563" s="73"/>
      <c r="G563" s="73"/>
      <c r="H563" s="73"/>
      <c r="I563" s="121"/>
      <c r="J563" s="73"/>
      <c r="K563" s="73"/>
      <c r="L563" s="73"/>
      <c r="M563" s="73"/>
      <c r="N563" s="73"/>
      <c r="O563" s="73"/>
    </row>
    <row r="564" spans="1:15" x14ac:dyDescent="0.2">
      <c r="A564" s="73"/>
      <c r="B564" s="73"/>
      <c r="C564" s="73"/>
      <c r="D564" s="73"/>
      <c r="E564" s="73"/>
      <c r="F564" s="73"/>
      <c r="G564" s="73"/>
      <c r="H564" s="73"/>
      <c r="I564" s="121"/>
      <c r="J564" s="73"/>
      <c r="K564" s="73"/>
      <c r="L564" s="73"/>
      <c r="M564" s="73"/>
      <c r="N564" s="73"/>
      <c r="O564" s="73"/>
    </row>
    <row r="565" spans="1:15" x14ac:dyDescent="0.2">
      <c r="A565" s="73"/>
      <c r="B565" s="73"/>
      <c r="C565" s="73"/>
      <c r="D565" s="73"/>
      <c r="E565" s="73"/>
      <c r="F565" s="73"/>
      <c r="G565" s="73"/>
      <c r="H565" s="73"/>
      <c r="I565" s="121"/>
      <c r="J565" s="73"/>
      <c r="K565" s="73"/>
      <c r="L565" s="73"/>
      <c r="M565" s="73"/>
      <c r="N565" s="73"/>
      <c r="O565" s="73"/>
    </row>
    <row r="566" spans="1:15" x14ac:dyDescent="0.2">
      <c r="A566" s="73"/>
      <c r="B566" s="73"/>
      <c r="C566" s="73"/>
      <c r="D566" s="73"/>
      <c r="E566" s="73"/>
      <c r="F566" s="73"/>
      <c r="G566" s="73"/>
      <c r="H566" s="73"/>
      <c r="I566" s="121"/>
      <c r="J566" s="73"/>
      <c r="K566" s="73"/>
      <c r="L566" s="73"/>
      <c r="M566" s="73"/>
      <c r="N566" s="73"/>
      <c r="O566" s="73"/>
    </row>
    <row r="567" spans="1:15" x14ac:dyDescent="0.2">
      <c r="A567" s="73"/>
      <c r="B567" s="73"/>
      <c r="C567" s="73"/>
      <c r="D567" s="73"/>
      <c r="E567" s="73"/>
      <c r="F567" s="73"/>
      <c r="G567" s="73"/>
      <c r="H567" s="73"/>
      <c r="I567" s="121"/>
      <c r="J567" s="73"/>
      <c r="K567" s="73"/>
      <c r="L567" s="73"/>
      <c r="M567" s="73"/>
      <c r="N567" s="73"/>
      <c r="O567" s="73"/>
    </row>
    <row r="568" spans="1:15" x14ac:dyDescent="0.2">
      <c r="A568" s="73"/>
      <c r="B568" s="73"/>
      <c r="C568" s="73"/>
      <c r="D568" s="73"/>
      <c r="E568" s="73"/>
      <c r="F568" s="73"/>
      <c r="G568" s="73"/>
      <c r="H568" s="73"/>
      <c r="I568" s="121"/>
      <c r="J568" s="73"/>
      <c r="K568" s="73"/>
      <c r="L568" s="73"/>
      <c r="M568" s="73"/>
      <c r="N568" s="73"/>
      <c r="O568" s="73"/>
    </row>
    <row r="569" spans="1:15" x14ac:dyDescent="0.2">
      <c r="A569" s="73"/>
      <c r="B569" s="73"/>
      <c r="C569" s="73"/>
      <c r="D569" s="73"/>
      <c r="E569" s="73"/>
      <c r="F569" s="73"/>
      <c r="G569" s="73"/>
      <c r="H569" s="73"/>
      <c r="I569" s="121"/>
      <c r="J569" s="73"/>
      <c r="K569" s="73"/>
      <c r="L569" s="73"/>
      <c r="M569" s="73"/>
      <c r="N569" s="73"/>
      <c r="O569" s="73"/>
    </row>
    <row r="570" spans="1:15" x14ac:dyDescent="0.2">
      <c r="A570" s="73"/>
      <c r="B570" s="73"/>
      <c r="C570" s="73"/>
      <c r="D570" s="73"/>
      <c r="E570" s="73"/>
      <c r="F570" s="73"/>
      <c r="G570" s="73"/>
      <c r="H570" s="73"/>
      <c r="I570" s="121"/>
      <c r="J570" s="73"/>
      <c r="K570" s="73"/>
      <c r="L570" s="73"/>
      <c r="M570" s="73"/>
      <c r="N570" s="73"/>
      <c r="O570" s="73"/>
    </row>
    <row r="571" spans="1:15" x14ac:dyDescent="0.2">
      <c r="A571" s="73"/>
      <c r="B571" s="73"/>
      <c r="C571" s="73"/>
      <c r="D571" s="73"/>
      <c r="E571" s="73"/>
      <c r="F571" s="73"/>
      <c r="G571" s="73"/>
      <c r="H571" s="73"/>
      <c r="I571" s="121"/>
      <c r="J571" s="73"/>
      <c r="K571" s="73"/>
      <c r="L571" s="73"/>
      <c r="M571" s="73"/>
      <c r="N571" s="73"/>
      <c r="O571" s="73"/>
    </row>
    <row r="572" spans="1:15" x14ac:dyDescent="0.2">
      <c r="A572" s="73"/>
      <c r="B572" s="73"/>
      <c r="C572" s="73"/>
      <c r="D572" s="73"/>
      <c r="E572" s="73"/>
      <c r="F572" s="73"/>
      <c r="G572" s="73"/>
      <c r="H572" s="73"/>
      <c r="I572" s="121"/>
      <c r="J572" s="73"/>
      <c r="K572" s="73"/>
      <c r="L572" s="73"/>
      <c r="M572" s="73"/>
      <c r="N572" s="73"/>
      <c r="O572" s="73"/>
    </row>
    <row r="573" spans="1:15" x14ac:dyDescent="0.2">
      <c r="A573" s="73"/>
      <c r="B573" s="73"/>
      <c r="C573" s="73"/>
      <c r="D573" s="73"/>
      <c r="E573" s="73"/>
      <c r="F573" s="73"/>
      <c r="G573" s="73"/>
      <c r="H573" s="73"/>
      <c r="I573" s="121"/>
      <c r="J573" s="73"/>
      <c r="K573" s="73"/>
      <c r="L573" s="73"/>
      <c r="M573" s="73"/>
      <c r="N573" s="73"/>
      <c r="O573" s="73"/>
    </row>
    <row r="574" spans="1:15" x14ac:dyDescent="0.2">
      <c r="A574" s="73"/>
      <c r="B574" s="73"/>
      <c r="C574" s="73"/>
      <c r="D574" s="73"/>
      <c r="E574" s="73"/>
      <c r="F574" s="73"/>
      <c r="G574" s="73"/>
      <c r="H574" s="73"/>
      <c r="I574" s="121"/>
      <c r="J574" s="73"/>
      <c r="K574" s="73"/>
      <c r="L574" s="73"/>
      <c r="M574" s="73"/>
      <c r="N574" s="73"/>
      <c r="O574" s="73"/>
    </row>
    <row r="575" spans="1:15" x14ac:dyDescent="0.2">
      <c r="A575" s="73"/>
      <c r="B575" s="73"/>
      <c r="C575" s="73"/>
      <c r="D575" s="73"/>
      <c r="E575" s="73"/>
      <c r="F575" s="73"/>
      <c r="G575" s="73"/>
      <c r="H575" s="73"/>
      <c r="I575" s="121"/>
      <c r="J575" s="73"/>
      <c r="K575" s="73"/>
      <c r="L575" s="73"/>
      <c r="M575" s="73"/>
      <c r="N575" s="73"/>
      <c r="O575" s="73"/>
    </row>
    <row r="576" spans="1:15" x14ac:dyDescent="0.2">
      <c r="A576" s="73"/>
      <c r="B576" s="73"/>
      <c r="C576" s="73"/>
      <c r="D576" s="73"/>
      <c r="E576" s="73"/>
      <c r="F576" s="73"/>
      <c r="G576" s="73"/>
      <c r="H576" s="73"/>
      <c r="I576" s="121"/>
      <c r="J576" s="73"/>
      <c r="K576" s="73"/>
      <c r="L576" s="73"/>
      <c r="M576" s="73"/>
      <c r="N576" s="73"/>
      <c r="O576" s="73"/>
    </row>
    <row r="577" spans="1:15" x14ac:dyDescent="0.2">
      <c r="A577" s="73"/>
      <c r="B577" s="73"/>
      <c r="C577" s="73"/>
      <c r="D577" s="73"/>
      <c r="E577" s="73"/>
      <c r="F577" s="73"/>
      <c r="G577" s="73"/>
      <c r="H577" s="73"/>
      <c r="I577" s="121"/>
      <c r="J577" s="73"/>
      <c r="K577" s="73"/>
      <c r="L577" s="73"/>
      <c r="M577" s="73"/>
      <c r="N577" s="73"/>
      <c r="O577" s="73"/>
    </row>
    <row r="578" spans="1:15" x14ac:dyDescent="0.2">
      <c r="A578" s="73"/>
      <c r="B578" s="73"/>
      <c r="C578" s="73"/>
      <c r="D578" s="73"/>
      <c r="E578" s="73"/>
      <c r="F578" s="73"/>
      <c r="G578" s="73"/>
      <c r="H578" s="73"/>
      <c r="I578" s="121"/>
      <c r="J578" s="73"/>
      <c r="K578" s="73"/>
      <c r="L578" s="73"/>
      <c r="M578" s="73"/>
      <c r="N578" s="73"/>
      <c r="O578" s="73"/>
    </row>
    <row r="579" spans="1:15" x14ac:dyDescent="0.2">
      <c r="A579" s="73"/>
      <c r="B579" s="73"/>
      <c r="C579" s="73"/>
      <c r="D579" s="73"/>
      <c r="E579" s="73"/>
      <c r="F579" s="73"/>
      <c r="G579" s="73"/>
      <c r="H579" s="73"/>
      <c r="I579" s="121"/>
      <c r="J579" s="73"/>
      <c r="K579" s="73"/>
      <c r="L579" s="73"/>
      <c r="M579" s="73"/>
      <c r="N579" s="73"/>
      <c r="O579" s="73"/>
    </row>
    <row r="580" spans="1:15" x14ac:dyDescent="0.2">
      <c r="A580" s="73"/>
      <c r="B580" s="73"/>
      <c r="C580" s="73"/>
      <c r="D580" s="73"/>
      <c r="E580" s="73"/>
      <c r="F580" s="73"/>
      <c r="G580" s="73"/>
      <c r="H580" s="73"/>
      <c r="I580" s="121"/>
      <c r="J580" s="73"/>
      <c r="K580" s="73"/>
      <c r="L580" s="73"/>
      <c r="M580" s="73"/>
      <c r="N580" s="73"/>
      <c r="O580" s="73"/>
    </row>
    <row r="581" spans="1:15" x14ac:dyDescent="0.2">
      <c r="A581" s="73"/>
      <c r="B581" s="73"/>
      <c r="C581" s="73"/>
      <c r="D581" s="73"/>
      <c r="E581" s="73"/>
      <c r="F581" s="73"/>
      <c r="G581" s="73"/>
      <c r="H581" s="73"/>
      <c r="I581" s="121"/>
      <c r="J581" s="73"/>
      <c r="K581" s="73"/>
      <c r="L581" s="73"/>
      <c r="M581" s="73"/>
      <c r="N581" s="73"/>
      <c r="O581" s="73"/>
    </row>
  </sheetData>
  <mergeCells count="82">
    <mergeCell ref="I1:O1"/>
    <mergeCell ref="A64:B64"/>
    <mergeCell ref="A65:B65"/>
    <mergeCell ref="A66:B66"/>
    <mergeCell ref="A67:B67"/>
    <mergeCell ref="A60:B60"/>
    <mergeCell ref="A61:B61"/>
    <mergeCell ref="A62:B62"/>
    <mergeCell ref="A63:B63"/>
    <mergeCell ref="A56:B56"/>
    <mergeCell ref="A57:B57"/>
    <mergeCell ref="A58:B58"/>
    <mergeCell ref="A59:B59"/>
    <mergeCell ref="A52:B52"/>
    <mergeCell ref="A53:B53"/>
    <mergeCell ref="A54:B54"/>
    <mergeCell ref="A55:B55"/>
    <mergeCell ref="A47:B47"/>
    <mergeCell ref="A49:B49"/>
    <mergeCell ref="A50:B50"/>
    <mergeCell ref="A51:B51"/>
    <mergeCell ref="A35:B35"/>
    <mergeCell ref="A43:B43"/>
    <mergeCell ref="A44:B44"/>
    <mergeCell ref="A45:B45"/>
    <mergeCell ref="A46:B46"/>
    <mergeCell ref="A40:B40"/>
    <mergeCell ref="A41:B41"/>
    <mergeCell ref="A42:B42"/>
    <mergeCell ref="A30:B30"/>
    <mergeCell ref="A20:B20"/>
    <mergeCell ref="A21:B21"/>
    <mergeCell ref="A24:B24"/>
    <mergeCell ref="A25:B25"/>
    <mergeCell ref="A22:B22"/>
    <mergeCell ref="A23:B23"/>
    <mergeCell ref="A100:B100"/>
    <mergeCell ref="A101:B101"/>
    <mergeCell ref="A98:B98"/>
    <mergeCell ref="A99:B99"/>
    <mergeCell ref="A92:B92"/>
    <mergeCell ref="A93:B93"/>
    <mergeCell ref="A94:B94"/>
    <mergeCell ref="A95:B95"/>
    <mergeCell ref="A16:B16"/>
    <mergeCell ref="A3:B3"/>
    <mergeCell ref="A4:B4"/>
    <mergeCell ref="A5:B5"/>
    <mergeCell ref="A6:B6"/>
    <mergeCell ref="A7:B7"/>
    <mergeCell ref="A18:B18"/>
    <mergeCell ref="A19:B19"/>
    <mergeCell ref="A17:B17"/>
    <mergeCell ref="H82:J82"/>
    <mergeCell ref="H83:J83"/>
    <mergeCell ref="A31:B31"/>
    <mergeCell ref="A32:B32"/>
    <mergeCell ref="A33:B33"/>
    <mergeCell ref="A34:B34"/>
    <mergeCell ref="A36:B36"/>
    <mergeCell ref="A37:B37"/>
    <mergeCell ref="A38:B38"/>
    <mergeCell ref="A39:B39"/>
    <mergeCell ref="A26:B26"/>
    <mergeCell ref="A27:B27"/>
    <mergeCell ref="A29:B29"/>
    <mergeCell ref="H84:J84"/>
    <mergeCell ref="A96:B96"/>
    <mergeCell ref="A97:B97"/>
    <mergeCell ref="H89:J89"/>
    <mergeCell ref="H85:J85"/>
    <mergeCell ref="H86:J86"/>
    <mergeCell ref="H87:J87"/>
    <mergeCell ref="H88:J88"/>
    <mergeCell ref="A1:H1"/>
    <mergeCell ref="A12:B12"/>
    <mergeCell ref="A13:B13"/>
    <mergeCell ref="A14:B14"/>
    <mergeCell ref="A15:B15"/>
    <mergeCell ref="A9:B9"/>
    <mergeCell ref="A10:B10"/>
    <mergeCell ref="A11:B11"/>
  </mergeCells>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FJ72"/>
  <sheetViews>
    <sheetView zoomScale="160" zoomScaleNormal="160" workbookViewId="0">
      <pane xSplit="2" ySplit="5" topLeftCell="I6" activePane="bottomRight" state="frozen"/>
      <selection pane="topRight" activeCell="C1" sqref="C1"/>
      <selection pane="bottomLeft" activeCell="A6" sqref="A6"/>
      <selection pane="bottomRight" activeCell="L12" sqref="L12"/>
    </sheetView>
  </sheetViews>
  <sheetFormatPr defaultColWidth="11.44140625" defaultRowHeight="13.2" x14ac:dyDescent="0.25"/>
  <cols>
    <col min="1" max="1" width="30.109375" style="1" customWidth="1"/>
    <col min="2" max="2" width="0.109375" style="1" customWidth="1"/>
    <col min="3" max="54" width="10.6640625" style="1" customWidth="1"/>
    <col min="55" max="16384" width="11.44140625" style="1"/>
  </cols>
  <sheetData>
    <row r="1" spans="1:166" ht="31.8" thickBot="1" x14ac:dyDescent="0.35">
      <c r="A1" s="266" t="str">
        <f>"Project: "&amp;'Información General'!C3</f>
        <v>Project: Ed Tech SDA Aguascalientes</v>
      </c>
      <c r="B1" s="265"/>
      <c r="C1" s="265"/>
      <c r="D1" s="265"/>
      <c r="E1" s="265"/>
      <c r="F1" s="265"/>
      <c r="G1" s="265"/>
      <c r="H1" s="265"/>
      <c r="I1" s="265"/>
      <c r="J1" s="351" t="s">
        <v>244</v>
      </c>
      <c r="K1" s="351"/>
      <c r="L1" s="351"/>
      <c r="M1" s="351"/>
      <c r="N1" s="351"/>
      <c r="O1" s="352"/>
    </row>
    <row r="2" spans="1:166" ht="12.75" customHeight="1" x14ac:dyDescent="0.25"/>
    <row r="3" spans="1:166" ht="12.75" customHeight="1" x14ac:dyDescent="0.25">
      <c r="A3" s="212" t="s">
        <v>378</v>
      </c>
      <c r="B3" s="211"/>
      <c r="C3" s="211"/>
      <c r="D3" s="211"/>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c r="BA3" s="211"/>
      <c r="BB3" s="211"/>
    </row>
    <row r="4" spans="1:166" x14ac:dyDescent="0.25">
      <c r="A4" s="349" t="s">
        <v>66</v>
      </c>
      <c r="B4" s="350"/>
      <c r="C4" s="149" t="s">
        <v>434</v>
      </c>
      <c r="D4" s="149" t="str">
        <f>CONCATENATE(IF((RIGHT(C4,1)+1)&gt;3,(CONCATENATE("S",(MID(C4,2,2)+1 ),"W")), (LEFT(C4,4))),IF((RIGHT(C4,1)+1)&gt;3,1,(RIGHT(C4,1)+1)))</f>
        <v>S34W2</v>
      </c>
      <c r="E4" s="149" t="str">
        <f t="shared" ref="E4:AC4" si="0">CONCATENATE(IF((RIGHT(D4,1)+1)&gt;3,(CONCATENATE("S",(MID(D4,2,2)+1 ),"W")), (LEFT(D4,4))),IF((RIGHT(D4,1)+1)&gt;3,1,(RIGHT(D4,1)+1)))</f>
        <v>S34W3</v>
      </c>
      <c r="F4" s="149" t="str">
        <f t="shared" si="0"/>
        <v>S35W1</v>
      </c>
      <c r="G4" s="149" t="str">
        <f t="shared" si="0"/>
        <v>S35W2</v>
      </c>
      <c r="H4" s="149" t="str">
        <f t="shared" si="0"/>
        <v>S35W3</v>
      </c>
      <c r="I4" s="149" t="str">
        <f t="shared" si="0"/>
        <v>S36W1</v>
      </c>
      <c r="J4" s="149" t="str">
        <f t="shared" si="0"/>
        <v>S36W2</v>
      </c>
      <c r="K4" s="149" t="str">
        <f t="shared" si="0"/>
        <v>S36W3</v>
      </c>
      <c r="L4" s="149" t="str">
        <f t="shared" si="0"/>
        <v>S37W1</v>
      </c>
      <c r="M4" s="149" t="str">
        <f t="shared" si="0"/>
        <v>S37W2</v>
      </c>
      <c r="N4" s="149" t="str">
        <f t="shared" si="0"/>
        <v>S37W3</v>
      </c>
      <c r="O4" s="149" t="str">
        <f t="shared" si="0"/>
        <v>S38W1</v>
      </c>
      <c r="P4" s="149" t="str">
        <f t="shared" si="0"/>
        <v>S38W2</v>
      </c>
      <c r="Q4" s="149" t="str">
        <f t="shared" si="0"/>
        <v>S38W3</v>
      </c>
      <c r="R4" s="149" t="str">
        <f t="shared" si="0"/>
        <v>S39W1</v>
      </c>
      <c r="S4" s="149" t="str">
        <f t="shared" si="0"/>
        <v>S39W2</v>
      </c>
      <c r="T4" s="149" t="str">
        <f t="shared" si="0"/>
        <v>S39W3</v>
      </c>
      <c r="U4" s="149" t="str">
        <f t="shared" si="0"/>
        <v>S40W1</v>
      </c>
      <c r="V4" s="149" t="str">
        <f t="shared" si="0"/>
        <v>S40W2</v>
      </c>
      <c r="W4" s="149" t="str">
        <f t="shared" si="0"/>
        <v>S40W3</v>
      </c>
      <c r="X4" s="149" t="str">
        <f t="shared" si="0"/>
        <v>S41W1</v>
      </c>
      <c r="Y4" s="149" t="str">
        <f t="shared" si="0"/>
        <v>S41W2</v>
      </c>
      <c r="Z4" s="149" t="str">
        <f t="shared" si="0"/>
        <v>S41W3</v>
      </c>
      <c r="AA4" s="149" t="str">
        <f t="shared" si="0"/>
        <v>S42W1</v>
      </c>
      <c r="AB4" s="149" t="str">
        <f t="shared" si="0"/>
        <v>S42W2</v>
      </c>
      <c r="AC4" s="149" t="str">
        <f t="shared" si="0"/>
        <v>S42W3</v>
      </c>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row>
    <row r="5" spans="1:166" x14ac:dyDescent="0.25">
      <c r="A5" s="349" t="s">
        <v>67</v>
      </c>
      <c r="B5" s="350"/>
      <c r="C5" s="47">
        <v>42746</v>
      </c>
      <c r="D5" s="47">
        <f>C5+7</f>
        <v>42753</v>
      </c>
      <c r="E5" s="47">
        <f>D5+7</f>
        <v>42760</v>
      </c>
      <c r="F5" s="47">
        <f t="shared" ref="F5:O5" si="1">E5+7</f>
        <v>42767</v>
      </c>
      <c r="G5" s="47">
        <f t="shared" si="1"/>
        <v>42774</v>
      </c>
      <c r="H5" s="47">
        <f t="shared" si="1"/>
        <v>42781</v>
      </c>
      <c r="I5" s="47">
        <f t="shared" si="1"/>
        <v>42788</v>
      </c>
      <c r="J5" s="47">
        <f t="shared" si="1"/>
        <v>42795</v>
      </c>
      <c r="K5" s="47">
        <f t="shared" si="1"/>
        <v>42802</v>
      </c>
      <c r="L5" s="47">
        <f t="shared" si="1"/>
        <v>42809</v>
      </c>
      <c r="M5" s="47">
        <f t="shared" si="1"/>
        <v>42816</v>
      </c>
      <c r="N5" s="47">
        <f t="shared" si="1"/>
        <v>42823</v>
      </c>
      <c r="O5" s="47">
        <f t="shared" si="1"/>
        <v>42830</v>
      </c>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row>
    <row r="6" spans="1:166" x14ac:dyDescent="0.25">
      <c r="A6" s="361" t="s">
        <v>284</v>
      </c>
      <c r="B6" s="362"/>
      <c r="C6" s="47"/>
      <c r="D6" s="47"/>
      <c r="E6" s="47"/>
      <c r="F6" s="47" t="s">
        <v>322</v>
      </c>
      <c r="G6" s="47"/>
      <c r="H6" s="48"/>
      <c r="I6" s="47"/>
      <c r="J6" s="47" t="s">
        <v>323</v>
      </c>
      <c r="K6" s="47"/>
      <c r="L6" s="47"/>
      <c r="M6" s="47"/>
      <c r="N6" s="47" t="s">
        <v>324</v>
      </c>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row>
    <row r="7" spans="1:166" x14ac:dyDescent="0.25">
      <c r="A7" s="349" t="s">
        <v>260</v>
      </c>
      <c r="B7" s="350"/>
      <c r="C7" s="206">
        <v>221</v>
      </c>
      <c r="D7" s="206">
        <v>231</v>
      </c>
      <c r="E7" s="206">
        <v>232.5</v>
      </c>
      <c r="F7" s="206">
        <v>213</v>
      </c>
      <c r="G7" s="206">
        <v>213</v>
      </c>
      <c r="H7" s="206">
        <v>219</v>
      </c>
      <c r="I7" s="206">
        <v>221</v>
      </c>
      <c r="J7" s="206">
        <v>342.5</v>
      </c>
      <c r="K7" s="206">
        <v>316</v>
      </c>
      <c r="L7" s="206">
        <v>316</v>
      </c>
      <c r="M7" s="206"/>
      <c r="N7" s="206"/>
      <c r="O7" s="206"/>
      <c r="P7" s="206"/>
      <c r="Q7" s="206"/>
      <c r="R7" s="206"/>
      <c r="S7" s="206"/>
      <c r="T7" s="206"/>
      <c r="U7" s="206"/>
      <c r="V7" s="206"/>
      <c r="W7" s="206"/>
      <c r="X7" s="206"/>
      <c r="Y7" s="206"/>
      <c r="Z7" s="206"/>
      <c r="AA7" s="206"/>
      <c r="AB7" s="206"/>
      <c r="AC7" s="206"/>
      <c r="AD7" s="206"/>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row>
    <row r="8" spans="1:166" x14ac:dyDescent="0.25">
      <c r="A8" s="349" t="s">
        <v>261</v>
      </c>
      <c r="B8" s="350"/>
      <c r="C8" s="152">
        <f>C72</f>
        <v>60</v>
      </c>
      <c r="D8" s="152">
        <f>D72+C8</f>
        <v>125</v>
      </c>
      <c r="E8" s="152">
        <f>E72+D8</f>
        <v>193</v>
      </c>
      <c r="F8" s="152">
        <f>F72</f>
        <v>65</v>
      </c>
      <c r="G8" s="152">
        <f>G72+F8</f>
        <v>124</v>
      </c>
      <c r="H8" s="152">
        <f>H72+G8</f>
        <v>193</v>
      </c>
      <c r="I8" s="152">
        <f>I72</f>
        <v>110</v>
      </c>
      <c r="J8" s="152">
        <f>J72+I8</f>
        <v>216</v>
      </c>
      <c r="K8" s="152">
        <f>K72+J8</f>
        <v>313</v>
      </c>
      <c r="L8" s="152">
        <f>L72</f>
        <v>113.5</v>
      </c>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row>
    <row r="9" spans="1:166" x14ac:dyDescent="0.25">
      <c r="A9" s="349" t="s">
        <v>262</v>
      </c>
      <c r="B9" s="350"/>
      <c r="C9" s="152">
        <f>C56</f>
        <v>69</v>
      </c>
      <c r="D9" s="152">
        <f>D56+C9</f>
        <v>133</v>
      </c>
      <c r="E9" s="152">
        <f>E56+D9</f>
        <v>191</v>
      </c>
      <c r="F9" s="152">
        <f>F56</f>
        <v>58</v>
      </c>
      <c r="G9" s="152">
        <f>G56+F9</f>
        <v>122</v>
      </c>
      <c r="H9" s="152">
        <f>H56+G9</f>
        <v>173</v>
      </c>
      <c r="I9" s="152">
        <f>I56</f>
        <v>102</v>
      </c>
      <c r="J9" s="152">
        <f>J56+I9</f>
        <v>207</v>
      </c>
      <c r="K9" s="152">
        <f>K56+J9</f>
        <v>284</v>
      </c>
      <c r="L9" s="152">
        <f>L56</f>
        <v>101</v>
      </c>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row>
    <row r="10" spans="1:166" x14ac:dyDescent="0.25">
      <c r="A10" s="349" t="s">
        <v>263</v>
      </c>
      <c r="B10" s="350"/>
      <c r="C10" s="152">
        <v>65</v>
      </c>
      <c r="D10" s="152">
        <f t="shared" ref="D10:I10" si="2">D40*D7</f>
        <v>131.66999999999999</v>
      </c>
      <c r="E10" s="152">
        <f t="shared" si="2"/>
        <v>197.625</v>
      </c>
      <c r="F10" s="152">
        <f t="shared" si="2"/>
        <v>57.510000000000005</v>
      </c>
      <c r="G10" s="152">
        <f t="shared" si="2"/>
        <v>119.28000000000002</v>
      </c>
      <c r="H10" s="152">
        <f t="shared" si="2"/>
        <v>173.01000000000002</v>
      </c>
      <c r="I10" s="152">
        <f t="shared" si="2"/>
        <v>101.66000000000001</v>
      </c>
      <c r="J10" s="152">
        <f t="shared" ref="J10:K10" si="3">J40*J7</f>
        <v>174.67500000000001</v>
      </c>
      <c r="K10" s="152">
        <f t="shared" si="3"/>
        <v>233.84</v>
      </c>
      <c r="L10" s="152">
        <f t="shared" ref="L10" si="4">L40*L7</f>
        <v>104.28</v>
      </c>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row>
    <row r="11" spans="1:166" x14ac:dyDescent="0.25">
      <c r="A11" s="361" t="s">
        <v>264</v>
      </c>
      <c r="B11" s="362"/>
      <c r="C11" s="157">
        <v>0</v>
      </c>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row>
    <row r="12" spans="1:166" x14ac:dyDescent="0.25">
      <c r="A12" s="361" t="s">
        <v>265</v>
      </c>
      <c r="B12" s="362"/>
      <c r="C12" s="160">
        <v>0</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row>
    <row r="13" spans="1:166" s="43" customFormat="1" x14ac:dyDescent="0.25">
      <c r="A13" s="361" t="s">
        <v>266</v>
      </c>
      <c r="B13" s="362"/>
      <c r="C13" s="160">
        <v>0</v>
      </c>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row>
    <row r="14" spans="1:166" x14ac:dyDescent="0.25">
      <c r="A14" s="361" t="s">
        <v>267</v>
      </c>
      <c r="B14" s="362"/>
      <c r="C14" s="155">
        <v>0</v>
      </c>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61"/>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row>
    <row r="15" spans="1:166" x14ac:dyDescent="0.25">
      <c r="A15" s="349" t="s">
        <v>268</v>
      </c>
      <c r="B15" s="350"/>
      <c r="C15" s="195">
        <f t="shared" ref="C15:H15" si="5">C10/C8</f>
        <v>1.0833333333333333</v>
      </c>
      <c r="D15" s="195">
        <f t="shared" si="5"/>
        <v>1.0533599999999999</v>
      </c>
      <c r="E15" s="195">
        <f t="shared" si="5"/>
        <v>1.0239637305699483</v>
      </c>
      <c r="F15" s="195">
        <f t="shared" si="5"/>
        <v>0.88476923076923086</v>
      </c>
      <c r="G15" s="195">
        <f t="shared" si="5"/>
        <v>0.96193548387096783</v>
      </c>
      <c r="H15" s="195">
        <f t="shared" si="5"/>
        <v>0.89642487046632136</v>
      </c>
      <c r="I15" s="195">
        <f t="shared" ref="I15:J15" si="6">I10/I8</f>
        <v>0.92418181818181833</v>
      </c>
      <c r="J15" s="195">
        <f t="shared" si="6"/>
        <v>0.80868055555555562</v>
      </c>
      <c r="K15" s="195">
        <f>K10/K8</f>
        <v>0.74709265175718853</v>
      </c>
      <c r="L15" s="195">
        <f>L10/L8</f>
        <v>0.91876651982378854</v>
      </c>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row>
    <row r="16" spans="1:166" x14ac:dyDescent="0.25">
      <c r="A16" s="349" t="s">
        <v>269</v>
      </c>
      <c r="B16" s="350"/>
      <c r="C16" s="150">
        <f t="shared" ref="C16:H16" si="7">C10-C8</f>
        <v>5</v>
      </c>
      <c r="D16" s="150">
        <f t="shared" si="7"/>
        <v>6.6699999999999875</v>
      </c>
      <c r="E16" s="150">
        <f t="shared" si="7"/>
        <v>4.625</v>
      </c>
      <c r="F16" s="150">
        <f t="shared" si="7"/>
        <v>-7.4899999999999949</v>
      </c>
      <c r="G16" s="150">
        <f t="shared" si="7"/>
        <v>-4.7199999999999847</v>
      </c>
      <c r="H16" s="150">
        <f t="shared" si="7"/>
        <v>-19.989999999999981</v>
      </c>
      <c r="I16" s="150">
        <f t="shared" ref="I16:J16" si="8">I10-I8</f>
        <v>-8.3399999999999892</v>
      </c>
      <c r="J16" s="150">
        <f t="shared" si="8"/>
        <v>-41.324999999999989</v>
      </c>
      <c r="K16" s="150">
        <f>K10-K8</f>
        <v>-79.16</v>
      </c>
      <c r="L16" s="150">
        <f>L10-L8</f>
        <v>-9.2199999999999989</v>
      </c>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8"/>
      <c r="AP16" s="148"/>
      <c r="AQ16" s="148"/>
      <c r="AR16" s="148"/>
      <c r="AS16" s="148"/>
      <c r="AT16" s="148"/>
      <c r="AU16" s="148"/>
      <c r="AV16" s="148"/>
      <c r="AW16" s="148"/>
      <c r="AX16" s="148"/>
      <c r="AY16" s="148"/>
      <c r="AZ16" s="148"/>
      <c r="BA16" s="148"/>
      <c r="BB16" s="148"/>
    </row>
    <row r="17" spans="1:54" x14ac:dyDescent="0.25">
      <c r="A17" s="349" t="s">
        <v>270</v>
      </c>
      <c r="B17" s="350"/>
      <c r="C17" s="195">
        <f t="shared" ref="C17:H17" si="9">C10/C9</f>
        <v>0.94202898550724634</v>
      </c>
      <c r="D17" s="195">
        <f t="shared" si="9"/>
        <v>0.98999999999999988</v>
      </c>
      <c r="E17" s="195">
        <f t="shared" si="9"/>
        <v>1.0346858638743455</v>
      </c>
      <c r="F17" s="195">
        <f t="shared" si="9"/>
        <v>0.99155172413793113</v>
      </c>
      <c r="G17" s="195">
        <f t="shared" si="9"/>
        <v>0.97770491803278703</v>
      </c>
      <c r="H17" s="195">
        <f t="shared" si="9"/>
        <v>1.0000578034682082</v>
      </c>
      <c r="I17" s="195">
        <f t="shared" ref="I17:J17" si="10">I10/I9</f>
        <v>0.99666666666666681</v>
      </c>
      <c r="J17" s="195">
        <f t="shared" si="10"/>
        <v>0.84384057971014503</v>
      </c>
      <c r="K17" s="195">
        <f>K10/K9</f>
        <v>0.82338028169014088</v>
      </c>
      <c r="L17" s="195">
        <f>L10/L9</f>
        <v>1.0324752475247525</v>
      </c>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5"/>
      <c r="AY17" s="195"/>
      <c r="AZ17" s="195"/>
      <c r="BA17" s="195"/>
      <c r="BB17" s="195"/>
    </row>
    <row r="18" spans="1:54" x14ac:dyDescent="0.25">
      <c r="A18" s="349" t="s">
        <v>271</v>
      </c>
      <c r="B18" s="350"/>
      <c r="C18" s="150">
        <f t="shared" ref="C18:H18" si="11">C10-C9</f>
        <v>-4</v>
      </c>
      <c r="D18" s="150">
        <f t="shared" si="11"/>
        <v>-1.3300000000000125</v>
      </c>
      <c r="E18" s="150">
        <f t="shared" si="11"/>
        <v>6.625</v>
      </c>
      <c r="F18" s="150">
        <f t="shared" si="11"/>
        <v>-0.48999999999999488</v>
      </c>
      <c r="G18" s="150">
        <f t="shared" si="11"/>
        <v>-2.7199999999999847</v>
      </c>
      <c r="H18" s="150">
        <f t="shared" si="11"/>
        <v>1.0000000000019327E-2</v>
      </c>
      <c r="I18" s="150">
        <f t="shared" ref="I18:J18" si="12">I10-I9</f>
        <v>-0.3399999999999892</v>
      </c>
      <c r="J18" s="150">
        <f t="shared" si="12"/>
        <v>-32.324999999999989</v>
      </c>
      <c r="K18" s="150">
        <f t="shared" ref="K18:L18" si="13">K10-K9</f>
        <v>-50.16</v>
      </c>
      <c r="L18" s="150">
        <f t="shared" si="13"/>
        <v>3.2800000000000011</v>
      </c>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row>
    <row r="19" spans="1:54" x14ac:dyDescent="0.25">
      <c r="A19" s="349" t="s">
        <v>272</v>
      </c>
      <c r="B19" s="350"/>
      <c r="C19" s="246" t="str">
        <f>IF(C11=0,"",(C12+C14)/C11*1000)</f>
        <v/>
      </c>
      <c r="D19" s="246" t="str">
        <f t="shared" ref="D19:E19" si="14">IF(D11=0,"",(D12+D14)/D11*1000)</f>
        <v/>
      </c>
      <c r="E19" s="246" t="str">
        <f t="shared" si="14"/>
        <v/>
      </c>
      <c r="F19" s="148"/>
      <c r="G19" s="256"/>
      <c r="H19" s="257"/>
      <c r="I19" s="258"/>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row>
    <row r="20" spans="1:54" x14ac:dyDescent="0.25">
      <c r="A20" s="349" t="s">
        <v>273</v>
      </c>
      <c r="B20" s="350"/>
      <c r="C20" s="246" t="str">
        <f>IF(C12+C13=0,"",C13/(C12+C13))</f>
        <v/>
      </c>
      <c r="D20" s="246" t="str">
        <f t="shared" ref="D20:E20" si="15">IF(D12+D13=0,"",D13/(D12+D13))</f>
        <v/>
      </c>
      <c r="E20" s="246" t="str">
        <f t="shared" si="15"/>
        <v/>
      </c>
      <c r="F20" s="151"/>
      <c r="G20" s="256"/>
      <c r="H20" s="257"/>
      <c r="I20" s="258"/>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row>
    <row r="21" spans="1:54" x14ac:dyDescent="0.25">
      <c r="A21" s="349" t="s">
        <v>274</v>
      </c>
      <c r="B21" s="350"/>
      <c r="C21" s="246" t="str">
        <f>IF((C12+C14)=0,"",C14/(C12+C14))</f>
        <v/>
      </c>
      <c r="D21" s="246" t="str">
        <f t="shared" ref="D21:E21" si="16">IF((D12+D14)=0,"",D14/(D12+D14))</f>
        <v/>
      </c>
      <c r="E21" s="246" t="str">
        <f t="shared" si="16"/>
        <v/>
      </c>
      <c r="F21" s="151"/>
      <c r="G21" s="256"/>
      <c r="H21" s="257"/>
      <c r="I21" s="258"/>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row>
    <row r="22" spans="1:54" x14ac:dyDescent="0.25">
      <c r="A22" s="153" t="s">
        <v>277</v>
      </c>
      <c r="B22" s="154"/>
      <c r="C22" s="155"/>
      <c r="D22" s="155"/>
      <c r="E22" s="155"/>
      <c r="F22" s="155"/>
      <c r="G22" s="155"/>
      <c r="H22" s="155"/>
      <c r="I22" s="155"/>
      <c r="J22" s="164"/>
      <c r="K22" s="164"/>
      <c r="L22" s="164"/>
      <c r="M22" s="164"/>
      <c r="N22" s="164"/>
      <c r="O22" s="164"/>
      <c r="P22" s="164"/>
      <c r="Q22" s="164"/>
      <c r="R22" s="164"/>
      <c r="S22" s="164"/>
      <c r="T22" s="164"/>
      <c r="U22" s="164"/>
      <c r="V22" s="164"/>
      <c r="W22" s="164"/>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row>
    <row r="23" spans="1:54" x14ac:dyDescent="0.25">
      <c r="A23" s="153" t="s">
        <v>283</v>
      </c>
      <c r="B23" s="154"/>
      <c r="C23" s="155"/>
      <c r="D23" s="155"/>
      <c r="E23" s="155"/>
      <c r="F23" s="155"/>
      <c r="G23" s="155"/>
      <c r="H23" s="155"/>
      <c r="I23" s="155"/>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c r="AX23" s="164"/>
      <c r="AY23" s="164"/>
      <c r="AZ23" s="164"/>
      <c r="BA23" s="164"/>
      <c r="BB23" s="164"/>
    </row>
    <row r="24" spans="1:54" x14ac:dyDescent="0.25">
      <c r="A24" s="361" t="s">
        <v>285</v>
      </c>
      <c r="B24" s="362"/>
      <c r="C24" s="155"/>
      <c r="D24" s="155"/>
      <c r="E24" s="155"/>
      <c r="F24" s="155"/>
      <c r="G24" s="155"/>
      <c r="H24" s="155"/>
      <c r="I24" s="155"/>
      <c r="J24" s="164"/>
      <c r="K24" s="164"/>
      <c r="L24" s="164"/>
      <c r="M24" s="164"/>
      <c r="N24" s="164"/>
      <c r="O24" s="164"/>
      <c r="P24" s="164"/>
      <c r="Q24" s="164"/>
      <c r="R24" s="164"/>
      <c r="S24" s="164"/>
      <c r="T24" s="164"/>
      <c r="U24" s="164"/>
      <c r="V24" s="164"/>
      <c r="W24" s="164"/>
      <c r="X24" s="164"/>
      <c r="Y24" s="164"/>
      <c r="Z24" s="164"/>
      <c r="AA24" s="164"/>
      <c r="AB24" s="164"/>
      <c r="AC24" s="164"/>
      <c r="AD24" s="164"/>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row>
    <row r="25" spans="1:54" x14ac:dyDescent="0.25">
      <c r="A25" s="165" t="s">
        <v>286</v>
      </c>
      <c r="B25" s="166"/>
      <c r="C25" s="155"/>
      <c r="D25" s="155"/>
      <c r="E25" s="155"/>
      <c r="F25" s="155"/>
      <c r="G25" s="155"/>
      <c r="H25" s="155"/>
      <c r="I25" s="155"/>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row>
    <row r="26" spans="1:54" x14ac:dyDescent="0.25">
      <c r="A26" s="165" t="s">
        <v>287</v>
      </c>
      <c r="B26" s="166"/>
      <c r="C26" s="155"/>
      <c r="D26" s="155"/>
      <c r="E26" s="155"/>
      <c r="F26" s="155"/>
      <c r="G26" s="155"/>
      <c r="H26" s="155"/>
      <c r="I26" s="155"/>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row>
    <row r="27" spans="1:54" x14ac:dyDescent="0.25">
      <c r="A27" s="243"/>
      <c r="B27" s="244"/>
      <c r="C27" s="155"/>
      <c r="D27" s="155"/>
      <c r="E27" s="155"/>
      <c r="F27" s="155"/>
      <c r="G27" s="155"/>
      <c r="H27" s="155"/>
      <c r="I27" s="155"/>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H27" s="164"/>
      <c r="AI27" s="164"/>
      <c r="AJ27" s="164"/>
      <c r="AK27" s="164"/>
      <c r="AL27" s="164"/>
      <c r="AM27" s="164"/>
      <c r="AN27" s="164"/>
      <c r="AO27" s="164"/>
      <c r="AP27" s="164"/>
      <c r="AQ27" s="164"/>
      <c r="AR27" s="164"/>
      <c r="AS27" s="164"/>
      <c r="AT27" s="164"/>
      <c r="AU27" s="164"/>
      <c r="AV27" s="164"/>
      <c r="AW27" s="164"/>
      <c r="AX27" s="164"/>
      <c r="AY27" s="164"/>
      <c r="AZ27" s="164"/>
      <c r="BA27" s="164"/>
      <c r="BB27" s="164"/>
    </row>
    <row r="28" spans="1:54" x14ac:dyDescent="0.25">
      <c r="A28" s="243" t="s">
        <v>460</v>
      </c>
      <c r="B28" s="244"/>
      <c r="C28" s="248">
        <v>1</v>
      </c>
      <c r="D28" s="248">
        <v>1</v>
      </c>
      <c r="E28" s="248">
        <v>1</v>
      </c>
      <c r="F28" s="248">
        <v>1</v>
      </c>
      <c r="G28" s="248">
        <v>1</v>
      </c>
      <c r="H28" s="248">
        <v>1</v>
      </c>
      <c r="I28" s="248">
        <v>1</v>
      </c>
      <c r="J28" s="248">
        <v>1</v>
      </c>
      <c r="K28" s="248">
        <v>1</v>
      </c>
      <c r="L28" s="248">
        <v>1</v>
      </c>
      <c r="M28" s="164"/>
      <c r="N28" s="164"/>
      <c r="O28" s="164"/>
      <c r="P28" s="164"/>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4"/>
      <c r="AQ28" s="164"/>
      <c r="AR28" s="164"/>
      <c r="AS28" s="164"/>
      <c r="AT28" s="164"/>
      <c r="AU28" s="164"/>
      <c r="AV28" s="164"/>
      <c r="AW28" s="164"/>
      <c r="AX28" s="164"/>
      <c r="AY28" s="164"/>
      <c r="AZ28" s="164"/>
      <c r="BA28" s="164"/>
      <c r="BB28" s="164"/>
    </row>
    <row r="29" spans="1:54" x14ac:dyDescent="0.25">
      <c r="A29" s="247" t="s">
        <v>469</v>
      </c>
      <c r="B29" s="244"/>
      <c r="C29" s="251" t="s">
        <v>481</v>
      </c>
      <c r="D29" s="251" t="s">
        <v>481</v>
      </c>
      <c r="E29" s="251" t="s">
        <v>481</v>
      </c>
      <c r="F29" s="251" t="s">
        <v>481</v>
      </c>
      <c r="G29" s="251" t="s">
        <v>481</v>
      </c>
      <c r="H29" s="251" t="s">
        <v>481</v>
      </c>
      <c r="I29" s="251" t="s">
        <v>481</v>
      </c>
      <c r="J29" s="251" t="s">
        <v>481</v>
      </c>
      <c r="K29" s="251" t="s">
        <v>481</v>
      </c>
      <c r="L29" s="251" t="s">
        <v>481</v>
      </c>
      <c r="M29" s="164"/>
      <c r="N29" s="164"/>
      <c r="O29" s="164"/>
      <c r="P29" s="164"/>
      <c r="Q29" s="164"/>
      <c r="R29" s="164"/>
      <c r="S29" s="164"/>
      <c r="T29" s="164"/>
      <c r="U29" s="164"/>
      <c r="V29" s="164"/>
      <c r="W29" s="164"/>
      <c r="X29" s="164"/>
      <c r="Y29" s="164"/>
      <c r="Z29" s="164"/>
      <c r="AA29" s="164"/>
      <c r="AB29" s="164"/>
      <c r="AC29" s="164"/>
      <c r="AD29" s="164"/>
      <c r="AE29" s="164"/>
      <c r="AF29" s="164"/>
      <c r="AG29" s="164"/>
      <c r="AH29" s="164"/>
      <c r="AI29" s="164"/>
      <c r="AJ29" s="164"/>
      <c r="AK29" s="164"/>
      <c r="AL29" s="164"/>
      <c r="AM29" s="164"/>
      <c r="AN29" s="164"/>
      <c r="AO29" s="164"/>
      <c r="AP29" s="164"/>
      <c r="AQ29" s="164"/>
      <c r="AR29" s="164"/>
      <c r="AS29" s="164"/>
      <c r="AT29" s="164"/>
      <c r="AU29" s="164"/>
      <c r="AV29" s="164"/>
      <c r="AW29" s="164"/>
      <c r="AX29" s="164"/>
      <c r="AY29" s="164"/>
      <c r="AZ29" s="164"/>
      <c r="BA29" s="164"/>
      <c r="BB29" s="164"/>
    </row>
    <row r="30" spans="1:54" x14ac:dyDescent="0.25">
      <c r="A30" s="247" t="s">
        <v>461</v>
      </c>
      <c r="B30" s="244"/>
      <c r="C30" s="248">
        <v>1</v>
      </c>
      <c r="D30" s="248">
        <v>1</v>
      </c>
      <c r="E30" s="248">
        <v>1</v>
      </c>
      <c r="F30" s="248">
        <v>1</v>
      </c>
      <c r="G30" s="248">
        <v>1</v>
      </c>
      <c r="H30" s="248">
        <v>1</v>
      </c>
      <c r="I30" s="248">
        <v>1</v>
      </c>
      <c r="J30" s="248">
        <v>1</v>
      </c>
      <c r="K30" s="248">
        <v>1</v>
      </c>
      <c r="L30" s="248">
        <v>1</v>
      </c>
      <c r="M30" s="164"/>
      <c r="N30" s="164"/>
      <c r="O30" s="164"/>
      <c r="P30" s="164"/>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row>
    <row r="31" spans="1:54" x14ac:dyDescent="0.25">
      <c r="A31" s="247" t="s">
        <v>462</v>
      </c>
      <c r="B31" s="244"/>
      <c r="C31" s="248">
        <v>1</v>
      </c>
      <c r="D31" s="248">
        <v>1</v>
      </c>
      <c r="E31" s="248">
        <v>1</v>
      </c>
      <c r="F31" s="248">
        <v>1</v>
      </c>
      <c r="G31" s="248">
        <v>1</v>
      </c>
      <c r="H31" s="248">
        <v>1</v>
      </c>
      <c r="I31" s="248">
        <v>1</v>
      </c>
      <c r="J31" s="248">
        <v>1</v>
      </c>
      <c r="K31" s="248">
        <v>1</v>
      </c>
      <c r="L31" s="248">
        <v>1</v>
      </c>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row>
    <row r="32" spans="1:54" x14ac:dyDescent="0.25">
      <c r="A32" s="243" t="s">
        <v>463</v>
      </c>
      <c r="B32" s="244"/>
      <c r="C32" s="372"/>
      <c r="D32" s="373"/>
      <c r="E32" s="374"/>
      <c r="F32" s="249" t="s">
        <v>427</v>
      </c>
      <c r="G32" s="249" t="s">
        <v>427</v>
      </c>
      <c r="H32" s="249" t="s">
        <v>427</v>
      </c>
      <c r="I32" s="249" t="s">
        <v>427</v>
      </c>
      <c r="J32" s="249" t="s">
        <v>427</v>
      </c>
      <c r="K32" s="249" t="s">
        <v>427</v>
      </c>
      <c r="L32" s="249" t="s">
        <v>427</v>
      </c>
      <c r="M32" s="164"/>
      <c r="N32" s="164"/>
      <c r="O32" s="164"/>
      <c r="P32" s="164"/>
      <c r="Q32" s="164"/>
      <c r="R32" s="164"/>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row>
    <row r="33" spans="1:54" x14ac:dyDescent="0.25">
      <c r="A33" s="243" t="s">
        <v>464</v>
      </c>
      <c r="B33" s="244"/>
      <c r="C33" s="250">
        <v>0</v>
      </c>
      <c r="D33" s="250">
        <v>0</v>
      </c>
      <c r="E33" s="250">
        <v>0</v>
      </c>
      <c r="F33" s="250">
        <v>0</v>
      </c>
      <c r="G33" s="250" t="s">
        <v>482</v>
      </c>
      <c r="H33" s="250" t="s">
        <v>482</v>
      </c>
      <c r="I33" s="250" t="s">
        <v>482</v>
      </c>
      <c r="J33" s="250">
        <v>0</v>
      </c>
      <c r="K33" s="250" t="s">
        <v>492</v>
      </c>
      <c r="L33" s="250" t="s">
        <v>492</v>
      </c>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row>
    <row r="34" spans="1:54" x14ac:dyDescent="0.25">
      <c r="A34" s="243" t="s">
        <v>465</v>
      </c>
      <c r="B34" s="244"/>
      <c r="C34" s="250">
        <v>5</v>
      </c>
      <c r="D34" s="250">
        <v>5</v>
      </c>
      <c r="E34" s="250">
        <v>4</v>
      </c>
      <c r="F34" s="250">
        <v>4</v>
      </c>
      <c r="G34" s="250" t="s">
        <v>482</v>
      </c>
      <c r="H34" s="250" t="s">
        <v>482</v>
      </c>
      <c r="I34" s="250" t="s">
        <v>482</v>
      </c>
      <c r="J34" s="250">
        <v>0</v>
      </c>
      <c r="K34" s="250" t="s">
        <v>492</v>
      </c>
      <c r="L34" s="250" t="s">
        <v>492</v>
      </c>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row>
    <row r="35" spans="1:54" x14ac:dyDescent="0.25">
      <c r="A35" s="243" t="s">
        <v>466</v>
      </c>
      <c r="B35" s="244"/>
      <c r="C35" s="369"/>
      <c r="D35" s="370"/>
      <c r="E35" s="371"/>
      <c r="F35" s="248">
        <v>0.61</v>
      </c>
      <c r="G35" s="363"/>
      <c r="H35" s="364"/>
      <c r="I35" s="365"/>
      <c r="J35" s="248">
        <v>0.61</v>
      </c>
      <c r="K35" s="248"/>
      <c r="L35" s="248"/>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row>
    <row r="36" spans="1:54" x14ac:dyDescent="0.25">
      <c r="A36" s="243" t="s">
        <v>467</v>
      </c>
      <c r="B36" s="244"/>
      <c r="C36" s="366"/>
      <c r="D36" s="367"/>
      <c r="E36" s="368"/>
      <c r="F36" s="248">
        <v>0.83530000000000004</v>
      </c>
      <c r="G36" s="363"/>
      <c r="H36" s="364"/>
      <c r="I36" s="365"/>
      <c r="J36" s="248">
        <v>0.83530000000000004</v>
      </c>
      <c r="K36" s="248"/>
      <c r="L36" s="248"/>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row>
    <row r="37" spans="1:54" x14ac:dyDescent="0.25">
      <c r="A37" s="165"/>
      <c r="B37" s="166"/>
      <c r="C37" s="252"/>
      <c r="D37" s="252"/>
      <c r="E37" s="252"/>
      <c r="F37" s="98"/>
      <c r="G37" s="155"/>
      <c r="H37" s="164"/>
      <c r="I37" s="164"/>
      <c r="J37" s="155"/>
      <c r="K37" s="155"/>
      <c r="L37" s="155"/>
      <c r="M37" s="164"/>
      <c r="N37" s="164"/>
      <c r="O37" s="164"/>
      <c r="P37" s="164"/>
      <c r="Q37" s="164"/>
      <c r="R37" s="164"/>
      <c r="S37" s="164"/>
      <c r="T37" s="164"/>
      <c r="U37" s="164"/>
      <c r="V37" s="164"/>
      <c r="W37" s="164"/>
      <c r="X37" s="164"/>
      <c r="Y37" s="164"/>
      <c r="Z37" s="164"/>
      <c r="AA37" s="164"/>
      <c r="AB37" s="164"/>
      <c r="AC37" s="164"/>
      <c r="AD37" s="164"/>
      <c r="AE37" s="164"/>
      <c r="AF37" s="164"/>
      <c r="AG37" s="164"/>
      <c r="AH37" s="164"/>
      <c r="AI37" s="164"/>
      <c r="AJ37" s="164"/>
      <c r="AK37" s="164"/>
      <c r="AL37" s="164"/>
      <c r="AM37" s="164"/>
      <c r="AN37" s="164"/>
      <c r="AO37" s="164"/>
      <c r="AP37" s="164"/>
      <c r="AQ37" s="164"/>
      <c r="AR37" s="164"/>
      <c r="AS37" s="164"/>
      <c r="AT37" s="164"/>
      <c r="AU37" s="164"/>
      <c r="AV37" s="164"/>
      <c r="AW37" s="164"/>
      <c r="AX37" s="164"/>
      <c r="AY37" s="164"/>
      <c r="AZ37" s="164"/>
      <c r="BA37" s="164"/>
      <c r="BB37" s="164"/>
    </row>
    <row r="38" spans="1:54" x14ac:dyDescent="0.25">
      <c r="A38" s="165"/>
      <c r="B38" s="166"/>
      <c r="C38" s="155"/>
      <c r="D38" s="155"/>
      <c r="E38" s="155"/>
      <c r="F38" s="155"/>
      <c r="G38" s="155"/>
      <c r="H38" s="164"/>
      <c r="I38" s="164"/>
      <c r="J38" s="155"/>
      <c r="K38" s="155"/>
      <c r="L38" s="155"/>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row>
    <row r="39" spans="1:54" x14ac:dyDescent="0.25">
      <c r="A39" s="349" t="s">
        <v>275</v>
      </c>
      <c r="B39" s="350"/>
      <c r="C39" s="162">
        <f>C8/C7</f>
        <v>0.27149321266968324</v>
      </c>
      <c r="D39" s="162">
        <f>D8/D7</f>
        <v>0.54112554112554112</v>
      </c>
      <c r="E39" s="162">
        <f t="shared" ref="E39:K39" si="17">E8/E7</f>
        <v>0.8301075268817204</v>
      </c>
      <c r="F39" s="162">
        <f t="shared" si="17"/>
        <v>0.30516431924882631</v>
      </c>
      <c r="G39" s="162">
        <f t="shared" si="17"/>
        <v>0.5821596244131455</v>
      </c>
      <c r="H39" s="162">
        <f t="shared" si="17"/>
        <v>0.88127853881278539</v>
      </c>
      <c r="I39" s="162">
        <f t="shared" si="17"/>
        <v>0.49773755656108598</v>
      </c>
      <c r="J39" s="162">
        <f t="shared" si="17"/>
        <v>0.63065693430656933</v>
      </c>
      <c r="K39" s="162">
        <f t="shared" si="17"/>
        <v>0.990506329113924</v>
      </c>
      <c r="L39" s="162">
        <f t="shared" ref="L39" si="18">L8/L7</f>
        <v>0.35917721518987344</v>
      </c>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row>
    <row r="40" spans="1:54" x14ac:dyDescent="0.25">
      <c r="A40" s="361" t="s">
        <v>276</v>
      </c>
      <c r="B40" s="362"/>
      <c r="C40" s="163">
        <v>0.34</v>
      </c>
      <c r="D40" s="163">
        <v>0.56999999999999995</v>
      </c>
      <c r="E40" s="163">
        <v>0.85</v>
      </c>
      <c r="F40" s="163">
        <v>0.27</v>
      </c>
      <c r="G40" s="163">
        <v>0.56000000000000005</v>
      </c>
      <c r="H40" s="163">
        <v>0.79</v>
      </c>
      <c r="I40" s="163">
        <v>0.46</v>
      </c>
      <c r="J40" s="163">
        <v>0.51</v>
      </c>
      <c r="K40" s="163">
        <v>0.74</v>
      </c>
      <c r="L40" s="163">
        <v>0.33</v>
      </c>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row>
    <row r="42" spans="1:54" x14ac:dyDescent="0.25">
      <c r="A42" s="55" t="s">
        <v>253</v>
      </c>
      <c r="B42" s="55" t="s">
        <v>204</v>
      </c>
      <c r="C42" s="56">
        <f>C5</f>
        <v>42746</v>
      </c>
      <c r="D42" s="56">
        <f>D5</f>
        <v>42753</v>
      </c>
      <c r="E42" s="56">
        <f>E5</f>
        <v>42760</v>
      </c>
      <c r="F42" s="56">
        <f t="shared" ref="F42:AH42" si="19">F5</f>
        <v>42767</v>
      </c>
      <c r="G42" s="56">
        <f t="shared" si="19"/>
        <v>42774</v>
      </c>
      <c r="H42" s="56">
        <f t="shared" si="19"/>
        <v>42781</v>
      </c>
      <c r="I42" s="56">
        <f t="shared" si="19"/>
        <v>42788</v>
      </c>
      <c r="J42" s="56">
        <f t="shared" si="19"/>
        <v>42795</v>
      </c>
      <c r="K42" s="56">
        <f t="shared" si="19"/>
        <v>42802</v>
      </c>
      <c r="L42" s="56">
        <f t="shared" si="19"/>
        <v>42809</v>
      </c>
      <c r="M42" s="56">
        <f t="shared" si="19"/>
        <v>42816</v>
      </c>
      <c r="N42" s="56">
        <f t="shared" si="19"/>
        <v>42823</v>
      </c>
      <c r="O42" s="56">
        <f t="shared" si="19"/>
        <v>42830</v>
      </c>
      <c r="P42" s="56">
        <f t="shared" si="19"/>
        <v>0</v>
      </c>
      <c r="Q42" s="56">
        <f t="shared" si="19"/>
        <v>0</v>
      </c>
      <c r="R42" s="56">
        <f t="shared" si="19"/>
        <v>0</v>
      </c>
      <c r="S42" s="56">
        <f t="shared" si="19"/>
        <v>0</v>
      </c>
      <c r="T42" s="56">
        <f t="shared" si="19"/>
        <v>0</v>
      </c>
      <c r="U42" s="56">
        <f t="shared" si="19"/>
        <v>0</v>
      </c>
      <c r="V42" s="56">
        <f t="shared" si="19"/>
        <v>0</v>
      </c>
      <c r="W42" s="56">
        <f t="shared" si="19"/>
        <v>0</v>
      </c>
      <c r="X42" s="56">
        <f t="shared" si="19"/>
        <v>0</v>
      </c>
      <c r="Y42" s="56">
        <f t="shared" si="19"/>
        <v>0</v>
      </c>
      <c r="Z42" s="56">
        <f t="shared" si="19"/>
        <v>0</v>
      </c>
      <c r="AA42" s="56">
        <f t="shared" si="19"/>
        <v>0</v>
      </c>
      <c r="AB42" s="56">
        <f t="shared" si="19"/>
        <v>0</v>
      </c>
      <c r="AC42" s="56">
        <f t="shared" si="19"/>
        <v>0</v>
      </c>
      <c r="AD42" s="56">
        <f t="shared" si="19"/>
        <v>0</v>
      </c>
      <c r="AE42" s="56">
        <f t="shared" si="19"/>
        <v>0</v>
      </c>
      <c r="AF42" s="56">
        <f t="shared" si="19"/>
        <v>0</v>
      </c>
      <c r="AG42" s="56">
        <f t="shared" si="19"/>
        <v>0</v>
      </c>
      <c r="AH42" s="56">
        <f t="shared" si="19"/>
        <v>0</v>
      </c>
      <c r="AI42" s="56">
        <f t="shared" ref="AI42:BB42" si="20">AI5</f>
        <v>0</v>
      </c>
      <c r="AJ42" s="56">
        <f t="shared" si="20"/>
        <v>0</v>
      </c>
      <c r="AK42" s="56">
        <f t="shared" si="20"/>
        <v>0</v>
      </c>
      <c r="AL42" s="56">
        <f t="shared" si="20"/>
        <v>0</v>
      </c>
      <c r="AM42" s="56">
        <f t="shared" si="20"/>
        <v>0</v>
      </c>
      <c r="AN42" s="56">
        <f t="shared" si="20"/>
        <v>0</v>
      </c>
      <c r="AO42" s="56">
        <f t="shared" si="20"/>
        <v>0</v>
      </c>
      <c r="AP42" s="56">
        <f t="shared" si="20"/>
        <v>0</v>
      </c>
      <c r="AQ42" s="56">
        <f t="shared" si="20"/>
        <v>0</v>
      </c>
      <c r="AR42" s="56">
        <f t="shared" si="20"/>
        <v>0</v>
      </c>
      <c r="AS42" s="56">
        <f t="shared" si="20"/>
        <v>0</v>
      </c>
      <c r="AT42" s="56">
        <f t="shared" si="20"/>
        <v>0</v>
      </c>
      <c r="AU42" s="56">
        <f t="shared" si="20"/>
        <v>0</v>
      </c>
      <c r="AV42" s="56">
        <f t="shared" si="20"/>
        <v>0</v>
      </c>
      <c r="AW42" s="56">
        <f t="shared" si="20"/>
        <v>0</v>
      </c>
      <c r="AX42" s="56">
        <f t="shared" si="20"/>
        <v>0</v>
      </c>
      <c r="AY42" s="56">
        <f t="shared" si="20"/>
        <v>0</v>
      </c>
      <c r="AZ42" s="56">
        <f t="shared" si="20"/>
        <v>0</v>
      </c>
      <c r="BA42" s="56">
        <f t="shared" si="20"/>
        <v>0</v>
      </c>
      <c r="BB42" s="56">
        <f t="shared" si="20"/>
        <v>0</v>
      </c>
    </row>
    <row r="43" spans="1:54" x14ac:dyDescent="0.25">
      <c r="A43" s="57" t="str">
        <f>CONCATENATE( 'Información General'!G13," ", 'Información General'!B13)</f>
        <v>PM Christian Lepe</v>
      </c>
      <c r="B43" s="57">
        <f t="shared" ref="B43:B54" si="21">SUM(C43:BB43)</f>
        <v>24</v>
      </c>
      <c r="C43" s="155">
        <v>0</v>
      </c>
      <c r="D43" s="155">
        <v>0</v>
      </c>
      <c r="E43" s="155">
        <v>3</v>
      </c>
      <c r="F43" s="155">
        <v>0</v>
      </c>
      <c r="G43" s="155">
        <f>6-F43</f>
        <v>6</v>
      </c>
      <c r="H43" s="155">
        <f>11-G43-F43</f>
        <v>5</v>
      </c>
      <c r="I43" s="156">
        <v>2</v>
      </c>
      <c r="J43" s="156">
        <f>3-I43</f>
        <v>1</v>
      </c>
      <c r="K43" s="155">
        <v>4</v>
      </c>
      <c r="L43" s="155">
        <v>3</v>
      </c>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row>
    <row r="44" spans="1:54" x14ac:dyDescent="0.25">
      <c r="A44" s="57" t="str">
        <f>CONCATENATE( 'Información General'!G14," ", 'Información General'!B14,"*")</f>
        <v>TechL Ricardo Gonzalez*</v>
      </c>
      <c r="B44" s="57">
        <f t="shared" si="21"/>
        <v>0</v>
      </c>
      <c r="C44" s="155"/>
      <c r="D44" s="155"/>
      <c r="E44" s="155"/>
      <c r="F44" s="155"/>
      <c r="G44" s="155"/>
      <c r="H44" s="155"/>
      <c r="I44" s="156"/>
      <c r="J44" s="156"/>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row>
    <row r="45" spans="1:54" x14ac:dyDescent="0.25">
      <c r="A45" s="57" t="str">
        <f>CONCATENATE( 'Información General'!G15," ", 'Información General'!B15)</f>
        <v>SP Ricardo Gonzalez</v>
      </c>
      <c r="B45" s="57">
        <f t="shared" si="21"/>
        <v>283</v>
      </c>
      <c r="C45" s="155">
        <v>30</v>
      </c>
      <c r="D45" s="155">
        <f>-C45+58</f>
        <v>28</v>
      </c>
      <c r="E45" s="155">
        <f>89-C45-D45</f>
        <v>31</v>
      </c>
      <c r="F45" s="155">
        <v>30</v>
      </c>
      <c r="G45" s="155">
        <f>56-F45</f>
        <v>26</v>
      </c>
      <c r="H45" s="155">
        <f>87-G45-F45</f>
        <v>31</v>
      </c>
      <c r="I45" s="156">
        <v>27</v>
      </c>
      <c r="J45" s="156">
        <f>63-I45</f>
        <v>36</v>
      </c>
      <c r="K45" s="156">
        <f>74-J45-I45</f>
        <v>11</v>
      </c>
      <c r="L45" s="156">
        <v>33</v>
      </c>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row>
    <row r="46" spans="1:54" x14ac:dyDescent="0.25">
      <c r="A46" s="57" t="str">
        <f>CONCATENATE( 'Información General'!G16," ", 'Información General'!B16)</f>
        <v>Dev SR Jorge Morán</v>
      </c>
      <c r="B46" s="57">
        <f t="shared" si="21"/>
        <v>264</v>
      </c>
      <c r="C46" s="155">
        <v>39</v>
      </c>
      <c r="D46" s="155">
        <f>-C46+71</f>
        <v>32</v>
      </c>
      <c r="E46" s="155">
        <f>94-D46-C46</f>
        <v>23</v>
      </c>
      <c r="F46" s="155">
        <v>24</v>
      </c>
      <c r="G46" s="155">
        <f>53-F46</f>
        <v>29</v>
      </c>
      <c r="H46" s="155">
        <f>62-G46-F46</f>
        <v>9</v>
      </c>
      <c r="I46" s="156">
        <v>29</v>
      </c>
      <c r="J46" s="156">
        <f>58-I46</f>
        <v>29</v>
      </c>
      <c r="K46" s="156">
        <f>80-J46-I46</f>
        <v>22</v>
      </c>
      <c r="L46" s="156">
        <v>28</v>
      </c>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c r="AU46" s="155"/>
      <c r="AV46" s="155"/>
      <c r="AW46" s="155"/>
      <c r="AX46" s="155"/>
      <c r="AY46" s="155"/>
      <c r="AZ46" s="155"/>
      <c r="BA46" s="155"/>
      <c r="BB46" s="155"/>
    </row>
    <row r="47" spans="1:54" x14ac:dyDescent="0.25">
      <c r="A47" s="57" t="str">
        <f>CONCATENATE( 'Información General'!G17," ", 'Información General'!B17)</f>
        <v>JR - bench Mario Montañez</v>
      </c>
      <c r="B47" s="57">
        <f t="shared" si="21"/>
        <v>113</v>
      </c>
      <c r="C47" s="155">
        <v>0</v>
      </c>
      <c r="D47" s="155">
        <v>4</v>
      </c>
      <c r="E47" s="155">
        <f>5-D47</f>
        <v>1</v>
      </c>
      <c r="F47" s="155">
        <v>4</v>
      </c>
      <c r="G47" s="155">
        <f>7-F47</f>
        <v>3</v>
      </c>
      <c r="H47" s="155">
        <f>13-G47-F47</f>
        <v>6</v>
      </c>
      <c r="I47" s="156">
        <v>25</v>
      </c>
      <c r="J47" s="156">
        <f>54-I47</f>
        <v>29</v>
      </c>
      <c r="K47" s="156">
        <f>78-J47-I47</f>
        <v>24</v>
      </c>
      <c r="L47" s="156">
        <v>17</v>
      </c>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row>
    <row r="48" spans="1:54" x14ac:dyDescent="0.25">
      <c r="A48" s="57" t="str">
        <f>CONCATENATE( 'Información General'!G18," ", 'Información General'!B18)</f>
        <v>JR - bench Iván Rodríguez</v>
      </c>
      <c r="B48" s="57">
        <f t="shared" si="21"/>
        <v>65</v>
      </c>
      <c r="C48" s="155"/>
      <c r="D48" s="155"/>
      <c r="E48" s="155"/>
      <c r="F48" s="155"/>
      <c r="G48" s="155"/>
      <c r="H48" s="155"/>
      <c r="I48" s="156">
        <v>19</v>
      </c>
      <c r="J48" s="156">
        <f>29-I48</f>
        <v>10</v>
      </c>
      <c r="K48" s="156">
        <f>45-J48-I48</f>
        <v>16</v>
      </c>
      <c r="L48" s="156">
        <v>20</v>
      </c>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row>
    <row r="49" spans="1:54" x14ac:dyDescent="0.25">
      <c r="A49" s="57" t="s">
        <v>403</v>
      </c>
      <c r="B49" s="57"/>
      <c r="C49" s="155"/>
      <c r="D49" s="155"/>
      <c r="E49" s="155"/>
      <c r="F49" s="155"/>
      <c r="G49" s="155"/>
      <c r="H49" s="155"/>
      <c r="I49" s="156"/>
      <c r="J49" s="156"/>
      <c r="K49" s="156"/>
      <c r="L49" s="156"/>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155"/>
      <c r="AL49" s="155"/>
      <c r="AM49" s="155"/>
      <c r="AN49" s="155"/>
      <c r="AO49" s="155"/>
      <c r="AP49" s="155"/>
      <c r="AQ49" s="155"/>
      <c r="AR49" s="155"/>
      <c r="AS49" s="155"/>
      <c r="AT49" s="155"/>
      <c r="AU49" s="155"/>
      <c r="AV49" s="155"/>
      <c r="AW49" s="155"/>
      <c r="AX49" s="155"/>
      <c r="AY49" s="155"/>
      <c r="AZ49" s="155"/>
      <c r="BA49" s="155"/>
      <c r="BB49" s="155"/>
    </row>
    <row r="50" spans="1:54" x14ac:dyDescent="0.25">
      <c r="A50" s="57" t="s">
        <v>404</v>
      </c>
      <c r="B50" s="57"/>
      <c r="C50" s="155"/>
      <c r="D50" s="155"/>
      <c r="E50" s="155"/>
      <c r="F50" s="155"/>
      <c r="G50" s="155"/>
      <c r="H50" s="155"/>
      <c r="I50" s="156"/>
      <c r="J50" s="156"/>
      <c r="K50" s="156"/>
      <c r="L50" s="156"/>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55"/>
      <c r="AT50" s="155"/>
      <c r="AU50" s="155"/>
      <c r="AV50" s="155"/>
      <c r="AW50" s="155"/>
      <c r="AX50" s="155"/>
      <c r="AY50" s="155"/>
      <c r="AZ50" s="155"/>
      <c r="BA50" s="155"/>
      <c r="BB50" s="155"/>
    </row>
    <row r="51" spans="1:54" x14ac:dyDescent="0.25">
      <c r="A51" s="57" t="s">
        <v>405</v>
      </c>
      <c r="B51" s="57"/>
      <c r="C51" s="155"/>
      <c r="D51" s="155"/>
      <c r="E51" s="155"/>
      <c r="F51" s="155"/>
      <c r="G51" s="155"/>
      <c r="H51" s="155"/>
      <c r="I51" s="156"/>
      <c r="J51" s="156"/>
      <c r="K51" s="156"/>
      <c r="L51" s="156"/>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155"/>
      <c r="AT51" s="155"/>
      <c r="AU51" s="155"/>
      <c r="AV51" s="155"/>
      <c r="AW51" s="155"/>
      <c r="AX51" s="155"/>
      <c r="AY51" s="155"/>
      <c r="AZ51" s="155"/>
      <c r="BA51" s="155"/>
      <c r="BB51" s="155"/>
    </row>
    <row r="52" spans="1:54" x14ac:dyDescent="0.25">
      <c r="A52" s="57" t="s">
        <v>406</v>
      </c>
      <c r="B52" s="57"/>
      <c r="C52" s="155"/>
      <c r="D52" s="155"/>
      <c r="E52" s="155"/>
      <c r="F52" s="155"/>
      <c r="G52" s="155"/>
      <c r="H52" s="155"/>
      <c r="I52" s="156"/>
      <c r="J52" s="156"/>
      <c r="K52" s="156"/>
      <c r="L52" s="156"/>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55"/>
      <c r="AT52" s="155"/>
      <c r="AU52" s="155"/>
      <c r="AV52" s="155"/>
      <c r="AW52" s="155"/>
      <c r="AX52" s="155"/>
      <c r="AY52" s="155"/>
      <c r="AZ52" s="155"/>
      <c r="BA52" s="155"/>
      <c r="BB52" s="155"/>
    </row>
    <row r="53" spans="1:54" x14ac:dyDescent="0.25">
      <c r="A53" s="57" t="s">
        <v>407</v>
      </c>
      <c r="B53" s="57"/>
      <c r="C53" s="155"/>
      <c r="D53" s="155"/>
      <c r="E53" s="155"/>
      <c r="F53" s="155"/>
      <c r="G53" s="155"/>
      <c r="H53" s="155"/>
      <c r="I53" s="156"/>
      <c r="J53" s="156"/>
      <c r="K53" s="156"/>
      <c r="L53" s="156"/>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row>
    <row r="54" spans="1:54" x14ac:dyDescent="0.25">
      <c r="A54" s="57" t="s">
        <v>408</v>
      </c>
      <c r="B54" s="57">
        <f t="shared" si="21"/>
        <v>0</v>
      </c>
      <c r="C54" s="155"/>
      <c r="D54" s="155"/>
      <c r="E54" s="155"/>
      <c r="F54" s="155"/>
      <c r="G54" s="155"/>
      <c r="H54" s="155"/>
      <c r="I54" s="156"/>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row>
    <row r="55" spans="1:54" x14ac:dyDescent="0.25">
      <c r="A55" s="57" t="s">
        <v>234</v>
      </c>
      <c r="B55" s="57">
        <f t="shared" ref="B55:BB55" si="22">SUM(B43:B54)</f>
        <v>749</v>
      </c>
      <c r="C55" s="148">
        <f t="shared" si="22"/>
        <v>69</v>
      </c>
      <c r="D55" s="148">
        <f t="shared" si="22"/>
        <v>64</v>
      </c>
      <c r="E55" s="148">
        <f t="shared" si="22"/>
        <v>58</v>
      </c>
      <c r="F55" s="148">
        <f t="shared" si="22"/>
        <v>58</v>
      </c>
      <c r="G55" s="148">
        <f t="shared" si="22"/>
        <v>64</v>
      </c>
      <c r="H55" s="148">
        <f t="shared" si="22"/>
        <v>51</v>
      </c>
      <c r="I55" s="148">
        <f t="shared" si="22"/>
        <v>102</v>
      </c>
      <c r="J55" s="148">
        <f t="shared" si="22"/>
        <v>105</v>
      </c>
      <c r="K55" s="148">
        <f t="shared" si="22"/>
        <v>77</v>
      </c>
      <c r="L55" s="148">
        <f t="shared" si="22"/>
        <v>101</v>
      </c>
      <c r="M55" s="148">
        <f t="shared" si="22"/>
        <v>0</v>
      </c>
      <c r="N55" s="148">
        <f t="shared" si="22"/>
        <v>0</v>
      </c>
      <c r="O55" s="148">
        <f t="shared" si="22"/>
        <v>0</v>
      </c>
      <c r="P55" s="148">
        <f t="shared" si="22"/>
        <v>0</v>
      </c>
      <c r="Q55" s="148">
        <f t="shared" si="22"/>
        <v>0</v>
      </c>
      <c r="R55" s="148">
        <f t="shared" si="22"/>
        <v>0</v>
      </c>
      <c r="S55" s="148">
        <f t="shared" si="22"/>
        <v>0</v>
      </c>
      <c r="T55" s="148">
        <f t="shared" si="22"/>
        <v>0</v>
      </c>
      <c r="U55" s="148">
        <f t="shared" si="22"/>
        <v>0</v>
      </c>
      <c r="V55" s="148">
        <f t="shared" si="22"/>
        <v>0</v>
      </c>
      <c r="W55" s="148">
        <f t="shared" si="22"/>
        <v>0</v>
      </c>
      <c r="X55" s="148">
        <f t="shared" si="22"/>
        <v>0</v>
      </c>
      <c r="Y55" s="148">
        <f t="shared" si="22"/>
        <v>0</v>
      </c>
      <c r="Z55" s="148">
        <f t="shared" si="22"/>
        <v>0</v>
      </c>
      <c r="AA55" s="148">
        <f t="shared" si="22"/>
        <v>0</v>
      </c>
      <c r="AB55" s="148">
        <f t="shared" si="22"/>
        <v>0</v>
      </c>
      <c r="AC55" s="148">
        <f t="shared" si="22"/>
        <v>0</v>
      </c>
      <c r="AD55" s="148">
        <f t="shared" si="22"/>
        <v>0</v>
      </c>
      <c r="AE55" s="148">
        <f t="shared" si="22"/>
        <v>0</v>
      </c>
      <c r="AF55" s="148">
        <f t="shared" si="22"/>
        <v>0</v>
      </c>
      <c r="AG55" s="148">
        <f t="shared" si="22"/>
        <v>0</v>
      </c>
      <c r="AH55" s="148">
        <f t="shared" si="22"/>
        <v>0</v>
      </c>
      <c r="AI55" s="148">
        <f t="shared" si="22"/>
        <v>0</v>
      </c>
      <c r="AJ55" s="148">
        <f t="shared" si="22"/>
        <v>0</v>
      </c>
      <c r="AK55" s="148">
        <f t="shared" si="22"/>
        <v>0</v>
      </c>
      <c r="AL55" s="148">
        <f t="shared" si="22"/>
        <v>0</v>
      </c>
      <c r="AM55" s="148">
        <f t="shared" si="22"/>
        <v>0</v>
      </c>
      <c r="AN55" s="148">
        <f t="shared" si="22"/>
        <v>0</v>
      </c>
      <c r="AO55" s="148">
        <f t="shared" si="22"/>
        <v>0</v>
      </c>
      <c r="AP55" s="148">
        <f t="shared" si="22"/>
        <v>0</v>
      </c>
      <c r="AQ55" s="148">
        <f t="shared" si="22"/>
        <v>0</v>
      </c>
      <c r="AR55" s="148">
        <f t="shared" si="22"/>
        <v>0</v>
      </c>
      <c r="AS55" s="148">
        <f t="shared" si="22"/>
        <v>0</v>
      </c>
      <c r="AT55" s="148">
        <f t="shared" si="22"/>
        <v>0</v>
      </c>
      <c r="AU55" s="148">
        <f t="shared" si="22"/>
        <v>0</v>
      </c>
      <c r="AV55" s="148">
        <f t="shared" si="22"/>
        <v>0</v>
      </c>
      <c r="AW55" s="148">
        <f t="shared" si="22"/>
        <v>0</v>
      </c>
      <c r="AX55" s="148">
        <f t="shared" si="22"/>
        <v>0</v>
      </c>
      <c r="AY55" s="148">
        <f t="shared" si="22"/>
        <v>0</v>
      </c>
      <c r="AZ55" s="148">
        <f t="shared" si="22"/>
        <v>0</v>
      </c>
      <c r="BA55" s="148">
        <f t="shared" si="22"/>
        <v>0</v>
      </c>
      <c r="BB55" s="148">
        <f t="shared" si="22"/>
        <v>0</v>
      </c>
    </row>
    <row r="56" spans="1:54" x14ac:dyDescent="0.25">
      <c r="A56" s="349" t="s">
        <v>69</v>
      </c>
      <c r="B56" s="350"/>
      <c r="C56" s="152">
        <f>C55</f>
        <v>69</v>
      </c>
      <c r="D56" s="152">
        <f>D55</f>
        <v>64</v>
      </c>
      <c r="E56" s="152">
        <f t="shared" ref="E56:BB56" si="23">E55</f>
        <v>58</v>
      </c>
      <c r="F56" s="152">
        <f t="shared" si="23"/>
        <v>58</v>
      </c>
      <c r="G56" s="152">
        <f t="shared" si="23"/>
        <v>64</v>
      </c>
      <c r="H56" s="152">
        <f t="shared" si="23"/>
        <v>51</v>
      </c>
      <c r="I56" s="152">
        <f t="shared" si="23"/>
        <v>102</v>
      </c>
      <c r="J56" s="152">
        <f t="shared" si="23"/>
        <v>105</v>
      </c>
      <c r="K56" s="152">
        <f t="shared" si="23"/>
        <v>77</v>
      </c>
      <c r="L56" s="152">
        <f t="shared" si="23"/>
        <v>101</v>
      </c>
      <c r="M56" s="152">
        <f t="shared" si="23"/>
        <v>0</v>
      </c>
      <c r="N56" s="152">
        <f t="shared" si="23"/>
        <v>0</v>
      </c>
      <c r="O56" s="152">
        <f t="shared" si="23"/>
        <v>0</v>
      </c>
      <c r="P56" s="152">
        <f t="shared" si="23"/>
        <v>0</v>
      </c>
      <c r="Q56" s="152">
        <f t="shared" si="23"/>
        <v>0</v>
      </c>
      <c r="R56" s="152">
        <f t="shared" si="23"/>
        <v>0</v>
      </c>
      <c r="S56" s="152">
        <f t="shared" si="23"/>
        <v>0</v>
      </c>
      <c r="T56" s="152">
        <f t="shared" si="23"/>
        <v>0</v>
      </c>
      <c r="U56" s="152">
        <f t="shared" si="23"/>
        <v>0</v>
      </c>
      <c r="V56" s="152">
        <f t="shared" si="23"/>
        <v>0</v>
      </c>
      <c r="W56" s="152">
        <f t="shared" si="23"/>
        <v>0</v>
      </c>
      <c r="X56" s="152">
        <f t="shared" si="23"/>
        <v>0</v>
      </c>
      <c r="Y56" s="152">
        <f t="shared" si="23"/>
        <v>0</v>
      </c>
      <c r="Z56" s="152">
        <f t="shared" si="23"/>
        <v>0</v>
      </c>
      <c r="AA56" s="152">
        <f t="shared" si="23"/>
        <v>0</v>
      </c>
      <c r="AB56" s="152">
        <f t="shared" si="23"/>
        <v>0</v>
      </c>
      <c r="AC56" s="152">
        <f t="shared" si="23"/>
        <v>0</v>
      </c>
      <c r="AD56" s="152">
        <f t="shared" si="23"/>
        <v>0</v>
      </c>
      <c r="AE56" s="152">
        <f t="shared" si="23"/>
        <v>0</v>
      </c>
      <c r="AF56" s="152">
        <f t="shared" si="23"/>
        <v>0</v>
      </c>
      <c r="AG56" s="152">
        <f t="shared" si="23"/>
        <v>0</v>
      </c>
      <c r="AH56" s="152">
        <f t="shared" si="23"/>
        <v>0</v>
      </c>
      <c r="AI56" s="152">
        <f t="shared" si="23"/>
        <v>0</v>
      </c>
      <c r="AJ56" s="152">
        <f t="shared" si="23"/>
        <v>0</v>
      </c>
      <c r="AK56" s="152">
        <f t="shared" si="23"/>
        <v>0</v>
      </c>
      <c r="AL56" s="152">
        <f t="shared" si="23"/>
        <v>0</v>
      </c>
      <c r="AM56" s="152">
        <f t="shared" si="23"/>
        <v>0</v>
      </c>
      <c r="AN56" s="152">
        <f t="shared" si="23"/>
        <v>0</v>
      </c>
      <c r="AO56" s="152">
        <f t="shared" si="23"/>
        <v>0</v>
      </c>
      <c r="AP56" s="152">
        <f t="shared" si="23"/>
        <v>0</v>
      </c>
      <c r="AQ56" s="152">
        <f t="shared" si="23"/>
        <v>0</v>
      </c>
      <c r="AR56" s="152">
        <f t="shared" si="23"/>
        <v>0</v>
      </c>
      <c r="AS56" s="152">
        <f t="shared" si="23"/>
        <v>0</v>
      </c>
      <c r="AT56" s="152">
        <f t="shared" si="23"/>
        <v>0</v>
      </c>
      <c r="AU56" s="152">
        <f t="shared" si="23"/>
        <v>0</v>
      </c>
      <c r="AV56" s="152">
        <f t="shared" si="23"/>
        <v>0</v>
      </c>
      <c r="AW56" s="152">
        <f t="shared" si="23"/>
        <v>0</v>
      </c>
      <c r="AX56" s="152">
        <f t="shared" si="23"/>
        <v>0</v>
      </c>
      <c r="AY56" s="152">
        <f t="shared" si="23"/>
        <v>0</v>
      </c>
      <c r="AZ56" s="152">
        <f t="shared" si="23"/>
        <v>0</v>
      </c>
      <c r="BA56" s="152">
        <f t="shared" si="23"/>
        <v>0</v>
      </c>
      <c r="BB56" s="152">
        <f t="shared" si="23"/>
        <v>0</v>
      </c>
    </row>
    <row r="58" spans="1:54" x14ac:dyDescent="0.25">
      <c r="A58" s="55" t="s">
        <v>254</v>
      </c>
      <c r="B58" s="55" t="s">
        <v>204</v>
      </c>
      <c r="C58" s="56">
        <f>C5</f>
        <v>42746</v>
      </c>
      <c r="D58" s="56">
        <f>D5</f>
        <v>42753</v>
      </c>
      <c r="E58" s="56">
        <f>E5</f>
        <v>42760</v>
      </c>
      <c r="F58" s="56">
        <f t="shared" ref="F58:AH58" si="24">F5</f>
        <v>42767</v>
      </c>
      <c r="G58" s="56">
        <f t="shared" si="24"/>
        <v>42774</v>
      </c>
      <c r="H58" s="56">
        <f t="shared" si="24"/>
        <v>42781</v>
      </c>
      <c r="I58" s="56">
        <f t="shared" si="24"/>
        <v>42788</v>
      </c>
      <c r="J58" s="56">
        <f t="shared" si="24"/>
        <v>42795</v>
      </c>
      <c r="K58" s="56">
        <f t="shared" si="24"/>
        <v>42802</v>
      </c>
      <c r="L58" s="56">
        <f t="shared" si="24"/>
        <v>42809</v>
      </c>
      <c r="M58" s="56">
        <f t="shared" si="24"/>
        <v>42816</v>
      </c>
      <c r="N58" s="56">
        <f t="shared" si="24"/>
        <v>42823</v>
      </c>
      <c r="O58" s="56">
        <f t="shared" si="24"/>
        <v>42830</v>
      </c>
      <c r="P58" s="56">
        <f t="shared" si="24"/>
        <v>0</v>
      </c>
      <c r="Q58" s="56">
        <f t="shared" si="24"/>
        <v>0</v>
      </c>
      <c r="R58" s="56">
        <f t="shared" si="24"/>
        <v>0</v>
      </c>
      <c r="S58" s="56">
        <f t="shared" si="24"/>
        <v>0</v>
      </c>
      <c r="T58" s="56">
        <f t="shared" si="24"/>
        <v>0</v>
      </c>
      <c r="U58" s="56">
        <f t="shared" si="24"/>
        <v>0</v>
      </c>
      <c r="V58" s="56">
        <f t="shared" si="24"/>
        <v>0</v>
      </c>
      <c r="W58" s="56">
        <f t="shared" si="24"/>
        <v>0</v>
      </c>
      <c r="X58" s="56">
        <f t="shared" si="24"/>
        <v>0</v>
      </c>
      <c r="Y58" s="56">
        <f t="shared" si="24"/>
        <v>0</v>
      </c>
      <c r="Z58" s="56">
        <f t="shared" si="24"/>
        <v>0</v>
      </c>
      <c r="AA58" s="56">
        <f t="shared" si="24"/>
        <v>0</v>
      </c>
      <c r="AB58" s="56">
        <f t="shared" si="24"/>
        <v>0</v>
      </c>
      <c r="AC58" s="56">
        <f t="shared" si="24"/>
        <v>0</v>
      </c>
      <c r="AD58" s="56">
        <f t="shared" si="24"/>
        <v>0</v>
      </c>
      <c r="AE58" s="56">
        <f t="shared" si="24"/>
        <v>0</v>
      </c>
      <c r="AF58" s="56">
        <f t="shared" si="24"/>
        <v>0</v>
      </c>
      <c r="AG58" s="56">
        <f t="shared" si="24"/>
        <v>0</v>
      </c>
      <c r="AH58" s="56">
        <f t="shared" si="24"/>
        <v>0</v>
      </c>
      <c r="AI58" s="56">
        <f t="shared" ref="AI58:BB58" si="25">AI5</f>
        <v>0</v>
      </c>
      <c r="AJ58" s="56">
        <f t="shared" si="25"/>
        <v>0</v>
      </c>
      <c r="AK58" s="56">
        <f t="shared" si="25"/>
        <v>0</v>
      </c>
      <c r="AL58" s="56">
        <f t="shared" si="25"/>
        <v>0</v>
      </c>
      <c r="AM58" s="56">
        <f t="shared" si="25"/>
        <v>0</v>
      </c>
      <c r="AN58" s="56">
        <f t="shared" si="25"/>
        <v>0</v>
      </c>
      <c r="AO58" s="56">
        <f t="shared" si="25"/>
        <v>0</v>
      </c>
      <c r="AP58" s="56">
        <f t="shared" si="25"/>
        <v>0</v>
      </c>
      <c r="AQ58" s="56">
        <f t="shared" si="25"/>
        <v>0</v>
      </c>
      <c r="AR58" s="56">
        <f t="shared" si="25"/>
        <v>0</v>
      </c>
      <c r="AS58" s="56">
        <f t="shared" si="25"/>
        <v>0</v>
      </c>
      <c r="AT58" s="56">
        <f t="shared" si="25"/>
        <v>0</v>
      </c>
      <c r="AU58" s="56">
        <f t="shared" si="25"/>
        <v>0</v>
      </c>
      <c r="AV58" s="56">
        <f t="shared" si="25"/>
        <v>0</v>
      </c>
      <c r="AW58" s="56">
        <f t="shared" si="25"/>
        <v>0</v>
      </c>
      <c r="AX58" s="56">
        <f t="shared" si="25"/>
        <v>0</v>
      </c>
      <c r="AY58" s="56">
        <f t="shared" si="25"/>
        <v>0</v>
      </c>
      <c r="AZ58" s="56">
        <f t="shared" si="25"/>
        <v>0</v>
      </c>
      <c r="BA58" s="56">
        <f t="shared" si="25"/>
        <v>0</v>
      </c>
      <c r="BB58" s="56">
        <f t="shared" si="25"/>
        <v>0</v>
      </c>
    </row>
    <row r="59" spans="1:54" x14ac:dyDescent="0.25">
      <c r="A59" s="57" t="str">
        <f>CONCATENATE( 'Información General'!G13," ", 'Información General'!B13)</f>
        <v>PM Christian Lepe</v>
      </c>
      <c r="B59" s="57">
        <f t="shared" ref="B59:B64" si="26">SUM(C59:BB59)</f>
        <v>35.5</v>
      </c>
      <c r="C59" s="207">
        <v>0</v>
      </c>
      <c r="D59" s="207">
        <v>0</v>
      </c>
      <c r="E59" s="207">
        <v>3</v>
      </c>
      <c r="F59" s="207">
        <v>0</v>
      </c>
      <c r="G59" s="207">
        <v>6</v>
      </c>
      <c r="H59" s="207">
        <v>4</v>
      </c>
      <c r="I59" s="208">
        <v>6</v>
      </c>
      <c r="J59" s="207">
        <v>2</v>
      </c>
      <c r="K59" s="207">
        <v>2</v>
      </c>
      <c r="L59" s="207">
        <v>12.5</v>
      </c>
      <c r="M59" s="207"/>
      <c r="N59" s="207"/>
      <c r="O59" s="207"/>
      <c r="P59" s="207"/>
      <c r="Q59" s="207"/>
      <c r="R59" s="207"/>
      <c r="S59" s="207"/>
      <c r="T59" s="207"/>
      <c r="U59" s="207"/>
      <c r="V59" s="207"/>
      <c r="W59" s="209"/>
      <c r="X59" s="209"/>
      <c r="Y59" s="209"/>
      <c r="Z59" s="209"/>
      <c r="AA59" s="209"/>
      <c r="AB59" s="209"/>
      <c r="AC59" s="209"/>
      <c r="AD59" s="209"/>
      <c r="AE59" s="209"/>
      <c r="AF59" s="209"/>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row>
    <row r="60" spans="1:54" x14ac:dyDescent="0.25">
      <c r="A60" s="57" t="str">
        <f>CONCATENATE( 'Información General'!G14," ", 'Información General'!B14,"*")</f>
        <v>TechL Ricardo Gonzalez*</v>
      </c>
      <c r="B60" s="57">
        <f t="shared" si="26"/>
        <v>0</v>
      </c>
      <c r="C60" s="207"/>
      <c r="D60" s="207"/>
      <c r="E60" s="207"/>
      <c r="F60" s="207"/>
      <c r="G60" s="207"/>
      <c r="H60" s="207"/>
      <c r="I60" s="208"/>
      <c r="J60" s="207"/>
      <c r="K60" s="207"/>
      <c r="L60" s="207"/>
      <c r="M60" s="207"/>
      <c r="N60" s="207"/>
      <c r="O60" s="207"/>
      <c r="P60" s="207"/>
      <c r="Q60" s="207"/>
      <c r="R60" s="207"/>
      <c r="S60" s="207"/>
      <c r="T60" s="207"/>
      <c r="U60" s="207"/>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row>
    <row r="61" spans="1:54" x14ac:dyDescent="0.25">
      <c r="A61" s="57" t="str">
        <f>CONCATENATE( 'Información General'!G15," ", 'Información General'!B15)</f>
        <v>SP Ricardo Gonzalez</v>
      </c>
      <c r="B61" s="57">
        <f t="shared" si="26"/>
        <v>294</v>
      </c>
      <c r="C61" s="207">
        <v>30</v>
      </c>
      <c r="D61" s="207">
        <v>30</v>
      </c>
      <c r="E61" s="207">
        <v>30</v>
      </c>
      <c r="F61" s="207">
        <v>30</v>
      </c>
      <c r="G61" s="207">
        <v>24</v>
      </c>
      <c r="H61" s="207">
        <v>30</v>
      </c>
      <c r="I61" s="208">
        <v>30</v>
      </c>
      <c r="J61" s="207">
        <v>30</v>
      </c>
      <c r="K61" s="207">
        <v>30</v>
      </c>
      <c r="L61" s="207">
        <v>30</v>
      </c>
      <c r="M61" s="207"/>
      <c r="N61" s="207"/>
      <c r="O61" s="207"/>
      <c r="P61" s="207"/>
      <c r="Q61" s="207"/>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row>
    <row r="62" spans="1:54" x14ac:dyDescent="0.25">
      <c r="A62" s="57" t="str">
        <f>CONCATENATE( 'Información General'!G16," ", 'Información General'!B16)</f>
        <v>Dev SR Jorge Morán</v>
      </c>
      <c r="B62" s="57">
        <f t="shared" si="26"/>
        <v>294</v>
      </c>
      <c r="C62" s="207">
        <v>30</v>
      </c>
      <c r="D62" s="207">
        <v>30</v>
      </c>
      <c r="E62" s="207">
        <v>30</v>
      </c>
      <c r="F62" s="207">
        <v>30</v>
      </c>
      <c r="G62" s="207">
        <v>24</v>
      </c>
      <c r="H62" s="207">
        <v>30</v>
      </c>
      <c r="I62" s="208">
        <v>30</v>
      </c>
      <c r="J62" s="207">
        <v>30</v>
      </c>
      <c r="K62" s="207">
        <v>30</v>
      </c>
      <c r="L62" s="207">
        <v>30</v>
      </c>
      <c r="M62" s="207"/>
      <c r="N62" s="207"/>
      <c r="O62" s="207"/>
      <c r="P62" s="207"/>
      <c r="Q62" s="207"/>
      <c r="R62" s="207"/>
      <c r="S62" s="207"/>
      <c r="T62" s="207"/>
      <c r="U62" s="207"/>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row>
    <row r="63" spans="1:54" x14ac:dyDescent="0.25">
      <c r="A63" s="57" t="str">
        <f>CONCATENATE( 'Información General'!G17," ", 'Información General'!B17)</f>
        <v>JR - bench Mario Montañez</v>
      </c>
      <c r="B63" s="57">
        <f t="shared" si="26"/>
        <v>129</v>
      </c>
      <c r="C63" s="207">
        <v>0</v>
      </c>
      <c r="D63" s="207">
        <v>5</v>
      </c>
      <c r="E63" s="207">
        <v>5</v>
      </c>
      <c r="F63" s="207">
        <v>5</v>
      </c>
      <c r="G63" s="207">
        <v>5</v>
      </c>
      <c r="H63" s="207">
        <v>5</v>
      </c>
      <c r="I63" s="208">
        <v>25</v>
      </c>
      <c r="J63" s="207">
        <v>29</v>
      </c>
      <c r="K63" s="207">
        <v>20</v>
      </c>
      <c r="L63" s="207">
        <v>30</v>
      </c>
      <c r="M63" s="207"/>
      <c r="N63" s="207"/>
      <c r="O63" s="207"/>
      <c r="P63" s="207"/>
      <c r="Q63" s="207"/>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row>
    <row r="64" spans="1:54" x14ac:dyDescent="0.25">
      <c r="A64" s="57" t="str">
        <f>CONCATENATE( 'Información General'!G18," ", 'Información General'!B18)</f>
        <v>JR - bench Iván Rodríguez</v>
      </c>
      <c r="B64" s="57">
        <f t="shared" si="26"/>
        <v>60</v>
      </c>
      <c r="C64" s="207"/>
      <c r="D64" s="207"/>
      <c r="E64" s="207"/>
      <c r="F64" s="207"/>
      <c r="G64" s="207"/>
      <c r="H64" s="207"/>
      <c r="I64" s="208">
        <v>19</v>
      </c>
      <c r="J64" s="207">
        <f>30-12-3</f>
        <v>15</v>
      </c>
      <c r="K64" s="207">
        <v>15</v>
      </c>
      <c r="L64" s="207">
        <v>11</v>
      </c>
      <c r="M64" s="207"/>
      <c r="N64" s="207"/>
      <c r="O64" s="207"/>
      <c r="P64" s="207"/>
      <c r="Q64" s="207"/>
      <c r="R64" s="207"/>
      <c r="S64" s="207"/>
      <c r="T64" s="207"/>
      <c r="U64" s="207"/>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row>
    <row r="65" spans="1:54" x14ac:dyDescent="0.25">
      <c r="A65" s="57" t="s">
        <v>403</v>
      </c>
      <c r="B65" s="57"/>
      <c r="C65" s="207"/>
      <c r="D65" s="207"/>
      <c r="E65" s="207"/>
      <c r="F65" s="207"/>
      <c r="G65" s="207"/>
      <c r="H65" s="207"/>
      <c r="I65" s="208"/>
      <c r="J65" s="207"/>
      <c r="K65" s="207"/>
      <c r="L65" s="207"/>
      <c r="M65" s="207"/>
      <c r="N65" s="207"/>
      <c r="O65" s="207"/>
      <c r="P65" s="207"/>
      <c r="Q65" s="207"/>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row>
    <row r="66" spans="1:54" x14ac:dyDescent="0.25">
      <c r="A66" s="57" t="s">
        <v>404</v>
      </c>
      <c r="B66" s="57"/>
      <c r="C66" s="207"/>
      <c r="D66" s="207"/>
      <c r="E66" s="207"/>
      <c r="F66" s="207"/>
      <c r="G66" s="207"/>
      <c r="H66" s="207"/>
      <c r="I66" s="208"/>
      <c r="J66" s="207"/>
      <c r="K66" s="207"/>
      <c r="L66" s="207"/>
      <c r="M66" s="207"/>
      <c r="N66" s="207"/>
      <c r="O66" s="207"/>
      <c r="P66" s="207"/>
      <c r="Q66" s="207"/>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row>
    <row r="67" spans="1:54" x14ac:dyDescent="0.25">
      <c r="A67" s="57" t="s">
        <v>405</v>
      </c>
      <c r="B67" s="57"/>
      <c r="C67" s="207"/>
      <c r="D67" s="207"/>
      <c r="E67" s="207"/>
      <c r="F67" s="207"/>
      <c r="G67" s="207"/>
      <c r="H67" s="207"/>
      <c r="I67" s="208"/>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row>
    <row r="68" spans="1:54" x14ac:dyDescent="0.25">
      <c r="A68" s="57" t="s">
        <v>406</v>
      </c>
      <c r="B68" s="57"/>
      <c r="C68" s="207"/>
      <c r="D68" s="207"/>
      <c r="E68" s="207"/>
      <c r="F68" s="207"/>
      <c r="G68" s="207"/>
      <c r="H68" s="207"/>
      <c r="I68" s="208"/>
      <c r="J68" s="207"/>
      <c r="K68" s="207"/>
      <c r="L68" s="207"/>
      <c r="M68" s="207"/>
      <c r="N68" s="207"/>
      <c r="O68" s="207"/>
      <c r="P68" s="207"/>
      <c r="Q68" s="207"/>
      <c r="R68" s="207"/>
      <c r="S68" s="207"/>
      <c r="T68" s="207"/>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row>
    <row r="69" spans="1:54" x14ac:dyDescent="0.25">
      <c r="A69" s="57" t="s">
        <v>407</v>
      </c>
      <c r="B69" s="57"/>
      <c r="C69" s="207"/>
      <c r="D69" s="207"/>
      <c r="E69" s="207"/>
      <c r="F69" s="207"/>
      <c r="G69" s="207"/>
      <c r="H69" s="207"/>
      <c r="I69" s="208"/>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row>
    <row r="70" spans="1:54" x14ac:dyDescent="0.25">
      <c r="A70" s="57" t="s">
        <v>408</v>
      </c>
      <c r="B70" s="57"/>
      <c r="C70" s="207"/>
      <c r="D70" s="207"/>
      <c r="E70" s="207"/>
      <c r="F70" s="207"/>
      <c r="G70" s="207"/>
      <c r="H70" s="207"/>
      <c r="I70" s="208"/>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row>
    <row r="71" spans="1:54" x14ac:dyDescent="0.25">
      <c r="A71" s="57" t="s">
        <v>255</v>
      </c>
      <c r="B71" s="57">
        <f>SUM(C71:BY71)</f>
        <v>812.5</v>
      </c>
      <c r="C71" s="148">
        <f t="shared" ref="C71:AH71" si="27">SUM(C59:C70)</f>
        <v>60</v>
      </c>
      <c r="D71" s="148">
        <f t="shared" si="27"/>
        <v>65</v>
      </c>
      <c r="E71" s="151">
        <f t="shared" si="27"/>
        <v>68</v>
      </c>
      <c r="F71" s="151">
        <f t="shared" si="27"/>
        <v>65</v>
      </c>
      <c r="G71" s="151">
        <f t="shared" si="27"/>
        <v>59</v>
      </c>
      <c r="H71" s="151">
        <f t="shared" si="27"/>
        <v>69</v>
      </c>
      <c r="I71" s="151">
        <f t="shared" si="27"/>
        <v>110</v>
      </c>
      <c r="J71" s="151">
        <f t="shared" si="27"/>
        <v>106</v>
      </c>
      <c r="K71" s="151">
        <f t="shared" si="27"/>
        <v>97</v>
      </c>
      <c r="L71" s="151">
        <f t="shared" si="27"/>
        <v>113.5</v>
      </c>
      <c r="M71" s="151">
        <f t="shared" si="27"/>
        <v>0</v>
      </c>
      <c r="N71" s="151">
        <f t="shared" si="27"/>
        <v>0</v>
      </c>
      <c r="O71" s="151">
        <f t="shared" si="27"/>
        <v>0</v>
      </c>
      <c r="P71" s="151">
        <f t="shared" si="27"/>
        <v>0</v>
      </c>
      <c r="Q71" s="151">
        <f t="shared" si="27"/>
        <v>0</v>
      </c>
      <c r="R71" s="151">
        <f t="shared" si="27"/>
        <v>0</v>
      </c>
      <c r="S71" s="151">
        <f t="shared" si="27"/>
        <v>0</v>
      </c>
      <c r="T71" s="151">
        <f t="shared" si="27"/>
        <v>0</v>
      </c>
      <c r="U71" s="151">
        <f t="shared" si="27"/>
        <v>0</v>
      </c>
      <c r="V71" s="151">
        <f t="shared" si="27"/>
        <v>0</v>
      </c>
      <c r="W71" s="151">
        <f t="shared" si="27"/>
        <v>0</v>
      </c>
      <c r="X71" s="151">
        <f t="shared" si="27"/>
        <v>0</v>
      </c>
      <c r="Y71" s="151">
        <f t="shared" si="27"/>
        <v>0</v>
      </c>
      <c r="Z71" s="151">
        <f t="shared" si="27"/>
        <v>0</v>
      </c>
      <c r="AA71" s="151">
        <f t="shared" si="27"/>
        <v>0</v>
      </c>
      <c r="AB71" s="151">
        <f t="shared" si="27"/>
        <v>0</v>
      </c>
      <c r="AC71" s="151">
        <f t="shared" si="27"/>
        <v>0</v>
      </c>
      <c r="AD71" s="151">
        <f t="shared" si="27"/>
        <v>0</v>
      </c>
      <c r="AE71" s="151">
        <f t="shared" si="27"/>
        <v>0</v>
      </c>
      <c r="AF71" s="151">
        <f t="shared" si="27"/>
        <v>0</v>
      </c>
      <c r="AG71" s="151">
        <f t="shared" si="27"/>
        <v>0</v>
      </c>
      <c r="AH71" s="151">
        <f t="shared" si="27"/>
        <v>0</v>
      </c>
      <c r="AI71" s="151">
        <f t="shared" ref="AI71:BB71" si="28">SUM(AI59:AI70)</f>
        <v>0</v>
      </c>
      <c r="AJ71" s="151">
        <f t="shared" si="28"/>
        <v>0</v>
      </c>
      <c r="AK71" s="151">
        <f t="shared" si="28"/>
        <v>0</v>
      </c>
      <c r="AL71" s="151">
        <f t="shared" si="28"/>
        <v>0</v>
      </c>
      <c r="AM71" s="151">
        <f t="shared" si="28"/>
        <v>0</v>
      </c>
      <c r="AN71" s="151">
        <f t="shared" si="28"/>
        <v>0</v>
      </c>
      <c r="AO71" s="151">
        <f t="shared" si="28"/>
        <v>0</v>
      </c>
      <c r="AP71" s="151">
        <f t="shared" si="28"/>
        <v>0</v>
      </c>
      <c r="AQ71" s="151">
        <f t="shared" si="28"/>
        <v>0</v>
      </c>
      <c r="AR71" s="151">
        <f t="shared" si="28"/>
        <v>0</v>
      </c>
      <c r="AS71" s="151">
        <f t="shared" si="28"/>
        <v>0</v>
      </c>
      <c r="AT71" s="151">
        <f t="shared" si="28"/>
        <v>0</v>
      </c>
      <c r="AU71" s="151">
        <f t="shared" si="28"/>
        <v>0</v>
      </c>
      <c r="AV71" s="151">
        <f t="shared" si="28"/>
        <v>0</v>
      </c>
      <c r="AW71" s="151">
        <f t="shared" si="28"/>
        <v>0</v>
      </c>
      <c r="AX71" s="151">
        <f t="shared" si="28"/>
        <v>0</v>
      </c>
      <c r="AY71" s="151">
        <f t="shared" si="28"/>
        <v>0</v>
      </c>
      <c r="AZ71" s="151">
        <f t="shared" si="28"/>
        <v>0</v>
      </c>
      <c r="BA71" s="151">
        <f t="shared" si="28"/>
        <v>0</v>
      </c>
      <c r="BB71" s="151">
        <f t="shared" si="28"/>
        <v>0</v>
      </c>
    </row>
    <row r="72" spans="1:54" x14ac:dyDescent="0.25">
      <c r="A72" s="349" t="s">
        <v>68</v>
      </c>
      <c r="B72" s="350"/>
      <c r="C72" s="148">
        <f>C71</f>
        <v>60</v>
      </c>
      <c r="D72" s="148">
        <f>D71</f>
        <v>65</v>
      </c>
      <c r="E72" s="151">
        <f t="shared" ref="E72:BB72" si="29">E71</f>
        <v>68</v>
      </c>
      <c r="F72" s="151">
        <f t="shared" si="29"/>
        <v>65</v>
      </c>
      <c r="G72" s="151">
        <f t="shared" si="29"/>
        <v>59</v>
      </c>
      <c r="H72" s="151">
        <f t="shared" si="29"/>
        <v>69</v>
      </c>
      <c r="I72" s="151">
        <f t="shared" si="29"/>
        <v>110</v>
      </c>
      <c r="J72" s="151">
        <f t="shared" si="29"/>
        <v>106</v>
      </c>
      <c r="K72" s="151">
        <f t="shared" si="29"/>
        <v>97</v>
      </c>
      <c r="L72" s="151">
        <f t="shared" si="29"/>
        <v>113.5</v>
      </c>
      <c r="M72" s="151">
        <f t="shared" si="29"/>
        <v>0</v>
      </c>
      <c r="N72" s="151">
        <f t="shared" si="29"/>
        <v>0</v>
      </c>
      <c r="O72" s="151">
        <f t="shared" si="29"/>
        <v>0</v>
      </c>
      <c r="P72" s="151">
        <f t="shared" si="29"/>
        <v>0</v>
      </c>
      <c r="Q72" s="151">
        <f t="shared" si="29"/>
        <v>0</v>
      </c>
      <c r="R72" s="151">
        <f t="shared" si="29"/>
        <v>0</v>
      </c>
      <c r="S72" s="151">
        <f t="shared" si="29"/>
        <v>0</v>
      </c>
      <c r="T72" s="151">
        <f t="shared" si="29"/>
        <v>0</v>
      </c>
      <c r="U72" s="151">
        <f t="shared" si="29"/>
        <v>0</v>
      </c>
      <c r="V72" s="151">
        <f t="shared" si="29"/>
        <v>0</v>
      </c>
      <c r="W72" s="151">
        <f t="shared" si="29"/>
        <v>0</v>
      </c>
      <c r="X72" s="151">
        <f t="shared" si="29"/>
        <v>0</v>
      </c>
      <c r="Y72" s="151">
        <f t="shared" si="29"/>
        <v>0</v>
      </c>
      <c r="Z72" s="151">
        <f t="shared" si="29"/>
        <v>0</v>
      </c>
      <c r="AA72" s="151">
        <f t="shared" si="29"/>
        <v>0</v>
      </c>
      <c r="AB72" s="151">
        <f t="shared" si="29"/>
        <v>0</v>
      </c>
      <c r="AC72" s="151">
        <f t="shared" si="29"/>
        <v>0</v>
      </c>
      <c r="AD72" s="151">
        <f t="shared" si="29"/>
        <v>0</v>
      </c>
      <c r="AE72" s="151">
        <f t="shared" si="29"/>
        <v>0</v>
      </c>
      <c r="AF72" s="151">
        <f t="shared" si="29"/>
        <v>0</v>
      </c>
      <c r="AG72" s="151">
        <f t="shared" si="29"/>
        <v>0</v>
      </c>
      <c r="AH72" s="151">
        <f t="shared" si="29"/>
        <v>0</v>
      </c>
      <c r="AI72" s="151">
        <f t="shared" si="29"/>
        <v>0</v>
      </c>
      <c r="AJ72" s="151">
        <f t="shared" si="29"/>
        <v>0</v>
      </c>
      <c r="AK72" s="151">
        <f t="shared" si="29"/>
        <v>0</v>
      </c>
      <c r="AL72" s="151">
        <f t="shared" si="29"/>
        <v>0</v>
      </c>
      <c r="AM72" s="151">
        <f t="shared" si="29"/>
        <v>0</v>
      </c>
      <c r="AN72" s="151">
        <f t="shared" si="29"/>
        <v>0</v>
      </c>
      <c r="AO72" s="151">
        <f t="shared" si="29"/>
        <v>0</v>
      </c>
      <c r="AP72" s="151">
        <f t="shared" si="29"/>
        <v>0</v>
      </c>
      <c r="AQ72" s="151">
        <f t="shared" si="29"/>
        <v>0</v>
      </c>
      <c r="AR72" s="151">
        <f t="shared" si="29"/>
        <v>0</v>
      </c>
      <c r="AS72" s="151">
        <f t="shared" si="29"/>
        <v>0</v>
      </c>
      <c r="AT72" s="151">
        <f t="shared" si="29"/>
        <v>0</v>
      </c>
      <c r="AU72" s="151">
        <f t="shared" si="29"/>
        <v>0</v>
      </c>
      <c r="AV72" s="151">
        <f t="shared" si="29"/>
        <v>0</v>
      </c>
      <c r="AW72" s="151">
        <f t="shared" si="29"/>
        <v>0</v>
      </c>
      <c r="AX72" s="151">
        <f t="shared" si="29"/>
        <v>0</v>
      </c>
      <c r="AY72" s="151">
        <f t="shared" si="29"/>
        <v>0</v>
      </c>
      <c r="AZ72" s="151">
        <f t="shared" si="29"/>
        <v>0</v>
      </c>
      <c r="BA72" s="151">
        <f t="shared" si="29"/>
        <v>0</v>
      </c>
      <c r="BB72" s="151">
        <f t="shared" si="29"/>
        <v>0</v>
      </c>
    </row>
  </sheetData>
  <mergeCells count="29">
    <mergeCell ref="G35:I35"/>
    <mergeCell ref="G36:I36"/>
    <mergeCell ref="J1:O1"/>
    <mergeCell ref="A4:B4"/>
    <mergeCell ref="A5:B5"/>
    <mergeCell ref="A7:B7"/>
    <mergeCell ref="A10:B10"/>
    <mergeCell ref="A6:B6"/>
    <mergeCell ref="A15:B15"/>
    <mergeCell ref="A18:B18"/>
    <mergeCell ref="A20:B20"/>
    <mergeCell ref="A21:B21"/>
    <mergeCell ref="A24:B24"/>
    <mergeCell ref="C36:E36"/>
    <mergeCell ref="C35:E35"/>
    <mergeCell ref="C32:E32"/>
    <mergeCell ref="A72:B72"/>
    <mergeCell ref="A8:B8"/>
    <mergeCell ref="A56:B56"/>
    <mergeCell ref="A9:B9"/>
    <mergeCell ref="A13:B13"/>
    <mergeCell ref="A19:B19"/>
    <mergeCell ref="A39:B39"/>
    <mergeCell ref="A40:B40"/>
    <mergeCell ref="A11:B11"/>
    <mergeCell ref="A12:B12"/>
    <mergeCell ref="A16:B16"/>
    <mergeCell ref="A17:B17"/>
    <mergeCell ref="A14:B14"/>
  </mergeCells>
  <phoneticPr fontId="0" type="noConversion"/>
  <conditionalFormatting sqref="C28:I28">
    <cfRule type="colorScale" priority="15">
      <colorScale>
        <cfvo type="num" val="0.94989999999999997"/>
        <cfvo type="num" val="0.95"/>
        <cfvo type="num" val="0.97"/>
        <color rgb="FFF8696B"/>
        <color rgb="FFFFEB84"/>
        <color rgb="FF63BE7B"/>
      </colorScale>
    </cfRule>
  </conditionalFormatting>
  <conditionalFormatting sqref="C29:I29">
    <cfRule type="colorScale" priority="14">
      <colorScale>
        <cfvo type="num" val="1"/>
        <cfvo type="num" val="2"/>
        <cfvo type="num" val="3"/>
        <color rgb="FF00B050"/>
        <color rgb="FFFFEB84"/>
        <color rgb="FFFF0000"/>
      </colorScale>
    </cfRule>
  </conditionalFormatting>
  <conditionalFormatting sqref="C30:I31">
    <cfRule type="colorScale" priority="13">
      <colorScale>
        <cfvo type="num" val="0.99"/>
        <cfvo type="num" val="1"/>
        <color rgb="FFFF0000"/>
        <color rgb="FF00B050"/>
      </colorScale>
    </cfRule>
  </conditionalFormatting>
  <conditionalFormatting sqref="C33:I33">
    <cfRule type="colorScale" priority="12">
      <colorScale>
        <cfvo type="num" val="1"/>
        <cfvo type="num" val="2"/>
        <cfvo type="num" val="3"/>
        <color rgb="FF00B050"/>
        <color rgb="FFFFEB84"/>
        <color rgb="FFFF0000"/>
      </colorScale>
    </cfRule>
  </conditionalFormatting>
  <conditionalFormatting sqref="C34:I34">
    <cfRule type="colorScale" priority="11">
      <colorScale>
        <cfvo type="num" val="-3"/>
        <cfvo type="num" val="-2"/>
        <cfvo type="num" val="0"/>
        <color rgb="FFF8696B"/>
        <color rgb="FFFFEB84"/>
        <color rgb="FF63BE7B"/>
      </colorScale>
    </cfRule>
  </conditionalFormatting>
  <conditionalFormatting sqref="F35 C35">
    <cfRule type="colorScale" priority="10">
      <colorScale>
        <cfvo type="num" val="0.99"/>
        <cfvo type="num" val="1"/>
        <color rgb="FFFF0000"/>
        <color rgb="FF00B050"/>
      </colorScale>
    </cfRule>
  </conditionalFormatting>
  <conditionalFormatting sqref="F36 C36">
    <cfRule type="colorScale" priority="9">
      <colorScale>
        <cfvo type="num" val="0.89"/>
        <cfvo type="num" val="0.9"/>
        <cfvo type="num" val="0.95"/>
        <color rgb="FFF8696B"/>
        <color rgb="FFFFEB84"/>
        <color rgb="FF63BE7B"/>
      </colorScale>
    </cfRule>
  </conditionalFormatting>
  <conditionalFormatting sqref="J28:L28">
    <cfRule type="colorScale" priority="8">
      <colorScale>
        <cfvo type="num" val="0.94989999999999997"/>
        <cfvo type="num" val="0.95"/>
        <cfvo type="num" val="0.97"/>
        <color rgb="FFF8696B"/>
        <color rgb="FFFFEB84"/>
        <color rgb="FF63BE7B"/>
      </colorScale>
    </cfRule>
  </conditionalFormatting>
  <conditionalFormatting sqref="J29:L29">
    <cfRule type="colorScale" priority="7">
      <colorScale>
        <cfvo type="num" val="1"/>
        <cfvo type="num" val="2"/>
        <cfvo type="num" val="3"/>
        <color rgb="FF00B050"/>
        <color rgb="FFFFEB84"/>
        <color rgb="FFFF0000"/>
      </colorScale>
    </cfRule>
  </conditionalFormatting>
  <conditionalFormatting sqref="J30:L31">
    <cfRule type="colorScale" priority="6">
      <colorScale>
        <cfvo type="num" val="0.99"/>
        <cfvo type="num" val="1"/>
        <color rgb="FFFF0000"/>
        <color rgb="FF00B050"/>
      </colorScale>
    </cfRule>
  </conditionalFormatting>
  <conditionalFormatting sqref="J33:L33">
    <cfRule type="colorScale" priority="5">
      <colorScale>
        <cfvo type="num" val="1"/>
        <cfvo type="num" val="2"/>
        <cfvo type="num" val="3"/>
        <color rgb="FF00B050"/>
        <color rgb="FFFFEB84"/>
        <color rgb="FFFF0000"/>
      </colorScale>
    </cfRule>
  </conditionalFormatting>
  <conditionalFormatting sqref="J34">
    <cfRule type="colorScale" priority="4">
      <colorScale>
        <cfvo type="num" val="-3"/>
        <cfvo type="num" val="-2"/>
        <cfvo type="num" val="0"/>
        <color rgb="FFF8696B"/>
        <color rgb="FFFFEB84"/>
        <color rgb="FF63BE7B"/>
      </colorScale>
    </cfRule>
  </conditionalFormatting>
  <conditionalFormatting sqref="J35:L35">
    <cfRule type="colorScale" priority="3">
      <colorScale>
        <cfvo type="num" val="0.99"/>
        <cfvo type="num" val="1"/>
        <color rgb="FFFF0000"/>
        <color rgb="FF00B050"/>
      </colorScale>
    </cfRule>
  </conditionalFormatting>
  <conditionalFormatting sqref="J36:L36">
    <cfRule type="colorScale" priority="2">
      <colorScale>
        <cfvo type="num" val="0.89"/>
        <cfvo type="num" val="0.9"/>
        <cfvo type="num" val="0.95"/>
        <color rgb="FFF8696B"/>
        <color rgb="FFFFEB84"/>
        <color rgb="FF63BE7B"/>
      </colorScale>
    </cfRule>
  </conditionalFormatting>
  <conditionalFormatting sqref="K34:L34">
    <cfRule type="colorScale" priority="1">
      <colorScale>
        <cfvo type="num" val="1"/>
        <cfvo type="num" val="2"/>
        <cfvo type="num" val="3"/>
        <color rgb="FF00B050"/>
        <color rgb="FFFFEB84"/>
        <color rgb="FFFF0000"/>
      </colorScale>
    </cfRule>
  </conditionalFormatting>
  <pageMargins left="0.75" right="0.75" top="1" bottom="1" header="0" footer="0"/>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3"/>
  <sheetViews>
    <sheetView showGridLines="0" workbookViewId="0">
      <selection activeCell="C7" sqref="C7"/>
    </sheetView>
  </sheetViews>
  <sheetFormatPr defaultColWidth="11.44140625" defaultRowHeight="13.2" x14ac:dyDescent="0.25"/>
  <cols>
    <col min="1" max="1" width="3.109375" style="1" customWidth="1"/>
    <col min="2" max="2" width="5" style="1" customWidth="1"/>
    <col min="3" max="3" width="8.88671875" style="1" customWidth="1"/>
    <col min="4" max="4" width="8.109375" style="1" customWidth="1"/>
    <col min="5" max="5" width="7.6640625" style="1" customWidth="1"/>
    <col min="6" max="11" width="11.44140625" style="1" customWidth="1"/>
    <col min="12" max="12" width="10.88671875" style="1" customWidth="1"/>
    <col min="13" max="16384" width="11.44140625" style="1"/>
  </cols>
  <sheetData>
    <row r="1" spans="1:16" s="27" customFormat="1" ht="15.75" customHeight="1" x14ac:dyDescent="0.3">
      <c r="B1" s="330" t="s">
        <v>35</v>
      </c>
      <c r="C1" s="330"/>
      <c r="D1" s="330"/>
      <c r="E1" s="83"/>
      <c r="F1" s="83"/>
      <c r="G1" s="83"/>
      <c r="H1" s="83"/>
      <c r="I1" s="83"/>
      <c r="J1" s="83"/>
      <c r="M1" s="83"/>
      <c r="N1" s="83"/>
    </row>
    <row r="2" spans="1:16" s="27" customFormat="1" ht="15.6" x14ac:dyDescent="0.3">
      <c r="A2" s="42"/>
      <c r="C2" s="170" t="s">
        <v>36</v>
      </c>
      <c r="D2" s="170"/>
      <c r="E2" s="170"/>
      <c r="F2" s="170"/>
      <c r="G2" s="170"/>
      <c r="H2" s="170"/>
      <c r="I2" s="170"/>
      <c r="J2" s="170"/>
      <c r="M2" s="170"/>
      <c r="N2" s="170"/>
    </row>
    <row r="3" spans="1:16" s="27" customFormat="1" ht="15.6" x14ac:dyDescent="0.3">
      <c r="A3" s="42"/>
      <c r="C3" s="169" t="s">
        <v>124</v>
      </c>
      <c r="D3" s="169"/>
      <c r="E3" s="169"/>
      <c r="F3" s="169"/>
      <c r="G3" s="169"/>
      <c r="H3" s="169"/>
      <c r="I3" s="169"/>
      <c r="J3" s="169"/>
      <c r="M3" s="169"/>
      <c r="N3" s="169"/>
    </row>
    <row r="4" spans="1:16" s="27" customFormat="1" ht="15.6" x14ac:dyDescent="0.3">
      <c r="A4" s="42"/>
      <c r="C4" s="169" t="s">
        <v>293</v>
      </c>
      <c r="D4" s="169"/>
      <c r="E4" s="169"/>
      <c r="F4" s="169"/>
      <c r="G4" s="169"/>
      <c r="H4" s="169"/>
      <c r="I4" s="169"/>
      <c r="J4" s="169"/>
      <c r="M4" s="169"/>
      <c r="N4" s="169"/>
    </row>
    <row r="5" spans="1:16" s="27" customFormat="1" ht="5.25" customHeight="1" x14ac:dyDescent="0.3">
      <c r="A5" s="42"/>
      <c r="B5" s="169"/>
      <c r="C5" s="169"/>
      <c r="D5" s="169"/>
      <c r="E5" s="169"/>
      <c r="F5" s="169"/>
      <c r="G5" s="169"/>
      <c r="H5" s="169"/>
      <c r="I5" s="169"/>
      <c r="J5" s="169"/>
      <c r="M5" s="169"/>
      <c r="N5" s="169"/>
    </row>
    <row r="6" spans="1:16" s="27" customFormat="1" ht="15.6" x14ac:dyDescent="0.3">
      <c r="A6" s="42"/>
      <c r="C6" s="170" t="s">
        <v>37</v>
      </c>
      <c r="D6" s="170"/>
      <c r="E6" s="170"/>
      <c r="F6" s="170"/>
      <c r="G6" s="170"/>
      <c r="H6" s="170"/>
      <c r="I6" s="170"/>
      <c r="J6" s="170"/>
      <c r="M6" s="170"/>
      <c r="N6" s="170"/>
    </row>
    <row r="7" spans="1:16" s="27" customFormat="1" ht="12.75" customHeight="1" x14ac:dyDescent="0.3">
      <c r="A7" s="42"/>
      <c r="C7" s="169" t="s">
        <v>421</v>
      </c>
      <c r="D7" s="169"/>
      <c r="E7" s="169"/>
      <c r="F7" s="169"/>
      <c r="G7" s="169"/>
      <c r="H7" s="169"/>
      <c r="I7" s="169"/>
      <c r="J7" s="169"/>
      <c r="M7" s="169"/>
      <c r="N7" s="169"/>
    </row>
    <row r="8" spans="1:16" s="27" customFormat="1" ht="15.6" x14ac:dyDescent="0.3">
      <c r="C8" s="331" t="s">
        <v>207</v>
      </c>
      <c r="D8" s="331"/>
      <c r="E8" s="331"/>
      <c r="F8" s="331"/>
      <c r="G8" s="331"/>
      <c r="H8" s="331"/>
      <c r="I8" s="331"/>
      <c r="J8" s="331"/>
      <c r="K8" s="331"/>
      <c r="L8" s="331"/>
      <c r="M8" s="331"/>
      <c r="N8" s="331"/>
    </row>
    <row r="9" spans="1:16" ht="8.25" customHeight="1" thickBot="1" x14ac:dyDescent="0.3">
      <c r="A9" s="304"/>
      <c r="B9" s="304"/>
      <c r="C9" s="304"/>
      <c r="D9" s="304"/>
      <c r="E9" s="304"/>
      <c r="F9" s="304"/>
      <c r="G9" s="304"/>
      <c r="H9" s="304"/>
      <c r="I9" s="304"/>
      <c r="J9" s="304"/>
      <c r="K9" s="304"/>
      <c r="L9" s="304"/>
      <c r="M9" s="304"/>
      <c r="N9" s="42"/>
    </row>
    <row r="10" spans="1:16" s="41" customFormat="1" ht="13.8" thickBot="1" x14ac:dyDescent="0.3">
      <c r="B10" s="333" t="s">
        <v>129</v>
      </c>
      <c r="C10" s="334"/>
      <c r="D10" s="334"/>
      <c r="E10" s="335"/>
      <c r="F10" s="42"/>
      <c r="G10" s="42"/>
      <c r="H10" s="42"/>
      <c r="I10" s="42"/>
      <c r="J10" s="42"/>
      <c r="K10" s="42"/>
      <c r="L10" s="42"/>
      <c r="M10" s="42"/>
      <c r="N10" s="42"/>
      <c r="O10" s="42"/>
      <c r="P10" s="42"/>
    </row>
    <row r="11" spans="1:16" ht="13.8" thickBot="1" x14ac:dyDescent="0.3">
      <c r="A11" s="42"/>
      <c r="B11" s="376" t="s">
        <v>138</v>
      </c>
      <c r="C11" s="377"/>
      <c r="D11" s="377"/>
      <c r="E11" s="377"/>
      <c r="F11" s="377"/>
      <c r="G11" s="377"/>
      <c r="H11" s="377"/>
      <c r="I11" s="377"/>
      <c r="J11" s="377"/>
      <c r="K11" s="377"/>
      <c r="L11" s="377"/>
      <c r="M11" s="377"/>
      <c r="N11" s="101"/>
    </row>
    <row r="12" spans="1:16" ht="13.8" thickBot="1" x14ac:dyDescent="0.3">
      <c r="A12" s="42"/>
      <c r="B12" s="102"/>
      <c r="C12" s="375" t="s">
        <v>38</v>
      </c>
      <c r="D12" s="375"/>
      <c r="E12" s="375"/>
      <c r="F12" s="375"/>
      <c r="G12" s="375"/>
      <c r="H12" s="375"/>
      <c r="I12" s="375"/>
      <c r="J12" s="375"/>
      <c r="K12" s="375"/>
      <c r="L12" s="375"/>
      <c r="M12" s="375"/>
      <c r="N12" s="103"/>
    </row>
    <row r="13" spans="1:16" ht="13.8" thickBot="1" x14ac:dyDescent="0.3">
      <c r="A13" s="42"/>
      <c r="B13" s="102"/>
      <c r="C13" s="136"/>
      <c r="D13" s="136"/>
      <c r="E13" s="136"/>
      <c r="F13" s="136"/>
      <c r="G13" s="136"/>
      <c r="H13" s="136"/>
      <c r="I13" s="136"/>
      <c r="J13" s="136"/>
      <c r="K13" s="136"/>
      <c r="L13" s="136"/>
      <c r="M13" s="136"/>
      <c r="N13" s="103"/>
    </row>
    <row r="14" spans="1:16" x14ac:dyDescent="0.25">
      <c r="A14" s="42"/>
      <c r="B14" s="100"/>
      <c r="C14" s="329" t="s">
        <v>39</v>
      </c>
      <c r="D14" s="329"/>
      <c r="E14" s="329"/>
      <c r="F14" s="329" t="s">
        <v>8</v>
      </c>
      <c r="G14" s="329"/>
      <c r="H14" s="329"/>
      <c r="I14" s="329"/>
      <c r="J14" s="329"/>
      <c r="K14" s="329"/>
      <c r="L14" s="329"/>
      <c r="M14" s="329"/>
      <c r="N14" s="85"/>
    </row>
    <row r="15" spans="1:16" ht="62.25" customHeight="1" x14ac:dyDescent="0.25">
      <c r="A15" s="42"/>
      <c r="B15" s="94"/>
      <c r="C15" s="380" t="s">
        <v>40</v>
      </c>
      <c r="D15" s="380"/>
      <c r="E15" s="380"/>
      <c r="F15" s="381" t="s">
        <v>294</v>
      </c>
      <c r="G15" s="381"/>
      <c r="H15" s="381"/>
      <c r="I15" s="381"/>
      <c r="J15" s="381"/>
      <c r="K15" s="381"/>
      <c r="L15" s="381"/>
      <c r="M15" s="381"/>
      <c r="N15" s="85"/>
    </row>
    <row r="16" spans="1:16" ht="62.25" customHeight="1" x14ac:dyDescent="0.25">
      <c r="A16" s="42"/>
      <c r="B16" s="94"/>
      <c r="C16" s="380" t="s">
        <v>41</v>
      </c>
      <c r="D16" s="380"/>
      <c r="E16" s="380"/>
      <c r="F16" s="381" t="s">
        <v>420</v>
      </c>
      <c r="G16" s="381"/>
      <c r="H16" s="381"/>
      <c r="I16" s="381"/>
      <c r="J16" s="381"/>
      <c r="K16" s="381"/>
      <c r="L16" s="381"/>
      <c r="M16" s="381"/>
      <c r="N16" s="85"/>
    </row>
    <row r="17" spans="1:14" ht="63.75" customHeight="1" thickBot="1" x14ac:dyDescent="0.3">
      <c r="A17" s="42"/>
      <c r="B17" s="99"/>
      <c r="C17" s="380" t="s">
        <v>42</v>
      </c>
      <c r="D17" s="380"/>
      <c r="E17" s="380"/>
      <c r="F17" s="381" t="s">
        <v>43</v>
      </c>
      <c r="G17" s="381"/>
      <c r="H17" s="381"/>
      <c r="I17" s="381"/>
      <c r="J17" s="381"/>
      <c r="K17" s="381"/>
      <c r="L17" s="381"/>
      <c r="M17" s="381"/>
      <c r="N17" s="85"/>
    </row>
    <row r="18" spans="1:14" ht="13.8" thickBot="1" x14ac:dyDescent="0.3">
      <c r="A18" s="42"/>
      <c r="B18" s="382"/>
      <c r="C18" s="383"/>
      <c r="D18" s="383"/>
      <c r="E18" s="383"/>
      <c r="F18" s="383"/>
      <c r="G18" s="383"/>
      <c r="H18" s="383"/>
      <c r="I18" s="383"/>
      <c r="J18" s="383"/>
      <c r="K18" s="383"/>
      <c r="L18" s="383"/>
      <c r="M18" s="383"/>
      <c r="N18" s="103"/>
    </row>
    <row r="19" spans="1:14" x14ac:dyDescent="0.25">
      <c r="A19" s="42"/>
      <c r="B19" s="100"/>
      <c r="C19" s="384" t="s">
        <v>130</v>
      </c>
      <c r="D19" s="384"/>
      <c r="E19" s="384"/>
      <c r="F19" s="384"/>
      <c r="G19" s="384"/>
      <c r="H19" s="384"/>
      <c r="I19" s="384"/>
      <c r="J19" s="384"/>
      <c r="K19" s="384"/>
      <c r="L19" s="384"/>
      <c r="M19" s="384"/>
      <c r="N19" s="85"/>
    </row>
    <row r="20" spans="1:14" x14ac:dyDescent="0.25">
      <c r="A20" s="42"/>
      <c r="B20" s="94"/>
      <c r="C20" s="384" t="s">
        <v>295</v>
      </c>
      <c r="D20" s="384"/>
      <c r="E20" s="384"/>
      <c r="F20" s="384"/>
      <c r="G20" s="384"/>
      <c r="H20" s="384"/>
      <c r="I20" s="384"/>
      <c r="J20" s="384"/>
      <c r="K20" s="384"/>
      <c r="L20" s="384"/>
      <c r="M20" s="384"/>
      <c r="N20" s="85"/>
    </row>
    <row r="21" spans="1:14" x14ac:dyDescent="0.25">
      <c r="A21" s="42"/>
      <c r="B21" s="94"/>
      <c r="C21" s="378">
        <v>1</v>
      </c>
      <c r="D21" s="378"/>
      <c r="E21" s="378"/>
      <c r="F21" s="379" t="s">
        <v>44</v>
      </c>
      <c r="G21" s="379"/>
      <c r="H21" s="379"/>
      <c r="I21" s="379"/>
      <c r="J21" s="379"/>
      <c r="K21" s="379"/>
      <c r="L21" s="379"/>
      <c r="M21" s="379"/>
      <c r="N21" s="85"/>
    </row>
    <row r="22" spans="1:14" x14ac:dyDescent="0.25">
      <c r="A22" s="42"/>
      <c r="B22" s="94"/>
      <c r="C22" s="378">
        <v>2</v>
      </c>
      <c r="D22" s="378"/>
      <c r="E22" s="378"/>
      <c r="F22" s="379" t="s">
        <v>45</v>
      </c>
      <c r="G22" s="379"/>
      <c r="H22" s="379"/>
      <c r="I22" s="379"/>
      <c r="J22" s="379"/>
      <c r="K22" s="379"/>
      <c r="L22" s="379"/>
      <c r="M22" s="379"/>
      <c r="N22" s="85"/>
    </row>
    <row r="23" spans="1:14" ht="13.8" thickBot="1" x14ac:dyDescent="0.3">
      <c r="A23" s="42"/>
      <c r="B23" s="99"/>
      <c r="C23" s="378">
        <v>3</v>
      </c>
      <c r="D23" s="378"/>
      <c r="E23" s="378"/>
      <c r="F23" s="379" t="s">
        <v>46</v>
      </c>
      <c r="G23" s="379"/>
      <c r="H23" s="379"/>
      <c r="I23" s="379"/>
      <c r="J23" s="379"/>
      <c r="K23" s="379"/>
      <c r="L23" s="379"/>
      <c r="M23" s="379"/>
      <c r="N23" s="85"/>
    </row>
    <row r="24" spans="1:14" ht="13.8" thickBot="1" x14ac:dyDescent="0.3">
      <c r="A24" s="42"/>
      <c r="B24" s="171"/>
      <c r="C24" s="172"/>
      <c r="D24" s="172"/>
      <c r="E24" s="172"/>
      <c r="F24" s="172"/>
      <c r="G24" s="172"/>
      <c r="H24" s="172"/>
      <c r="I24" s="172"/>
      <c r="J24" s="172"/>
      <c r="K24" s="172"/>
      <c r="L24" s="172"/>
      <c r="M24" s="172"/>
      <c r="N24" s="103"/>
    </row>
    <row r="25" spans="1:14" x14ac:dyDescent="0.25">
      <c r="A25" s="42"/>
      <c r="B25" s="100"/>
      <c r="C25" s="384" t="s">
        <v>47</v>
      </c>
      <c r="D25" s="384"/>
      <c r="E25" s="384"/>
      <c r="F25" s="384"/>
      <c r="G25" s="384"/>
      <c r="H25" s="384"/>
      <c r="I25" s="384"/>
      <c r="J25" s="384"/>
      <c r="K25" s="384"/>
      <c r="L25" s="384"/>
      <c r="M25" s="384"/>
      <c r="N25" s="85"/>
    </row>
    <row r="26" spans="1:14" x14ac:dyDescent="0.25">
      <c r="A26" s="42"/>
      <c r="B26" s="94"/>
      <c r="C26" s="378">
        <v>1</v>
      </c>
      <c r="D26" s="378"/>
      <c r="E26" s="378"/>
      <c r="F26" s="379" t="s">
        <v>48</v>
      </c>
      <c r="G26" s="379"/>
      <c r="H26" s="379"/>
      <c r="I26" s="379"/>
      <c r="J26" s="379"/>
      <c r="K26" s="379"/>
      <c r="L26" s="379"/>
      <c r="M26" s="379"/>
      <c r="N26" s="85"/>
    </row>
    <row r="27" spans="1:14" x14ac:dyDescent="0.25">
      <c r="A27" s="42"/>
      <c r="B27" s="94"/>
      <c r="C27" s="378">
        <v>2</v>
      </c>
      <c r="D27" s="378"/>
      <c r="E27" s="378"/>
      <c r="F27" s="379" t="s">
        <v>49</v>
      </c>
      <c r="G27" s="379"/>
      <c r="H27" s="379"/>
      <c r="I27" s="379"/>
      <c r="J27" s="379"/>
      <c r="K27" s="379"/>
      <c r="L27" s="379"/>
      <c r="M27" s="379"/>
      <c r="N27" s="85"/>
    </row>
    <row r="28" spans="1:14" ht="13.8" thickBot="1" x14ac:dyDescent="0.3">
      <c r="A28" s="42"/>
      <c r="B28" s="94"/>
      <c r="C28" s="378">
        <v>3</v>
      </c>
      <c r="D28" s="378"/>
      <c r="E28" s="378"/>
      <c r="F28" s="379" t="s">
        <v>296</v>
      </c>
      <c r="G28" s="379"/>
      <c r="H28" s="379"/>
      <c r="I28" s="379"/>
      <c r="J28" s="379"/>
      <c r="K28" s="379"/>
      <c r="L28" s="379"/>
      <c r="M28" s="379"/>
      <c r="N28" s="85"/>
    </row>
    <row r="29" spans="1:14" ht="13.8" thickBot="1" x14ac:dyDescent="0.3">
      <c r="A29" s="42"/>
      <c r="B29" s="84"/>
      <c r="C29" s="104"/>
      <c r="D29" s="104"/>
      <c r="E29" s="104"/>
      <c r="F29" s="104"/>
      <c r="G29" s="104"/>
      <c r="H29" s="104"/>
      <c r="I29" s="104"/>
      <c r="J29" s="104"/>
      <c r="K29" s="104"/>
      <c r="L29" s="104"/>
      <c r="M29" s="104"/>
      <c r="N29" s="103"/>
    </row>
    <row r="30" spans="1:14" x14ac:dyDescent="0.25">
      <c r="A30" s="42"/>
      <c r="B30" s="94"/>
      <c r="C30" s="95" t="s">
        <v>131</v>
      </c>
      <c r="D30" s="96"/>
      <c r="E30" s="96"/>
      <c r="F30" s="96"/>
      <c r="G30" s="96"/>
      <c r="H30" s="96"/>
      <c r="I30" s="96"/>
      <c r="J30" s="96"/>
      <c r="K30" s="96"/>
      <c r="L30" s="96"/>
      <c r="M30" s="97"/>
      <c r="N30" s="85"/>
    </row>
    <row r="31" spans="1:14" x14ac:dyDescent="0.25">
      <c r="A31" s="42"/>
      <c r="B31" s="94"/>
      <c r="C31" s="388" t="s">
        <v>50</v>
      </c>
      <c r="D31" s="389"/>
      <c r="E31" s="389"/>
      <c r="F31" s="389"/>
      <c r="G31" s="389"/>
      <c r="H31" s="389"/>
      <c r="I31" s="389"/>
      <c r="J31" s="389"/>
      <c r="K31" s="389"/>
      <c r="L31" s="389"/>
      <c r="M31" s="390"/>
      <c r="N31" s="85"/>
    </row>
    <row r="32" spans="1:14" x14ac:dyDescent="0.25">
      <c r="A32" s="42"/>
      <c r="B32" s="94"/>
      <c r="C32" s="385" t="s">
        <v>51</v>
      </c>
      <c r="D32" s="386"/>
      <c r="E32" s="386"/>
      <c r="F32" s="386"/>
      <c r="G32" s="386"/>
      <c r="H32" s="386"/>
      <c r="I32" s="386"/>
      <c r="J32" s="386"/>
      <c r="K32" s="386"/>
      <c r="L32" s="386"/>
      <c r="M32" s="387"/>
      <c r="N32" s="85"/>
    </row>
    <row r="33" spans="1:14" x14ac:dyDescent="0.25">
      <c r="A33" s="42"/>
      <c r="B33" s="94"/>
      <c r="C33" s="391" t="s">
        <v>52</v>
      </c>
      <c r="D33" s="392"/>
      <c r="E33" s="80"/>
      <c r="F33" s="81"/>
      <c r="G33" s="80" t="s">
        <v>53</v>
      </c>
      <c r="H33" s="80"/>
      <c r="I33" s="80" t="s">
        <v>54</v>
      </c>
      <c r="J33" s="80"/>
      <c r="K33" s="80" t="s">
        <v>55</v>
      </c>
      <c r="L33" s="80"/>
      <c r="M33" s="80"/>
      <c r="N33" s="85"/>
    </row>
    <row r="34" spans="1:14" x14ac:dyDescent="0.25">
      <c r="A34" s="42"/>
      <c r="B34" s="94"/>
      <c r="C34" s="393"/>
      <c r="D34" s="394"/>
      <c r="E34" s="79" t="s">
        <v>53</v>
      </c>
      <c r="F34" s="79"/>
      <c r="G34" s="79" t="s">
        <v>56</v>
      </c>
      <c r="H34" s="79"/>
      <c r="I34" s="79" t="s">
        <v>56</v>
      </c>
      <c r="J34" s="79"/>
      <c r="K34" s="79" t="s">
        <v>57</v>
      </c>
      <c r="L34" s="79"/>
      <c r="M34" s="79"/>
      <c r="N34" s="85"/>
    </row>
    <row r="35" spans="1:14" x14ac:dyDescent="0.25">
      <c r="A35" s="42"/>
      <c r="B35" s="94"/>
      <c r="C35" s="393"/>
      <c r="D35" s="394"/>
      <c r="E35" s="79" t="s">
        <v>54</v>
      </c>
      <c r="F35" s="79"/>
      <c r="G35" s="79" t="s">
        <v>56</v>
      </c>
      <c r="H35" s="79"/>
      <c r="I35" s="79" t="s">
        <v>58</v>
      </c>
      <c r="J35" s="79"/>
      <c r="K35" s="79" t="s">
        <v>57</v>
      </c>
      <c r="L35" s="79"/>
      <c r="M35" s="79"/>
      <c r="N35" s="85"/>
    </row>
    <row r="36" spans="1:14" x14ac:dyDescent="0.25">
      <c r="A36" s="42"/>
      <c r="B36" s="94"/>
      <c r="C36" s="395"/>
      <c r="D36" s="396"/>
      <c r="E36" s="79" t="s">
        <v>55</v>
      </c>
      <c r="F36" s="79"/>
      <c r="G36" s="79" t="s">
        <v>58</v>
      </c>
      <c r="H36" s="79"/>
      <c r="I36" s="79" t="s">
        <v>57</v>
      </c>
      <c r="J36" s="79"/>
      <c r="K36" s="79" t="s">
        <v>57</v>
      </c>
      <c r="L36" s="79"/>
      <c r="M36" s="79"/>
      <c r="N36" s="85"/>
    </row>
    <row r="37" spans="1:14" ht="13.8" thickBot="1" x14ac:dyDescent="0.3">
      <c r="A37" s="42"/>
      <c r="B37" s="186"/>
      <c r="C37" s="187"/>
      <c r="D37" s="187"/>
      <c r="E37" s="169"/>
      <c r="F37" s="169"/>
      <c r="G37" s="169"/>
      <c r="H37" s="169"/>
      <c r="I37" s="169"/>
      <c r="J37" s="169"/>
      <c r="K37" s="169"/>
      <c r="L37" s="169"/>
      <c r="M37" s="169"/>
      <c r="N37" s="85"/>
    </row>
    <row r="38" spans="1:14" x14ac:dyDescent="0.25">
      <c r="A38" s="42"/>
      <c r="B38" s="186"/>
      <c r="C38" s="107" t="s">
        <v>297</v>
      </c>
      <c r="D38" s="107"/>
      <c r="E38" s="107"/>
      <c r="F38" s="107"/>
      <c r="G38" s="107"/>
      <c r="H38" s="107"/>
      <c r="I38" s="107"/>
      <c r="J38" s="107"/>
      <c r="K38" s="107"/>
      <c r="L38" s="107"/>
      <c r="M38" s="107"/>
      <c r="N38" s="85"/>
    </row>
    <row r="39" spans="1:14" x14ac:dyDescent="0.25">
      <c r="A39" s="42"/>
      <c r="B39" s="186"/>
      <c r="C39" s="324"/>
      <c r="D39" s="325"/>
      <c r="E39" s="325"/>
      <c r="F39" s="325"/>
      <c r="G39" s="325"/>
      <c r="H39" s="325"/>
      <c r="I39" s="325"/>
      <c r="J39" s="325"/>
      <c r="K39" s="325"/>
      <c r="L39" s="325"/>
      <c r="M39" s="326"/>
      <c r="N39" s="85"/>
    </row>
    <row r="40" spans="1:14" x14ac:dyDescent="0.25">
      <c r="A40" s="42"/>
      <c r="B40" s="186"/>
      <c r="C40" s="329" t="s">
        <v>298</v>
      </c>
      <c r="D40" s="329"/>
      <c r="E40" s="329"/>
      <c r="F40" s="329" t="s">
        <v>299</v>
      </c>
      <c r="G40" s="329"/>
      <c r="H40" s="329"/>
      <c r="I40" s="329"/>
      <c r="J40" s="329"/>
      <c r="K40" s="329"/>
      <c r="L40" s="329"/>
      <c r="M40" s="329"/>
      <c r="N40" s="85"/>
    </row>
    <row r="41" spans="1:14" x14ac:dyDescent="0.25">
      <c r="A41" s="42"/>
      <c r="B41" s="186"/>
      <c r="C41" s="378" t="s">
        <v>300</v>
      </c>
      <c r="D41" s="378"/>
      <c r="E41" s="378"/>
      <c r="F41" s="397" t="s">
        <v>301</v>
      </c>
      <c r="G41" s="397"/>
      <c r="H41" s="397"/>
      <c r="I41" s="397"/>
      <c r="J41" s="397"/>
      <c r="K41" s="397"/>
      <c r="L41" s="397"/>
      <c r="M41" s="397"/>
      <c r="N41" s="85"/>
    </row>
    <row r="42" spans="1:14" ht="12.75" customHeight="1" x14ac:dyDescent="0.25">
      <c r="A42" s="42"/>
      <c r="B42" s="186"/>
      <c r="C42" s="378" t="s">
        <v>302</v>
      </c>
      <c r="D42" s="378"/>
      <c r="E42" s="378"/>
      <c r="F42" s="397" t="s">
        <v>303</v>
      </c>
      <c r="G42" s="397"/>
      <c r="H42" s="397"/>
      <c r="I42" s="397"/>
      <c r="J42" s="397"/>
      <c r="K42" s="397"/>
      <c r="L42" s="397"/>
      <c r="M42" s="397"/>
      <c r="N42" s="85"/>
    </row>
    <row r="43" spans="1:14" ht="12.75" customHeight="1" x14ac:dyDescent="0.25">
      <c r="A43" s="42"/>
      <c r="B43" s="186"/>
      <c r="C43" s="378" t="s">
        <v>304</v>
      </c>
      <c r="D43" s="378"/>
      <c r="E43" s="378"/>
      <c r="F43" s="397" t="s">
        <v>305</v>
      </c>
      <c r="G43" s="397"/>
      <c r="H43" s="397"/>
      <c r="I43" s="397"/>
      <c r="J43" s="397"/>
      <c r="K43" s="397"/>
      <c r="L43" s="397"/>
      <c r="M43" s="397"/>
      <c r="N43" s="85"/>
    </row>
    <row r="44" spans="1:14" x14ac:dyDescent="0.25">
      <c r="A44" s="42"/>
      <c r="B44" s="186"/>
      <c r="C44" s="378" t="s">
        <v>306</v>
      </c>
      <c r="D44" s="378"/>
      <c r="E44" s="378"/>
      <c r="F44" s="397" t="s">
        <v>307</v>
      </c>
      <c r="G44" s="397"/>
      <c r="H44" s="397"/>
      <c r="I44" s="397"/>
      <c r="J44" s="397"/>
      <c r="K44" s="397"/>
      <c r="L44" s="397"/>
      <c r="M44" s="397"/>
      <c r="N44" s="85"/>
    </row>
    <row r="45" spans="1:14" ht="13.8" thickBot="1" x14ac:dyDescent="0.3">
      <c r="A45" s="42"/>
      <c r="B45" s="84"/>
      <c r="C45" s="42"/>
      <c r="D45" s="42"/>
      <c r="E45" s="42"/>
      <c r="F45" s="42"/>
      <c r="G45" s="42"/>
      <c r="H45" s="42"/>
      <c r="I45" s="42"/>
      <c r="J45" s="42"/>
      <c r="K45" s="42"/>
      <c r="L45" s="42"/>
      <c r="M45" s="105"/>
      <c r="N45" s="85"/>
    </row>
    <row r="46" spans="1:14" x14ac:dyDescent="0.25">
      <c r="A46" s="42"/>
      <c r="B46" s="93"/>
      <c r="C46" s="107" t="s">
        <v>308</v>
      </c>
      <c r="D46" s="107"/>
      <c r="E46" s="107"/>
      <c r="F46" s="107"/>
      <c r="G46" s="107"/>
      <c r="H46" s="107"/>
      <c r="I46" s="107"/>
      <c r="J46" s="107"/>
      <c r="K46" s="107"/>
      <c r="L46" s="107"/>
      <c r="M46" s="107"/>
      <c r="N46" s="85"/>
    </row>
    <row r="47" spans="1:14" x14ac:dyDescent="0.25">
      <c r="A47" s="42"/>
      <c r="B47" s="94"/>
      <c r="C47" s="324" t="s">
        <v>47</v>
      </c>
      <c r="D47" s="325"/>
      <c r="E47" s="325"/>
      <c r="F47" s="325"/>
      <c r="G47" s="325"/>
      <c r="H47" s="325"/>
      <c r="I47" s="325"/>
      <c r="J47" s="325"/>
      <c r="K47" s="325"/>
      <c r="L47" s="325"/>
      <c r="M47" s="326"/>
      <c r="N47" s="85"/>
    </row>
    <row r="48" spans="1:14" x14ac:dyDescent="0.25">
      <c r="A48" s="42"/>
      <c r="B48" s="94"/>
      <c r="C48" s="329" t="s">
        <v>59</v>
      </c>
      <c r="D48" s="329"/>
      <c r="E48" s="329"/>
      <c r="F48" s="329" t="s">
        <v>60</v>
      </c>
      <c r="G48" s="329"/>
      <c r="H48" s="329"/>
      <c r="I48" s="329"/>
      <c r="J48" s="329"/>
      <c r="K48" s="329"/>
      <c r="L48" s="329"/>
      <c r="M48" s="329"/>
      <c r="N48" s="85"/>
    </row>
    <row r="49" spans="1:17" ht="49.5" customHeight="1" x14ac:dyDescent="0.25">
      <c r="A49" s="42"/>
      <c r="B49" s="94"/>
      <c r="C49" s="378" t="s">
        <v>61</v>
      </c>
      <c r="D49" s="378"/>
      <c r="E49" s="378"/>
      <c r="F49" s="399" t="s">
        <v>309</v>
      </c>
      <c r="G49" s="399"/>
      <c r="H49" s="399"/>
      <c r="I49" s="399"/>
      <c r="J49" s="399"/>
      <c r="K49" s="399"/>
      <c r="L49" s="399"/>
      <c r="M49" s="399"/>
      <c r="N49" s="85"/>
    </row>
    <row r="50" spans="1:17" ht="27" customHeight="1" x14ac:dyDescent="0.25">
      <c r="A50" s="42"/>
      <c r="B50" s="94"/>
      <c r="C50" s="378" t="s">
        <v>62</v>
      </c>
      <c r="D50" s="378"/>
      <c r="E50" s="378"/>
      <c r="F50" s="399" t="s">
        <v>63</v>
      </c>
      <c r="G50" s="399"/>
      <c r="H50" s="399"/>
      <c r="I50" s="399"/>
      <c r="J50" s="399"/>
      <c r="K50" s="399"/>
      <c r="L50" s="399"/>
      <c r="M50" s="399"/>
      <c r="N50" s="85"/>
    </row>
    <row r="51" spans="1:17" ht="24.75" customHeight="1" thickBot="1" x14ac:dyDescent="0.3">
      <c r="A51" s="42"/>
      <c r="B51" s="94"/>
      <c r="C51" s="398" t="s">
        <v>64</v>
      </c>
      <c r="D51" s="398"/>
      <c r="E51" s="398"/>
      <c r="F51" s="399" t="s">
        <v>65</v>
      </c>
      <c r="G51" s="399"/>
      <c r="H51" s="399"/>
      <c r="I51" s="399"/>
      <c r="J51" s="399"/>
      <c r="K51" s="399"/>
      <c r="L51" s="399"/>
      <c r="M51" s="399"/>
      <c r="N51" s="85"/>
    </row>
    <row r="52" spans="1:17" ht="16.2" thickBot="1" x14ac:dyDescent="0.35">
      <c r="A52" s="27"/>
      <c r="B52" s="86"/>
      <c r="C52" s="87"/>
      <c r="D52" s="87"/>
      <c r="E52" s="87"/>
      <c r="F52" s="87"/>
      <c r="G52" s="87"/>
      <c r="H52" s="87"/>
      <c r="I52" s="87"/>
      <c r="J52" s="87"/>
      <c r="K52" s="87"/>
      <c r="L52" s="87"/>
      <c r="M52" s="108"/>
      <c r="N52" s="109"/>
      <c r="P52" s="42"/>
      <c r="Q52" s="42"/>
    </row>
    <row r="53" spans="1:17" ht="15.6" x14ac:dyDescent="0.3">
      <c r="A53" s="27"/>
      <c r="B53" s="332"/>
      <c r="C53" s="332"/>
      <c r="D53" s="332"/>
      <c r="E53" s="332"/>
      <c r="F53" s="332"/>
      <c r="G53" s="332"/>
      <c r="H53" s="332"/>
      <c r="I53" s="332"/>
      <c r="J53" s="332"/>
      <c r="K53" s="332"/>
      <c r="L53" s="332"/>
      <c r="M53" s="332"/>
      <c r="N53" s="27"/>
      <c r="P53" s="42"/>
      <c r="Q53" s="42"/>
    </row>
  </sheetData>
  <mergeCells count="54">
    <mergeCell ref="C51:E51"/>
    <mergeCell ref="F51:M51"/>
    <mergeCell ref="B53:M53"/>
    <mergeCell ref="C47:M47"/>
    <mergeCell ref="C48:E48"/>
    <mergeCell ref="F48:M48"/>
    <mergeCell ref="C49:E49"/>
    <mergeCell ref="F49:M49"/>
    <mergeCell ref="C50:E50"/>
    <mergeCell ref="F50:M50"/>
    <mergeCell ref="C42:E42"/>
    <mergeCell ref="F42:M42"/>
    <mergeCell ref="C43:E43"/>
    <mergeCell ref="F43:M43"/>
    <mergeCell ref="C44:E44"/>
    <mergeCell ref="F44:M44"/>
    <mergeCell ref="C33:D36"/>
    <mergeCell ref="C39:M39"/>
    <mergeCell ref="C40:E40"/>
    <mergeCell ref="F40:M40"/>
    <mergeCell ref="C41:E41"/>
    <mergeCell ref="F41:M41"/>
    <mergeCell ref="C32:M32"/>
    <mergeCell ref="C22:E22"/>
    <mergeCell ref="F22:M22"/>
    <mergeCell ref="C23:E23"/>
    <mergeCell ref="F23:M23"/>
    <mergeCell ref="C25:M25"/>
    <mergeCell ref="C26:E26"/>
    <mergeCell ref="F26:M26"/>
    <mergeCell ref="C27:E27"/>
    <mergeCell ref="F27:M27"/>
    <mergeCell ref="C28:E28"/>
    <mergeCell ref="F28:M28"/>
    <mergeCell ref="C31:M31"/>
    <mergeCell ref="C21:E21"/>
    <mergeCell ref="F21:M21"/>
    <mergeCell ref="C14:E14"/>
    <mergeCell ref="F14:M14"/>
    <mergeCell ref="C15:E15"/>
    <mergeCell ref="F15:M15"/>
    <mergeCell ref="C16:E16"/>
    <mergeCell ref="F16:M16"/>
    <mergeCell ref="C17:E17"/>
    <mergeCell ref="F17:M17"/>
    <mergeCell ref="B18:M18"/>
    <mergeCell ref="C19:M19"/>
    <mergeCell ref="C20:M20"/>
    <mergeCell ref="C12:M12"/>
    <mergeCell ref="B1:D1"/>
    <mergeCell ref="C8:N8"/>
    <mergeCell ref="A9:M9"/>
    <mergeCell ref="B10:E10"/>
    <mergeCell ref="B11:M11"/>
  </mergeCell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F24"/>
  <sheetViews>
    <sheetView tabSelected="1" workbookViewId="0">
      <pane xSplit="1" ySplit="4" topLeftCell="B6" activePane="bottomRight" state="frozen"/>
      <selection pane="topRight" activeCell="B1" sqref="B1"/>
      <selection pane="bottomLeft" activeCell="A5" sqref="A5"/>
      <selection pane="bottomRight" activeCell="A11" sqref="A11"/>
    </sheetView>
  </sheetViews>
  <sheetFormatPr defaultColWidth="9.109375" defaultRowHeight="13.2" x14ac:dyDescent="0.25"/>
  <cols>
    <col min="1" max="1" width="2.6640625" style="41" bestFit="1" customWidth="1"/>
    <col min="2" max="2" width="11.88671875" style="41" customWidth="1"/>
    <col min="3" max="3" width="10.44140625" style="41" customWidth="1"/>
    <col min="4" max="5" width="12.6640625" style="41" customWidth="1"/>
    <col min="6" max="6" width="12" style="41" customWidth="1"/>
    <col min="7" max="7" width="11.88671875" style="41" customWidth="1"/>
    <col min="8" max="8" width="12.88671875" style="41" customWidth="1"/>
    <col min="9" max="9" width="13.44140625" style="41" customWidth="1"/>
    <col min="10" max="10" width="13" style="41" customWidth="1"/>
    <col min="11" max="11" width="12.6640625" style="2" customWidth="1"/>
    <col min="12" max="12" width="9" style="41" customWidth="1"/>
    <col min="13" max="13" width="12.33203125" style="41" customWidth="1"/>
    <col min="14" max="14" width="9.44140625" style="41" customWidth="1"/>
    <col min="15" max="16" width="12" style="41" customWidth="1"/>
    <col min="17" max="17" width="8" style="41" bestFit="1" customWidth="1"/>
    <col min="18" max="18" width="9.6640625" style="41" customWidth="1"/>
    <col min="19" max="19" width="11.33203125" style="41" bestFit="1" customWidth="1"/>
    <col min="20" max="20" width="11.33203125" style="41" customWidth="1"/>
    <col min="21" max="21" width="9.6640625" style="60" hidden="1" customWidth="1"/>
    <col min="22" max="22" width="7.6640625" style="60" hidden="1" customWidth="1"/>
    <col min="23" max="23" width="9.109375" style="60" hidden="1" customWidth="1"/>
    <col min="24" max="24" width="10.88671875" style="60" hidden="1" customWidth="1"/>
    <col min="25" max="25" width="9.33203125" style="60" hidden="1" customWidth="1"/>
    <col min="26" max="26" width="7.6640625" style="60" hidden="1" customWidth="1"/>
    <col min="27" max="27" width="4.33203125" style="60" hidden="1" customWidth="1"/>
    <col min="28" max="28" width="5" style="60" hidden="1" customWidth="1"/>
    <col min="29" max="29" width="5.6640625" style="60" hidden="1" customWidth="1"/>
    <col min="30" max="30" width="4.88671875" style="60" hidden="1" customWidth="1"/>
    <col min="31" max="31" width="7.6640625" style="60" hidden="1" customWidth="1"/>
    <col min="32" max="16384" width="9.109375" style="2"/>
  </cols>
  <sheetData>
    <row r="1" spans="1:32" x14ac:dyDescent="0.25">
      <c r="AB1" s="400" t="s">
        <v>51</v>
      </c>
      <c r="AC1" s="400"/>
      <c r="AD1" s="400"/>
    </row>
    <row r="2" spans="1:32" ht="18.75" customHeight="1" thickBot="1" x14ac:dyDescent="0.35">
      <c r="A2" s="196"/>
      <c r="B2" s="401" t="str">
        <f>"Lista de Riesgos: "&amp;'Información General'!C3</f>
        <v>Lista de Riesgos: Ed Tech SDA Aguascalientes</v>
      </c>
      <c r="C2" s="401"/>
      <c r="D2" s="401"/>
      <c r="E2" s="401"/>
      <c r="F2" s="401"/>
      <c r="G2" s="401"/>
      <c r="H2" s="401"/>
      <c r="I2" s="401"/>
      <c r="J2" s="401"/>
      <c r="K2" s="401"/>
      <c r="L2" s="401"/>
      <c r="M2" s="401"/>
      <c r="N2" s="401"/>
      <c r="O2" s="401"/>
      <c r="P2" s="401"/>
      <c r="Q2" s="401"/>
      <c r="R2" s="401"/>
      <c r="S2" s="401"/>
      <c r="T2" s="233"/>
      <c r="U2" s="59" t="s">
        <v>76</v>
      </c>
      <c r="V2" s="60" t="s">
        <v>77</v>
      </c>
      <c r="W2" s="60" t="s">
        <v>78</v>
      </c>
      <c r="X2" s="60" t="s">
        <v>79</v>
      </c>
      <c r="Y2" s="60" t="s">
        <v>80</v>
      </c>
      <c r="Z2" s="197"/>
      <c r="AA2" s="197" t="s">
        <v>81</v>
      </c>
      <c r="AB2" s="198" t="s">
        <v>82</v>
      </c>
      <c r="AC2" s="198" t="s">
        <v>83</v>
      </c>
      <c r="AD2" s="198" t="s">
        <v>84</v>
      </c>
      <c r="AE2" s="198"/>
    </row>
    <row r="3" spans="1:32" ht="20.25" customHeight="1" thickBot="1" x14ac:dyDescent="0.3">
      <c r="B3" s="230" t="s">
        <v>393</v>
      </c>
      <c r="S3" s="42"/>
      <c r="T3" s="42"/>
      <c r="U3" s="61" t="s">
        <v>82</v>
      </c>
      <c r="V3" s="60" t="s">
        <v>82</v>
      </c>
      <c r="W3" s="60" t="s">
        <v>57</v>
      </c>
      <c r="X3" s="60" t="s">
        <v>85</v>
      </c>
      <c r="Y3" s="60" t="s">
        <v>86</v>
      </c>
      <c r="Z3" s="199" t="s">
        <v>84</v>
      </c>
      <c r="AA3" s="199">
        <v>5</v>
      </c>
      <c r="AB3" s="198" t="s">
        <v>58</v>
      </c>
      <c r="AC3" s="198" t="s">
        <v>57</v>
      </c>
      <c r="AD3" s="198" t="s">
        <v>57</v>
      </c>
      <c r="AE3" s="198"/>
    </row>
    <row r="4" spans="1:32" s="41" customFormat="1" ht="41.4" thickBot="1" x14ac:dyDescent="0.25">
      <c r="A4" s="180" t="s">
        <v>81</v>
      </c>
      <c r="B4" s="181" t="s">
        <v>95</v>
      </c>
      <c r="C4" s="181" t="s">
        <v>129</v>
      </c>
      <c r="D4" s="181" t="s">
        <v>288</v>
      </c>
      <c r="E4" s="181" t="s">
        <v>289</v>
      </c>
      <c r="F4" s="181" t="s">
        <v>87</v>
      </c>
      <c r="G4" s="181" t="s">
        <v>290</v>
      </c>
      <c r="H4" s="175" t="s">
        <v>419</v>
      </c>
      <c r="I4" s="175" t="s">
        <v>416</v>
      </c>
      <c r="J4" s="175" t="s">
        <v>417</v>
      </c>
      <c r="K4" s="175" t="s">
        <v>418</v>
      </c>
      <c r="L4" s="181" t="s">
        <v>312</v>
      </c>
      <c r="M4" s="181" t="s">
        <v>76</v>
      </c>
      <c r="N4" s="181" t="s">
        <v>77</v>
      </c>
      <c r="O4" s="181" t="s">
        <v>78</v>
      </c>
      <c r="P4" s="181" t="s">
        <v>251</v>
      </c>
      <c r="Q4" s="181" t="s">
        <v>88</v>
      </c>
      <c r="R4" s="181" t="s">
        <v>90</v>
      </c>
      <c r="S4" s="181" t="s">
        <v>91</v>
      </c>
      <c r="T4" s="181" t="s">
        <v>315</v>
      </c>
      <c r="U4" s="64" t="s">
        <v>83</v>
      </c>
      <c r="V4" s="60" t="s">
        <v>83</v>
      </c>
      <c r="W4" s="60" t="s">
        <v>58</v>
      </c>
      <c r="X4" s="60" t="s">
        <v>92</v>
      </c>
      <c r="Y4" s="60" t="s">
        <v>93</v>
      </c>
      <c r="Z4" s="200" t="s">
        <v>82</v>
      </c>
      <c r="AA4" s="200">
        <v>3</v>
      </c>
      <c r="AB4" s="198" t="s">
        <v>56</v>
      </c>
      <c r="AC4" s="198" t="s">
        <v>56</v>
      </c>
      <c r="AD4" s="198" t="s">
        <v>57</v>
      </c>
      <c r="AE4" s="198"/>
    </row>
    <row r="5" spans="1:32" s="41" customFormat="1" ht="41.4" hidden="1" thickBot="1" x14ac:dyDescent="0.25">
      <c r="A5" s="179">
        <v>0</v>
      </c>
      <c r="B5" s="167" t="s">
        <v>278</v>
      </c>
      <c r="C5" s="168" t="s">
        <v>281</v>
      </c>
      <c r="D5" s="168" t="s">
        <v>282</v>
      </c>
      <c r="E5" s="168" t="s">
        <v>291</v>
      </c>
      <c r="F5" s="168" t="s">
        <v>279</v>
      </c>
      <c r="G5" s="173" t="s">
        <v>280</v>
      </c>
      <c r="H5" s="173" t="s">
        <v>319</v>
      </c>
      <c r="I5" s="173" t="s">
        <v>319</v>
      </c>
      <c r="J5" s="173" t="s">
        <v>319</v>
      </c>
      <c r="K5" s="173" t="s">
        <v>319</v>
      </c>
      <c r="L5" s="182"/>
      <c r="M5" s="182" t="s">
        <v>84</v>
      </c>
      <c r="N5" s="182" t="s">
        <v>84</v>
      </c>
      <c r="O5" s="182" t="str">
        <f>IF(ISBLANK(M5)," ",(VLOOKUP(UPPER(M5),$Z$2:$AD$5,LOOKUP(UPPER(N5),$Z$3:$Z$5,$AA$3:$AA$5))))</f>
        <v>A</v>
      </c>
      <c r="P5" s="182"/>
      <c r="Q5" s="182"/>
      <c r="R5" s="182"/>
      <c r="S5" s="242"/>
      <c r="T5" s="182"/>
      <c r="U5" s="64" t="s">
        <v>84</v>
      </c>
      <c r="V5" s="60" t="s">
        <v>84</v>
      </c>
      <c r="W5" s="60" t="s">
        <v>56</v>
      </c>
      <c r="X5" s="60" t="s">
        <v>94</v>
      </c>
      <c r="Y5" s="60"/>
      <c r="Z5" s="199" t="s">
        <v>83</v>
      </c>
      <c r="AA5" s="199">
        <v>4</v>
      </c>
      <c r="AB5" s="198" t="s">
        <v>56</v>
      </c>
      <c r="AC5" s="198" t="s">
        <v>58</v>
      </c>
      <c r="AD5" s="198" t="s">
        <v>57</v>
      </c>
      <c r="AE5" s="198"/>
    </row>
    <row r="6" spans="1:32" s="41" customFormat="1" ht="68.099999999999994" customHeight="1" thickBot="1" x14ac:dyDescent="0.25">
      <c r="A6" s="239">
        <v>1</v>
      </c>
      <c r="B6" s="167" t="s">
        <v>444</v>
      </c>
      <c r="C6" s="168" t="s">
        <v>445</v>
      </c>
      <c r="D6" s="168" t="s">
        <v>446</v>
      </c>
      <c r="E6" s="168" t="s">
        <v>447</v>
      </c>
      <c r="F6" s="168" t="s">
        <v>448</v>
      </c>
      <c r="G6" s="173" t="s">
        <v>85</v>
      </c>
      <c r="H6" s="241">
        <v>42745</v>
      </c>
      <c r="I6" s="241">
        <v>42795</v>
      </c>
      <c r="J6" s="241" t="s">
        <v>501</v>
      </c>
      <c r="K6" s="241" t="s">
        <v>449</v>
      </c>
      <c r="L6" s="240" t="s">
        <v>304</v>
      </c>
      <c r="M6" s="240" t="s">
        <v>84</v>
      </c>
      <c r="N6" s="240" t="s">
        <v>84</v>
      </c>
      <c r="O6" s="240" t="s">
        <v>58</v>
      </c>
      <c r="P6" s="240" t="s">
        <v>450</v>
      </c>
      <c r="Q6" s="240" t="s">
        <v>451</v>
      </c>
      <c r="R6" s="240" t="s">
        <v>86</v>
      </c>
      <c r="S6" s="268">
        <v>42803</v>
      </c>
      <c r="T6" s="240" t="s">
        <v>452</v>
      </c>
      <c r="U6" s="64"/>
      <c r="V6" s="60"/>
      <c r="W6" s="60"/>
      <c r="X6" s="60"/>
      <c r="Y6" s="60"/>
      <c r="Z6" s="60"/>
      <c r="AA6" s="199"/>
      <c r="AB6" s="199"/>
      <c r="AC6" s="198"/>
      <c r="AD6" s="198"/>
      <c r="AE6" s="198"/>
      <c r="AF6" s="60"/>
    </row>
    <row r="7" spans="1:32" s="41" customFormat="1" ht="68.099999999999994" customHeight="1" thickBot="1" x14ac:dyDescent="0.25">
      <c r="A7" s="239">
        <f>A6+1</f>
        <v>2</v>
      </c>
      <c r="B7" s="167" t="s">
        <v>453</v>
      </c>
      <c r="C7" s="168" t="s">
        <v>454</v>
      </c>
      <c r="D7" s="168" t="s">
        <v>455</v>
      </c>
      <c r="E7" s="168" t="s">
        <v>456</v>
      </c>
      <c r="F7" s="168" t="s">
        <v>457</v>
      </c>
      <c r="G7" s="173" t="s">
        <v>85</v>
      </c>
      <c r="H7" s="241">
        <v>42646</v>
      </c>
      <c r="I7" s="241">
        <v>42826</v>
      </c>
      <c r="J7" s="241">
        <v>42856</v>
      </c>
      <c r="K7" s="241" t="s">
        <v>449</v>
      </c>
      <c r="L7" s="240" t="s">
        <v>304</v>
      </c>
      <c r="M7" s="240" t="s">
        <v>84</v>
      </c>
      <c r="N7" s="240" t="s">
        <v>84</v>
      </c>
      <c r="O7" s="240" t="s">
        <v>57</v>
      </c>
      <c r="P7" s="240" t="s">
        <v>450</v>
      </c>
      <c r="Q7" s="240" t="s">
        <v>451</v>
      </c>
      <c r="R7" s="240" t="s">
        <v>86</v>
      </c>
      <c r="S7" s="268">
        <v>42795</v>
      </c>
      <c r="T7" s="240" t="s">
        <v>489</v>
      </c>
      <c r="U7" s="64"/>
      <c r="V7" s="60"/>
      <c r="W7" s="60"/>
      <c r="X7" s="60"/>
      <c r="Y7" s="60"/>
      <c r="Z7" s="60"/>
      <c r="AA7" s="60"/>
      <c r="AB7" s="60"/>
      <c r="AC7" s="60"/>
      <c r="AD7" s="60"/>
      <c r="AE7" s="60"/>
      <c r="AF7" s="60"/>
    </row>
    <row r="8" spans="1:32" s="41" customFormat="1" ht="41.4" thickBot="1" x14ac:dyDescent="0.25">
      <c r="A8" s="179">
        <f>A7+1</f>
        <v>3</v>
      </c>
      <c r="B8" s="167" t="s">
        <v>453</v>
      </c>
      <c r="C8" s="168" t="s">
        <v>486</v>
      </c>
      <c r="D8" s="168" t="s">
        <v>487</v>
      </c>
      <c r="E8" s="168" t="s">
        <v>488</v>
      </c>
      <c r="F8" s="168" t="s">
        <v>457</v>
      </c>
      <c r="G8" s="173" t="s">
        <v>85</v>
      </c>
      <c r="H8" s="241" t="s">
        <v>449</v>
      </c>
      <c r="I8" s="241" t="s">
        <v>449</v>
      </c>
      <c r="J8" s="241" t="s">
        <v>449</v>
      </c>
      <c r="K8" s="241" t="s">
        <v>449</v>
      </c>
      <c r="L8" s="182" t="s">
        <v>302</v>
      </c>
      <c r="M8" s="182" t="s">
        <v>84</v>
      </c>
      <c r="N8" s="182" t="s">
        <v>84</v>
      </c>
      <c r="O8" s="182" t="str">
        <f t="shared" ref="O8:O24" si="0">IF(ISBLANK(M8)," ",(VLOOKUP(UPPER(M8),$Z$2:$AD$5,LOOKUP(UPPER(N8),$Z$3:$Z$5,$AA$3:$AA$5))))</f>
        <v>A</v>
      </c>
      <c r="P8" s="182" t="s">
        <v>450</v>
      </c>
      <c r="Q8" s="182" t="s">
        <v>451</v>
      </c>
      <c r="R8" s="182" t="s">
        <v>86</v>
      </c>
      <c r="S8" s="268">
        <v>42803</v>
      </c>
      <c r="T8" s="182" t="s">
        <v>489</v>
      </c>
      <c r="U8" s="64"/>
      <c r="V8" s="60"/>
      <c r="W8" s="60"/>
      <c r="X8" s="60"/>
      <c r="Y8" s="60"/>
      <c r="Z8" s="199"/>
      <c r="AA8" s="199"/>
      <c r="AB8" s="198"/>
      <c r="AC8" s="198"/>
      <c r="AD8" s="198"/>
      <c r="AE8" s="60"/>
    </row>
    <row r="9" spans="1:32" s="41" customFormat="1" ht="31.2" thickBot="1" x14ac:dyDescent="0.25">
      <c r="A9" s="179">
        <f t="shared" ref="A9:A24" si="1">A8+1</f>
        <v>4</v>
      </c>
      <c r="B9" s="167" t="s">
        <v>453</v>
      </c>
      <c r="C9" s="168" t="s">
        <v>493</v>
      </c>
      <c r="D9" s="168" t="s">
        <v>494</v>
      </c>
      <c r="E9" s="168" t="s">
        <v>494</v>
      </c>
      <c r="F9" s="168" t="s">
        <v>457</v>
      </c>
      <c r="G9" s="173" t="s">
        <v>92</v>
      </c>
      <c r="H9" s="241">
        <v>42802</v>
      </c>
      <c r="I9" s="241">
        <v>42804</v>
      </c>
      <c r="J9" s="241">
        <v>42804</v>
      </c>
      <c r="K9" s="241">
        <v>42809</v>
      </c>
      <c r="L9" s="267" t="s">
        <v>304</v>
      </c>
      <c r="M9" s="267" t="s">
        <v>84</v>
      </c>
      <c r="N9" s="267" t="s">
        <v>84</v>
      </c>
      <c r="O9" s="267" t="str">
        <f t="shared" si="0"/>
        <v>A</v>
      </c>
      <c r="P9" s="267" t="s">
        <v>452</v>
      </c>
      <c r="Q9" s="267" t="s">
        <v>451</v>
      </c>
      <c r="R9" s="267" t="s">
        <v>86</v>
      </c>
      <c r="S9" s="268">
        <v>42803</v>
      </c>
      <c r="T9" s="267" t="s">
        <v>489</v>
      </c>
      <c r="U9" s="64"/>
      <c r="V9" s="60"/>
      <c r="W9" s="60"/>
      <c r="X9" s="60"/>
      <c r="Y9" s="60"/>
      <c r="Z9" s="200"/>
      <c r="AA9" s="200"/>
      <c r="AB9" s="198"/>
      <c r="AC9" s="198"/>
      <c r="AD9" s="198"/>
      <c r="AE9" s="60"/>
    </row>
    <row r="10" spans="1:32" s="41" customFormat="1" ht="31.2" thickBot="1" x14ac:dyDescent="0.25">
      <c r="A10" s="179">
        <f t="shared" si="1"/>
        <v>5</v>
      </c>
      <c r="B10" s="167" t="s">
        <v>453</v>
      </c>
      <c r="C10" s="168" t="s">
        <v>499</v>
      </c>
      <c r="D10" s="168" t="s">
        <v>500</v>
      </c>
      <c r="E10" s="168" t="s">
        <v>500</v>
      </c>
      <c r="F10" s="168" t="s">
        <v>448</v>
      </c>
      <c r="G10" s="173" t="s">
        <v>85</v>
      </c>
      <c r="H10" s="241">
        <v>53752</v>
      </c>
      <c r="I10" s="241">
        <v>42826</v>
      </c>
      <c r="J10" s="241" t="s">
        <v>449</v>
      </c>
      <c r="K10" s="241" t="s">
        <v>449</v>
      </c>
      <c r="L10" s="182" t="s">
        <v>300</v>
      </c>
      <c r="M10" s="182" t="s">
        <v>84</v>
      </c>
      <c r="N10" s="182" t="s">
        <v>84</v>
      </c>
      <c r="O10" s="182" t="str">
        <f t="shared" si="0"/>
        <v>A</v>
      </c>
      <c r="P10" s="182" t="s">
        <v>489</v>
      </c>
      <c r="Q10" s="182" t="s">
        <v>451</v>
      </c>
      <c r="R10" s="182" t="s">
        <v>93</v>
      </c>
      <c r="S10" s="268">
        <v>42803</v>
      </c>
      <c r="T10" s="182" t="s">
        <v>489</v>
      </c>
      <c r="U10" s="64"/>
      <c r="V10" s="60"/>
      <c r="W10" s="60"/>
      <c r="X10" s="60"/>
      <c r="Y10" s="60"/>
      <c r="Z10" s="199"/>
      <c r="AA10" s="199"/>
      <c r="AB10" s="198"/>
      <c r="AC10" s="198"/>
      <c r="AD10" s="198"/>
      <c r="AE10" s="60"/>
    </row>
    <row r="11" spans="1:32" s="41" customFormat="1" ht="31.2" thickBot="1" x14ac:dyDescent="0.25">
      <c r="A11" s="179">
        <f t="shared" si="1"/>
        <v>6</v>
      </c>
      <c r="B11" s="167" t="s">
        <v>444</v>
      </c>
      <c r="C11" s="168" t="s">
        <v>502</v>
      </c>
      <c r="D11" s="168" t="s">
        <v>503</v>
      </c>
      <c r="E11" s="168" t="s">
        <v>504</v>
      </c>
      <c r="F11" s="168" t="s">
        <v>457</v>
      </c>
      <c r="G11" s="173" t="s">
        <v>85</v>
      </c>
      <c r="H11" s="241">
        <v>42808</v>
      </c>
      <c r="I11" s="241">
        <v>42826</v>
      </c>
      <c r="J11" s="241" t="s">
        <v>449</v>
      </c>
      <c r="K11" s="241" t="s">
        <v>449</v>
      </c>
      <c r="L11" s="182" t="s">
        <v>304</v>
      </c>
      <c r="M11" s="182" t="s">
        <v>83</v>
      </c>
      <c r="N11" s="182" t="s">
        <v>83</v>
      </c>
      <c r="O11" s="182" t="str">
        <f t="shared" si="0"/>
        <v>B</v>
      </c>
      <c r="P11" s="182" t="s">
        <v>489</v>
      </c>
      <c r="Q11" s="182" t="s">
        <v>451</v>
      </c>
      <c r="R11" s="182" t="s">
        <v>86</v>
      </c>
      <c r="S11" s="242"/>
      <c r="T11" s="182"/>
      <c r="U11" s="64"/>
      <c r="V11" s="60"/>
      <c r="W11" s="60"/>
      <c r="X11" s="60"/>
      <c r="Y11" s="60"/>
      <c r="Z11" s="60"/>
      <c r="AA11" s="60"/>
      <c r="AB11" s="60"/>
      <c r="AC11" s="60"/>
      <c r="AD11" s="60"/>
      <c r="AE11" s="60"/>
    </row>
    <row r="12" spans="1:32" s="41" customFormat="1" ht="10.8" thickBot="1" x14ac:dyDescent="0.25">
      <c r="A12" s="179">
        <f t="shared" si="1"/>
        <v>7</v>
      </c>
      <c r="B12" s="167"/>
      <c r="C12" s="168"/>
      <c r="D12" s="168"/>
      <c r="E12" s="168"/>
      <c r="F12" s="168"/>
      <c r="G12" s="173"/>
      <c r="H12" s="241"/>
      <c r="I12" s="241"/>
      <c r="J12" s="241"/>
      <c r="K12" s="241"/>
      <c r="L12" s="182"/>
      <c r="M12" s="182"/>
      <c r="N12" s="182"/>
      <c r="O12" s="182" t="str">
        <f t="shared" si="0"/>
        <v xml:space="preserve"> </v>
      </c>
      <c r="P12" s="182"/>
      <c r="Q12" s="182"/>
      <c r="R12" s="182"/>
      <c r="S12" s="242"/>
      <c r="T12" s="182"/>
      <c r="U12" s="64"/>
      <c r="V12" s="60"/>
      <c r="W12" s="60"/>
      <c r="X12" s="60"/>
      <c r="Y12" s="60"/>
      <c r="Z12" s="60"/>
      <c r="AA12" s="60"/>
      <c r="AB12" s="60"/>
      <c r="AC12" s="60"/>
      <c r="AD12" s="60"/>
      <c r="AE12" s="60"/>
    </row>
    <row r="13" spans="1:32" s="41" customFormat="1" ht="10.8" thickBot="1" x14ac:dyDescent="0.25">
      <c r="A13" s="179">
        <f t="shared" si="1"/>
        <v>8</v>
      </c>
      <c r="B13" s="167"/>
      <c r="C13" s="168"/>
      <c r="D13" s="168"/>
      <c r="E13" s="168"/>
      <c r="F13" s="168"/>
      <c r="G13" s="173"/>
      <c r="H13" s="241"/>
      <c r="I13" s="241"/>
      <c r="J13" s="241"/>
      <c r="K13" s="241"/>
      <c r="L13" s="182"/>
      <c r="M13" s="182"/>
      <c r="N13" s="182"/>
      <c r="O13" s="182" t="str">
        <f t="shared" si="0"/>
        <v xml:space="preserve"> </v>
      </c>
      <c r="P13" s="182"/>
      <c r="Q13" s="182"/>
      <c r="R13" s="182"/>
      <c r="S13" s="242"/>
      <c r="T13" s="182"/>
      <c r="U13" s="64"/>
      <c r="V13" s="60"/>
      <c r="W13" s="60"/>
      <c r="X13" s="60"/>
      <c r="Y13" s="60"/>
      <c r="Z13" s="60"/>
      <c r="AA13" s="60"/>
      <c r="AB13" s="60"/>
      <c r="AC13" s="60"/>
      <c r="AD13" s="60"/>
      <c r="AE13" s="60"/>
    </row>
    <row r="14" spans="1:32" s="41" customFormat="1" ht="10.8" thickBot="1" x14ac:dyDescent="0.25">
      <c r="A14" s="179">
        <f t="shared" si="1"/>
        <v>9</v>
      </c>
      <c r="B14" s="167"/>
      <c r="C14" s="168"/>
      <c r="D14" s="168"/>
      <c r="E14" s="168"/>
      <c r="F14" s="168"/>
      <c r="G14" s="173"/>
      <c r="H14" s="241"/>
      <c r="I14" s="241"/>
      <c r="J14" s="241"/>
      <c r="K14" s="241"/>
      <c r="L14" s="182"/>
      <c r="M14" s="182"/>
      <c r="N14" s="182"/>
      <c r="O14" s="182" t="str">
        <f t="shared" si="0"/>
        <v xml:space="preserve"> </v>
      </c>
      <c r="P14" s="182"/>
      <c r="Q14" s="182"/>
      <c r="R14" s="182"/>
      <c r="S14" s="242"/>
      <c r="T14" s="182"/>
      <c r="U14" s="60"/>
      <c r="V14" s="60"/>
      <c r="W14" s="60"/>
      <c r="X14" s="60"/>
      <c r="Y14" s="60"/>
      <c r="Z14" s="60"/>
      <c r="AA14" s="60"/>
      <c r="AB14" s="60"/>
      <c r="AC14" s="60"/>
      <c r="AD14" s="60"/>
      <c r="AE14" s="60"/>
    </row>
    <row r="15" spans="1:32" s="41" customFormat="1" ht="10.8" thickBot="1" x14ac:dyDescent="0.25">
      <c r="A15" s="179">
        <f t="shared" si="1"/>
        <v>10</v>
      </c>
      <c r="B15" s="167"/>
      <c r="C15" s="168"/>
      <c r="D15" s="168"/>
      <c r="E15" s="168"/>
      <c r="F15" s="168"/>
      <c r="G15" s="173"/>
      <c r="H15" s="241"/>
      <c r="I15" s="241"/>
      <c r="J15" s="241"/>
      <c r="K15" s="241"/>
      <c r="L15" s="182"/>
      <c r="M15" s="182"/>
      <c r="N15" s="182"/>
      <c r="O15" s="182" t="str">
        <f t="shared" si="0"/>
        <v xml:space="preserve"> </v>
      </c>
      <c r="P15" s="182"/>
      <c r="Q15" s="182"/>
      <c r="R15" s="182"/>
      <c r="S15" s="242"/>
      <c r="T15" s="182"/>
      <c r="U15" s="60"/>
      <c r="V15" s="60"/>
      <c r="W15" s="60"/>
      <c r="X15" s="60"/>
      <c r="Y15" s="60"/>
      <c r="Z15" s="60"/>
      <c r="AA15" s="60"/>
      <c r="AB15" s="60"/>
      <c r="AC15" s="60"/>
      <c r="AD15" s="60"/>
      <c r="AE15" s="60"/>
    </row>
    <row r="16" spans="1:32" s="41" customFormat="1" ht="10.8" thickBot="1" x14ac:dyDescent="0.25">
      <c r="A16" s="179">
        <f t="shared" si="1"/>
        <v>11</v>
      </c>
      <c r="B16" s="167"/>
      <c r="C16" s="168"/>
      <c r="D16" s="168"/>
      <c r="E16" s="168"/>
      <c r="F16" s="168"/>
      <c r="G16" s="173"/>
      <c r="H16" s="241"/>
      <c r="I16" s="241"/>
      <c r="J16" s="241"/>
      <c r="K16" s="241"/>
      <c r="L16" s="182"/>
      <c r="M16" s="182"/>
      <c r="N16" s="182"/>
      <c r="O16" s="182" t="str">
        <f t="shared" si="0"/>
        <v xml:space="preserve"> </v>
      </c>
      <c r="P16" s="182"/>
      <c r="Q16" s="182"/>
      <c r="R16" s="182"/>
      <c r="S16" s="242"/>
      <c r="T16" s="182"/>
      <c r="U16" s="60"/>
      <c r="V16" s="60"/>
      <c r="W16" s="60"/>
      <c r="X16" s="60"/>
      <c r="Y16" s="60"/>
      <c r="Z16" s="60"/>
      <c r="AA16" s="60"/>
      <c r="AB16" s="60"/>
      <c r="AC16" s="60"/>
      <c r="AD16" s="60"/>
      <c r="AE16" s="60"/>
    </row>
    <row r="17" spans="1:31" s="41" customFormat="1" ht="10.8" thickBot="1" x14ac:dyDescent="0.25">
      <c r="A17" s="179">
        <f t="shared" si="1"/>
        <v>12</v>
      </c>
      <c r="B17" s="167"/>
      <c r="C17" s="168"/>
      <c r="D17" s="168"/>
      <c r="E17" s="168"/>
      <c r="F17" s="168"/>
      <c r="G17" s="173"/>
      <c r="H17" s="241"/>
      <c r="I17" s="241"/>
      <c r="J17" s="241"/>
      <c r="K17" s="241"/>
      <c r="L17" s="182"/>
      <c r="M17" s="182"/>
      <c r="N17" s="182"/>
      <c r="O17" s="182" t="str">
        <f t="shared" si="0"/>
        <v xml:space="preserve"> </v>
      </c>
      <c r="P17" s="182"/>
      <c r="Q17" s="182"/>
      <c r="R17" s="182"/>
      <c r="S17" s="242"/>
      <c r="T17" s="182"/>
      <c r="U17" s="60"/>
      <c r="V17" s="60"/>
      <c r="W17" s="60"/>
      <c r="X17" s="60"/>
      <c r="Y17" s="60"/>
      <c r="Z17" s="60"/>
      <c r="AA17" s="60"/>
      <c r="AB17" s="60"/>
      <c r="AC17" s="60"/>
      <c r="AD17" s="60"/>
      <c r="AE17" s="60"/>
    </row>
    <row r="18" spans="1:31" s="41" customFormat="1" ht="10.8" thickBot="1" x14ac:dyDescent="0.25">
      <c r="A18" s="179">
        <f t="shared" si="1"/>
        <v>13</v>
      </c>
      <c r="B18" s="167"/>
      <c r="C18" s="168"/>
      <c r="D18" s="168"/>
      <c r="E18" s="168"/>
      <c r="F18" s="168"/>
      <c r="G18" s="173"/>
      <c r="H18" s="241"/>
      <c r="I18" s="241"/>
      <c r="J18" s="241"/>
      <c r="K18" s="241"/>
      <c r="L18" s="182"/>
      <c r="M18" s="182"/>
      <c r="N18" s="182"/>
      <c r="O18" s="182" t="str">
        <f t="shared" si="0"/>
        <v xml:space="preserve"> </v>
      </c>
      <c r="P18" s="182"/>
      <c r="Q18" s="182"/>
      <c r="R18" s="182"/>
      <c r="S18" s="242"/>
      <c r="T18" s="182"/>
      <c r="U18" s="60"/>
      <c r="V18" s="60"/>
      <c r="W18" s="60"/>
      <c r="X18" s="60"/>
      <c r="Y18" s="60"/>
      <c r="Z18" s="60"/>
      <c r="AA18" s="60"/>
      <c r="AB18" s="60"/>
      <c r="AC18" s="60"/>
      <c r="AD18" s="60"/>
      <c r="AE18" s="60"/>
    </row>
    <row r="19" spans="1:31" s="41" customFormat="1" ht="10.8" thickBot="1" x14ac:dyDescent="0.25">
      <c r="A19" s="179">
        <f t="shared" si="1"/>
        <v>14</v>
      </c>
      <c r="B19" s="167"/>
      <c r="C19" s="168"/>
      <c r="D19" s="168"/>
      <c r="E19" s="168"/>
      <c r="F19" s="168"/>
      <c r="G19" s="173"/>
      <c r="H19" s="241"/>
      <c r="I19" s="241"/>
      <c r="J19" s="241"/>
      <c r="K19" s="241"/>
      <c r="L19" s="182"/>
      <c r="M19" s="182"/>
      <c r="N19" s="182"/>
      <c r="O19" s="182" t="str">
        <f t="shared" si="0"/>
        <v xml:space="preserve"> </v>
      </c>
      <c r="P19" s="182"/>
      <c r="Q19" s="182"/>
      <c r="R19" s="182"/>
      <c r="S19" s="242"/>
      <c r="T19" s="182"/>
      <c r="U19" s="60"/>
      <c r="V19" s="60"/>
      <c r="W19" s="60"/>
      <c r="X19" s="60"/>
      <c r="Y19" s="60"/>
      <c r="Z19" s="60"/>
      <c r="AA19" s="60"/>
      <c r="AB19" s="60"/>
      <c r="AC19" s="60"/>
      <c r="AD19" s="60"/>
      <c r="AE19" s="60"/>
    </row>
    <row r="20" spans="1:31" s="41" customFormat="1" ht="10.8" thickBot="1" x14ac:dyDescent="0.25">
      <c r="A20" s="179">
        <f t="shared" si="1"/>
        <v>15</v>
      </c>
      <c r="B20" s="167"/>
      <c r="C20" s="168"/>
      <c r="D20" s="168"/>
      <c r="E20" s="168"/>
      <c r="F20" s="168"/>
      <c r="G20" s="173"/>
      <c r="H20" s="241"/>
      <c r="I20" s="241"/>
      <c r="J20" s="241"/>
      <c r="K20" s="241"/>
      <c r="L20" s="182"/>
      <c r="M20" s="182"/>
      <c r="N20" s="182"/>
      <c r="O20" s="182" t="str">
        <f t="shared" si="0"/>
        <v xml:space="preserve"> </v>
      </c>
      <c r="P20" s="182"/>
      <c r="Q20" s="182"/>
      <c r="R20" s="182"/>
      <c r="S20" s="242"/>
      <c r="T20" s="182"/>
      <c r="U20" s="60"/>
      <c r="V20" s="60"/>
      <c r="W20" s="60"/>
      <c r="X20" s="60"/>
      <c r="Y20" s="60"/>
      <c r="Z20" s="60"/>
      <c r="AA20" s="60"/>
      <c r="AB20" s="60"/>
      <c r="AC20" s="60"/>
      <c r="AD20" s="60"/>
      <c r="AE20" s="60"/>
    </row>
    <row r="21" spans="1:31" s="41" customFormat="1" ht="10.8" thickBot="1" x14ac:dyDescent="0.25">
      <c r="A21" s="179">
        <f t="shared" si="1"/>
        <v>16</v>
      </c>
      <c r="B21" s="167"/>
      <c r="C21" s="168"/>
      <c r="D21" s="168"/>
      <c r="E21" s="168"/>
      <c r="F21" s="168"/>
      <c r="G21" s="173"/>
      <c r="H21" s="241"/>
      <c r="I21" s="241"/>
      <c r="J21" s="241"/>
      <c r="K21" s="241"/>
      <c r="L21" s="182"/>
      <c r="M21" s="182"/>
      <c r="N21" s="182"/>
      <c r="O21" s="182" t="str">
        <f t="shared" si="0"/>
        <v xml:space="preserve"> </v>
      </c>
      <c r="P21" s="182"/>
      <c r="Q21" s="182"/>
      <c r="R21" s="182"/>
      <c r="S21" s="242"/>
      <c r="T21" s="182"/>
      <c r="U21" s="60"/>
      <c r="V21" s="60"/>
      <c r="W21" s="60"/>
      <c r="X21" s="60"/>
      <c r="Y21" s="60"/>
      <c r="Z21" s="60"/>
      <c r="AA21" s="60"/>
      <c r="AB21" s="60"/>
      <c r="AC21" s="60"/>
      <c r="AD21" s="60"/>
      <c r="AE21" s="60"/>
    </row>
    <row r="22" spans="1:31" s="41" customFormat="1" ht="10.8" thickBot="1" x14ac:dyDescent="0.25">
      <c r="A22" s="179">
        <f t="shared" si="1"/>
        <v>17</v>
      </c>
      <c r="B22" s="167"/>
      <c r="C22" s="168"/>
      <c r="D22" s="168"/>
      <c r="E22" s="168"/>
      <c r="F22" s="168"/>
      <c r="G22" s="173"/>
      <c r="H22" s="241"/>
      <c r="I22" s="241"/>
      <c r="J22" s="241"/>
      <c r="K22" s="241"/>
      <c r="L22" s="182"/>
      <c r="M22" s="182"/>
      <c r="N22" s="182"/>
      <c r="O22" s="182" t="str">
        <f t="shared" si="0"/>
        <v xml:space="preserve"> </v>
      </c>
      <c r="P22" s="182"/>
      <c r="Q22" s="182"/>
      <c r="R22" s="182"/>
      <c r="S22" s="242"/>
      <c r="T22" s="182"/>
      <c r="U22" s="60"/>
      <c r="V22" s="60"/>
      <c r="W22" s="60"/>
      <c r="X22" s="60"/>
      <c r="Y22" s="60"/>
      <c r="Z22" s="60"/>
      <c r="AA22" s="60"/>
      <c r="AB22" s="60"/>
      <c r="AC22" s="60"/>
      <c r="AD22" s="60"/>
      <c r="AE22" s="60"/>
    </row>
    <row r="23" spans="1:31" s="41" customFormat="1" ht="10.8" thickBot="1" x14ac:dyDescent="0.25">
      <c r="A23" s="179">
        <f t="shared" si="1"/>
        <v>18</v>
      </c>
      <c r="B23" s="167"/>
      <c r="C23" s="168"/>
      <c r="D23" s="168"/>
      <c r="E23" s="168"/>
      <c r="F23" s="168"/>
      <c r="G23" s="173"/>
      <c r="H23" s="241"/>
      <c r="I23" s="241"/>
      <c r="J23" s="241"/>
      <c r="K23" s="241"/>
      <c r="L23" s="182"/>
      <c r="M23" s="182"/>
      <c r="N23" s="182"/>
      <c r="O23" s="182" t="str">
        <f t="shared" si="0"/>
        <v xml:space="preserve"> </v>
      </c>
      <c r="P23" s="182"/>
      <c r="Q23" s="182"/>
      <c r="R23" s="182"/>
      <c r="S23" s="242"/>
      <c r="T23" s="182"/>
      <c r="U23" s="60"/>
      <c r="V23" s="60"/>
      <c r="W23" s="60"/>
      <c r="X23" s="60"/>
      <c r="Y23" s="60"/>
      <c r="Z23" s="60"/>
      <c r="AA23" s="60"/>
      <c r="AB23" s="60"/>
      <c r="AC23" s="60"/>
      <c r="AD23" s="60"/>
      <c r="AE23" s="60"/>
    </row>
    <row r="24" spans="1:31" s="41" customFormat="1" ht="10.8" thickBot="1" x14ac:dyDescent="0.25">
      <c r="A24" s="179">
        <f t="shared" si="1"/>
        <v>19</v>
      </c>
      <c r="B24" s="167"/>
      <c r="C24" s="168"/>
      <c r="D24" s="168"/>
      <c r="E24" s="168"/>
      <c r="F24" s="168"/>
      <c r="G24" s="173"/>
      <c r="H24" s="241"/>
      <c r="I24" s="241"/>
      <c r="J24" s="241"/>
      <c r="K24" s="241"/>
      <c r="L24" s="182"/>
      <c r="M24" s="182"/>
      <c r="N24" s="182"/>
      <c r="O24" s="182" t="str">
        <f t="shared" si="0"/>
        <v xml:space="preserve"> </v>
      </c>
      <c r="P24" s="182"/>
      <c r="Q24" s="182"/>
      <c r="R24" s="182"/>
      <c r="S24" s="242"/>
      <c r="T24" s="182"/>
      <c r="U24" s="60"/>
      <c r="V24" s="60"/>
      <c r="W24" s="60"/>
      <c r="X24" s="60"/>
      <c r="Y24" s="60"/>
      <c r="Z24" s="60"/>
      <c r="AA24" s="60"/>
      <c r="AB24" s="60"/>
      <c r="AC24" s="60"/>
      <c r="AD24" s="60"/>
      <c r="AE24" s="60"/>
    </row>
  </sheetData>
  <dataConsolidate/>
  <mergeCells count="2">
    <mergeCell ref="AB1:AD1"/>
    <mergeCell ref="B2:S2"/>
  </mergeCells>
  <dataValidations count="10">
    <dataValidation type="list" allowBlank="1" showInputMessage="1" showErrorMessage="1" sqref="N5 M6:M7 N8:N24">
      <formula1>$V$3:$V$5</formula1>
    </dataValidation>
    <dataValidation type="list" allowBlank="1" showInputMessage="1" showErrorMessage="1" sqref="G15:G24 G8:G11">
      <formula1>$X$3:$X$6</formula1>
    </dataValidation>
    <dataValidation type="list" allowBlank="1" showInputMessage="1" showErrorMessage="1" sqref="M5 M8:M24">
      <formula1>$U$3:$U$5</formula1>
    </dataValidation>
    <dataValidation type="textLength" errorStyle="warning" operator="equal" allowBlank="1" showInputMessage="1" promptTitle="Alerta:" prompt="Todo Riesgo con Calificación &quot;A&quot; pudiera requerir un DAR" sqref="O5:O24">
      <formula1>O5 ="A"</formula1>
    </dataValidation>
    <dataValidation type="list" allowBlank="1" showInputMessage="1" showErrorMessage="1" sqref="L5:L24">
      <formula1>"Aceptar, Mitigar, Evitar, Transferir"</formula1>
    </dataValidation>
    <dataValidation type="list" allowBlank="1" showInputMessage="1" showErrorMessage="1" sqref="R5 R8:R24">
      <formula1>$Y$3:$Y$4</formula1>
    </dataValidation>
    <dataValidation type="list" allowBlank="1" showInputMessage="1" showErrorMessage="1" sqref="T5 T8:T24">
      <formula1>"Si,No"</formula1>
    </dataValidation>
    <dataValidation type="list" allowBlank="1" showInputMessage="1" showErrorMessage="1" sqref="G6:G7">
      <formula1>$Y$3:$Y$6</formula1>
    </dataValidation>
    <dataValidation type="list" allowBlank="1" showInputMessage="1" showErrorMessage="1" sqref="N6:N7">
      <formula1>$W$3:$W$5</formula1>
    </dataValidation>
    <dataValidation type="list" allowBlank="1" showInputMessage="1" showErrorMessage="1" sqref="R6:R7">
      <formula1>$Z$3:$Z$5</formula1>
    </dataValidation>
  </dataValidations>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Q25"/>
  <sheetViews>
    <sheetView workbookViewId="0">
      <pane xSplit="1" ySplit="4" topLeftCell="B5" activePane="bottomRight" state="frozen"/>
      <selection pane="topRight" activeCell="B1" sqref="B1"/>
      <selection pane="bottomLeft" activeCell="A5" sqref="A5"/>
      <selection pane="bottomRight" activeCell="N7" sqref="N7"/>
    </sheetView>
  </sheetViews>
  <sheetFormatPr defaultColWidth="9.109375" defaultRowHeight="13.2" x14ac:dyDescent="0.25"/>
  <cols>
    <col min="1" max="1" width="2.6640625" style="2" bestFit="1" customWidth="1"/>
    <col min="2" max="2" width="9.5546875" style="2" customWidth="1"/>
    <col min="3" max="3" width="31.109375" style="2" customWidth="1"/>
    <col min="4" max="5" width="12" style="2" customWidth="1"/>
    <col min="6" max="6" width="13.109375" style="2" customWidth="1"/>
    <col min="7" max="7" width="13" style="2" customWidth="1"/>
    <col min="8" max="9" width="12.5546875" style="2" customWidth="1"/>
    <col min="10" max="10" width="13.5546875" style="2" customWidth="1"/>
    <col min="11" max="11" width="10.109375" style="2" customWidth="1"/>
    <col min="12" max="12" width="8.33203125" style="2" customWidth="1"/>
    <col min="13" max="13" width="10.5546875" style="2" customWidth="1"/>
    <col min="14" max="14" width="12.44140625" style="2" customWidth="1"/>
    <col min="15" max="15" width="8.6640625" style="41" hidden="1" customWidth="1"/>
    <col min="16" max="16" width="12.88671875" style="41" hidden="1" customWidth="1"/>
    <col min="17" max="17" width="7.6640625" style="41" hidden="1" customWidth="1"/>
    <col min="18" max="16384" width="9.109375" style="2"/>
  </cols>
  <sheetData>
    <row r="2" spans="1:17" ht="20.25" customHeight="1" x14ac:dyDescent="0.3">
      <c r="A2" s="401" t="str">
        <f>"Plan de Acciones y Compromisos: "&amp;'Información General'!C3</f>
        <v>Plan de Acciones y Compromisos: Ed Tech SDA Aguascalientes</v>
      </c>
      <c r="B2" s="401"/>
      <c r="C2" s="401"/>
      <c r="D2" s="401"/>
      <c r="E2" s="401"/>
      <c r="F2" s="401"/>
      <c r="G2" s="401"/>
      <c r="H2" s="401"/>
      <c r="I2" s="401"/>
      <c r="J2" s="401"/>
      <c r="K2" s="401"/>
      <c r="L2" s="401"/>
      <c r="M2" s="401"/>
      <c r="N2" s="401"/>
      <c r="O2" s="65" t="s">
        <v>95</v>
      </c>
      <c r="P2" s="41" t="s">
        <v>79</v>
      </c>
      <c r="Q2" s="41" t="s">
        <v>80</v>
      </c>
    </row>
    <row r="3" spans="1:17" s="41" customFormat="1" ht="10.8" thickBot="1" x14ac:dyDescent="0.25">
      <c r="B3" s="230" t="s">
        <v>393</v>
      </c>
      <c r="N3" s="42"/>
      <c r="O3" s="42" t="s">
        <v>82</v>
      </c>
      <c r="P3" s="41" t="s">
        <v>85</v>
      </c>
      <c r="Q3" s="41" t="s">
        <v>86</v>
      </c>
    </row>
    <row r="4" spans="1:17" s="41" customFormat="1" ht="41.4" thickBot="1" x14ac:dyDescent="0.25">
      <c r="A4" s="174" t="s">
        <v>81</v>
      </c>
      <c r="B4" s="175" t="s">
        <v>95</v>
      </c>
      <c r="C4" s="175" t="s">
        <v>292</v>
      </c>
      <c r="D4" s="175" t="s">
        <v>87</v>
      </c>
      <c r="E4" s="175" t="s">
        <v>414</v>
      </c>
      <c r="F4" s="175" t="s">
        <v>415</v>
      </c>
      <c r="G4" s="175" t="s">
        <v>416</v>
      </c>
      <c r="H4" s="175" t="s">
        <v>417</v>
      </c>
      <c r="I4" s="175" t="s">
        <v>418</v>
      </c>
      <c r="J4" s="176" t="s">
        <v>100</v>
      </c>
      <c r="K4" s="175" t="s">
        <v>97</v>
      </c>
      <c r="L4" s="175" t="s">
        <v>98</v>
      </c>
      <c r="M4" s="175" t="s">
        <v>99</v>
      </c>
      <c r="N4" s="183" t="s">
        <v>101</v>
      </c>
      <c r="O4" s="58" t="s">
        <v>83</v>
      </c>
      <c r="P4" s="41" t="s">
        <v>92</v>
      </c>
      <c r="Q4" s="41" t="s">
        <v>93</v>
      </c>
    </row>
    <row r="5" spans="1:17" s="41" customFormat="1" ht="21" thickBot="1" x14ac:dyDescent="0.25">
      <c r="A5" s="178">
        <v>1</v>
      </c>
      <c r="B5" s="167" t="s">
        <v>84</v>
      </c>
      <c r="C5" s="168" t="s">
        <v>470</v>
      </c>
      <c r="D5" s="168" t="s">
        <v>471</v>
      </c>
      <c r="E5" s="173" t="s">
        <v>472</v>
      </c>
      <c r="F5" s="253">
        <v>42736</v>
      </c>
      <c r="G5" s="253">
        <v>42765</v>
      </c>
      <c r="H5" s="253">
        <v>42738</v>
      </c>
      <c r="I5" s="173" t="s">
        <v>472</v>
      </c>
      <c r="J5" s="168" t="s">
        <v>498</v>
      </c>
      <c r="K5" s="269" t="s">
        <v>425</v>
      </c>
      <c r="L5" s="269" t="s">
        <v>86</v>
      </c>
      <c r="M5" s="269" t="s">
        <v>473</v>
      </c>
      <c r="N5" s="270">
        <v>42803</v>
      </c>
      <c r="O5" s="58" t="s">
        <v>84</v>
      </c>
      <c r="P5" s="41" t="s">
        <v>94</v>
      </c>
      <c r="Q5" s="41" t="s">
        <v>330</v>
      </c>
    </row>
    <row r="6" spans="1:17" s="41" customFormat="1" ht="13.5" customHeight="1" thickBot="1" x14ac:dyDescent="0.25">
      <c r="A6" s="178">
        <v>2</v>
      </c>
      <c r="B6" s="167" t="s">
        <v>84</v>
      </c>
      <c r="C6" s="168" t="s">
        <v>496</v>
      </c>
      <c r="D6" s="168" t="s">
        <v>425</v>
      </c>
      <c r="E6" s="173" t="s">
        <v>85</v>
      </c>
      <c r="F6" s="241">
        <v>42736</v>
      </c>
      <c r="G6" s="241">
        <v>42825</v>
      </c>
      <c r="H6" s="241">
        <v>42786</v>
      </c>
      <c r="I6" s="241" t="s">
        <v>472</v>
      </c>
      <c r="J6" s="168" t="s">
        <v>427</v>
      </c>
      <c r="K6" s="269" t="s">
        <v>425</v>
      </c>
      <c r="L6" s="269" t="s">
        <v>86</v>
      </c>
      <c r="M6" s="269" t="s">
        <v>473</v>
      </c>
      <c r="N6" s="270">
        <v>42803</v>
      </c>
    </row>
    <row r="7" spans="1:17" s="41" customFormat="1" ht="13.5" customHeight="1" thickBot="1" x14ac:dyDescent="0.25">
      <c r="A7" s="178">
        <v>3</v>
      </c>
      <c r="B7" s="167" t="s">
        <v>84</v>
      </c>
      <c r="C7" s="168" t="s">
        <v>497</v>
      </c>
      <c r="D7" s="168" t="s">
        <v>425</v>
      </c>
      <c r="E7" s="173" t="s">
        <v>85</v>
      </c>
      <c r="F7" s="241">
        <v>42736</v>
      </c>
      <c r="G7" s="241">
        <v>42825</v>
      </c>
      <c r="H7" s="241" t="s">
        <v>449</v>
      </c>
      <c r="I7" s="241" t="s">
        <v>472</v>
      </c>
      <c r="J7" s="168" t="s">
        <v>427</v>
      </c>
      <c r="K7" s="269" t="s">
        <v>425</v>
      </c>
      <c r="L7" s="269" t="s">
        <v>86</v>
      </c>
      <c r="M7" s="269" t="s">
        <v>473</v>
      </c>
      <c r="N7" s="270">
        <v>42803</v>
      </c>
    </row>
    <row r="8" spans="1:17" s="41" customFormat="1" ht="13.5" customHeight="1" thickBot="1" x14ac:dyDescent="0.25">
      <c r="A8" s="178">
        <v>4</v>
      </c>
      <c r="B8" s="167"/>
      <c r="C8" s="168"/>
      <c r="D8" s="168"/>
      <c r="E8" s="173"/>
      <c r="F8" s="173"/>
      <c r="G8" s="173"/>
      <c r="H8" s="168"/>
      <c r="I8" s="173"/>
      <c r="J8" s="168"/>
      <c r="K8" s="184"/>
      <c r="L8" s="184"/>
      <c r="M8" s="184"/>
      <c r="N8" s="185"/>
    </row>
    <row r="9" spans="1:17" s="41" customFormat="1" ht="13.5" customHeight="1" thickBot="1" x14ac:dyDescent="0.25">
      <c r="A9" s="178">
        <v>5</v>
      </c>
      <c r="B9" s="167"/>
      <c r="C9" s="168"/>
      <c r="D9" s="168"/>
      <c r="E9" s="173"/>
      <c r="F9" s="173"/>
      <c r="G9" s="173"/>
      <c r="H9" s="168"/>
      <c r="I9" s="173"/>
      <c r="J9" s="168"/>
      <c r="K9" s="184"/>
      <c r="L9" s="184"/>
      <c r="M9" s="184"/>
      <c r="N9" s="185"/>
    </row>
    <row r="10" spans="1:17" s="41" customFormat="1" ht="13.5" customHeight="1" thickBot="1" x14ac:dyDescent="0.25">
      <c r="A10" s="178">
        <v>6</v>
      </c>
      <c r="B10" s="167"/>
      <c r="C10" s="168"/>
      <c r="D10" s="168"/>
      <c r="E10" s="173"/>
      <c r="F10" s="173"/>
      <c r="G10" s="173"/>
      <c r="H10" s="168"/>
      <c r="I10" s="173"/>
      <c r="J10" s="168"/>
      <c r="K10" s="184"/>
      <c r="L10" s="184"/>
      <c r="M10" s="184"/>
      <c r="N10" s="185"/>
    </row>
    <row r="11" spans="1:17" s="41" customFormat="1" ht="13.5" customHeight="1" thickBot="1" x14ac:dyDescent="0.25">
      <c r="A11" s="178">
        <v>7</v>
      </c>
      <c r="B11" s="167"/>
      <c r="C11" s="168"/>
      <c r="D11" s="168"/>
      <c r="E11" s="173"/>
      <c r="F11" s="173"/>
      <c r="G11" s="173"/>
      <c r="H11" s="168"/>
      <c r="I11" s="173"/>
      <c r="J11" s="168"/>
      <c r="K11" s="184"/>
      <c r="L11" s="184"/>
      <c r="M11" s="184"/>
      <c r="N11" s="185"/>
    </row>
    <row r="12" spans="1:17" s="41" customFormat="1" ht="13.5" customHeight="1" thickBot="1" x14ac:dyDescent="0.25">
      <c r="A12" s="178">
        <v>8</v>
      </c>
      <c r="B12" s="167"/>
      <c r="C12" s="168"/>
      <c r="D12" s="168"/>
      <c r="E12" s="173"/>
      <c r="F12" s="173"/>
      <c r="G12" s="173"/>
      <c r="H12" s="168"/>
      <c r="I12" s="173"/>
      <c r="J12" s="168"/>
      <c r="K12" s="184"/>
      <c r="L12" s="184"/>
      <c r="M12" s="184"/>
      <c r="N12" s="185"/>
    </row>
    <row r="13" spans="1:17" s="41" customFormat="1" ht="13.5" customHeight="1" thickBot="1" x14ac:dyDescent="0.25">
      <c r="A13" s="178">
        <v>9</v>
      </c>
      <c r="B13" s="167"/>
      <c r="C13" s="168"/>
      <c r="D13" s="168"/>
      <c r="E13" s="173"/>
      <c r="F13" s="173"/>
      <c r="G13" s="173"/>
      <c r="H13" s="168"/>
      <c r="I13" s="173"/>
      <c r="J13" s="168"/>
      <c r="K13" s="184"/>
      <c r="L13" s="184"/>
      <c r="M13" s="184"/>
      <c r="N13" s="185"/>
    </row>
    <row r="14" spans="1:17" ht="13.5" customHeight="1" thickBot="1" x14ac:dyDescent="0.3">
      <c r="A14" s="178">
        <v>10</v>
      </c>
      <c r="B14" s="167"/>
      <c r="C14" s="168"/>
      <c r="D14" s="168"/>
      <c r="E14" s="173"/>
      <c r="F14" s="173"/>
      <c r="G14" s="173"/>
      <c r="H14" s="168"/>
      <c r="I14" s="173"/>
      <c r="J14" s="168"/>
      <c r="K14" s="184"/>
      <c r="L14" s="184"/>
      <c r="M14" s="184"/>
      <c r="N14" s="185"/>
    </row>
    <row r="15" spans="1:17" ht="13.5" customHeight="1" thickBot="1" x14ac:dyDescent="0.3">
      <c r="A15" s="178">
        <v>11</v>
      </c>
      <c r="B15" s="167"/>
      <c r="C15" s="168"/>
      <c r="D15" s="168"/>
      <c r="E15" s="173"/>
      <c r="F15" s="173"/>
      <c r="G15" s="173"/>
      <c r="H15" s="168"/>
      <c r="I15" s="173"/>
      <c r="J15" s="168"/>
      <c r="K15" s="184"/>
      <c r="L15" s="184"/>
      <c r="M15" s="184"/>
      <c r="N15" s="185"/>
    </row>
    <row r="16" spans="1:17" ht="13.5" customHeight="1" thickBot="1" x14ac:dyDescent="0.3">
      <c r="A16" s="178">
        <v>12</v>
      </c>
      <c r="B16" s="167"/>
      <c r="C16" s="168"/>
      <c r="D16" s="168"/>
      <c r="E16" s="173"/>
      <c r="F16" s="173"/>
      <c r="G16" s="173"/>
      <c r="H16" s="168"/>
      <c r="I16" s="173"/>
      <c r="J16" s="168"/>
      <c r="K16" s="184"/>
      <c r="L16" s="184"/>
      <c r="M16" s="184"/>
      <c r="N16" s="185"/>
    </row>
    <row r="17" spans="1:14" ht="13.5" customHeight="1" thickBot="1" x14ac:dyDescent="0.3">
      <c r="A17" s="178">
        <v>13</v>
      </c>
      <c r="B17" s="167"/>
      <c r="C17" s="168"/>
      <c r="D17" s="168"/>
      <c r="E17" s="173"/>
      <c r="F17" s="173"/>
      <c r="G17" s="173"/>
      <c r="H17" s="168"/>
      <c r="I17" s="173"/>
      <c r="J17" s="168"/>
      <c r="K17" s="184"/>
      <c r="L17" s="184"/>
      <c r="M17" s="184"/>
      <c r="N17" s="185"/>
    </row>
    <row r="18" spans="1:14" ht="13.5" customHeight="1" thickBot="1" x14ac:dyDescent="0.3">
      <c r="A18" s="178">
        <v>14</v>
      </c>
      <c r="B18" s="167"/>
      <c r="C18" s="168"/>
      <c r="D18" s="168"/>
      <c r="E18" s="173"/>
      <c r="F18" s="173"/>
      <c r="G18" s="173"/>
      <c r="H18" s="168"/>
      <c r="I18" s="173"/>
      <c r="J18" s="168"/>
      <c r="K18" s="184"/>
      <c r="L18" s="184"/>
      <c r="M18" s="184"/>
      <c r="N18" s="185"/>
    </row>
    <row r="19" spans="1:14" ht="13.5" customHeight="1" thickBot="1" x14ac:dyDescent="0.3">
      <c r="A19" s="178">
        <v>15</v>
      </c>
      <c r="B19" s="167"/>
      <c r="C19" s="168"/>
      <c r="D19" s="168"/>
      <c r="E19" s="173"/>
      <c r="F19" s="173"/>
      <c r="G19" s="173"/>
      <c r="H19" s="168"/>
      <c r="I19" s="173"/>
      <c r="J19" s="168"/>
      <c r="K19" s="184"/>
      <c r="L19" s="184"/>
      <c r="M19" s="184"/>
      <c r="N19" s="185"/>
    </row>
    <row r="20" spans="1:14" ht="13.5" customHeight="1" thickBot="1" x14ac:dyDescent="0.3">
      <c r="A20" s="178">
        <v>16</v>
      </c>
      <c r="B20" s="167"/>
      <c r="C20" s="168"/>
      <c r="D20" s="168"/>
      <c r="E20" s="173"/>
      <c r="F20" s="173"/>
      <c r="G20" s="173"/>
      <c r="H20" s="168"/>
      <c r="I20" s="173"/>
      <c r="J20" s="168"/>
      <c r="K20" s="184"/>
      <c r="L20" s="184"/>
      <c r="M20" s="184"/>
      <c r="N20" s="185"/>
    </row>
    <row r="21" spans="1:14" ht="13.5" customHeight="1" thickBot="1" x14ac:dyDescent="0.3">
      <c r="A21" s="178">
        <v>17</v>
      </c>
      <c r="B21" s="167"/>
      <c r="C21" s="168"/>
      <c r="D21" s="168"/>
      <c r="E21" s="173"/>
      <c r="F21" s="173"/>
      <c r="G21" s="173"/>
      <c r="H21" s="168"/>
      <c r="I21" s="173"/>
      <c r="J21" s="168"/>
      <c r="K21" s="184"/>
      <c r="L21" s="184"/>
      <c r="M21" s="184"/>
      <c r="N21" s="185"/>
    </row>
    <row r="22" spans="1:14" ht="13.5" customHeight="1" thickBot="1" x14ac:dyDescent="0.3">
      <c r="A22" s="178">
        <v>18</v>
      </c>
      <c r="B22" s="167"/>
      <c r="C22" s="168"/>
      <c r="D22" s="168"/>
      <c r="E22" s="173"/>
      <c r="F22" s="173"/>
      <c r="G22" s="173"/>
      <c r="H22" s="168"/>
      <c r="I22" s="173"/>
      <c r="J22" s="168"/>
      <c r="K22" s="184"/>
      <c r="L22" s="184"/>
      <c r="M22" s="184"/>
      <c r="N22" s="185"/>
    </row>
    <row r="23" spans="1:14" ht="13.5" customHeight="1" thickBot="1" x14ac:dyDescent="0.3">
      <c r="A23" s="178">
        <v>19</v>
      </c>
      <c r="B23" s="167"/>
      <c r="C23" s="168"/>
      <c r="D23" s="168"/>
      <c r="E23" s="173"/>
      <c r="F23" s="173"/>
      <c r="G23" s="173"/>
      <c r="H23" s="168"/>
      <c r="I23" s="173"/>
      <c r="J23" s="168"/>
      <c r="K23" s="184"/>
      <c r="L23" s="184"/>
      <c r="M23" s="184"/>
      <c r="N23" s="185"/>
    </row>
    <row r="24" spans="1:14" ht="13.5" customHeight="1" thickBot="1" x14ac:dyDescent="0.3">
      <c r="A24" s="177">
        <v>20</v>
      </c>
      <c r="B24" s="167"/>
      <c r="C24" s="168"/>
      <c r="D24" s="168"/>
      <c r="E24" s="173"/>
      <c r="F24" s="173"/>
      <c r="G24" s="173"/>
      <c r="H24" s="168"/>
      <c r="I24" s="173"/>
      <c r="J24" s="168"/>
      <c r="K24" s="184"/>
      <c r="L24" s="184"/>
      <c r="M24" s="184"/>
      <c r="N24" s="185"/>
    </row>
    <row r="25" spans="1:14" x14ac:dyDescent="0.25">
      <c r="A25" s="41"/>
      <c r="B25" s="41"/>
      <c r="C25" s="41"/>
      <c r="D25" s="41"/>
      <c r="E25" s="41"/>
      <c r="F25" s="41"/>
      <c r="G25" s="41"/>
      <c r="H25" s="41"/>
      <c r="J25" s="41"/>
      <c r="K25" s="41"/>
      <c r="L25" s="41"/>
      <c r="M25" s="41"/>
      <c r="N25" s="41"/>
    </row>
  </sheetData>
  <mergeCells count="1">
    <mergeCell ref="A2:N2"/>
  </mergeCells>
  <phoneticPr fontId="0" type="noConversion"/>
  <dataValidations count="3">
    <dataValidation type="list" allowBlank="1" showInputMessage="1" showErrorMessage="1" sqref="B6:B24">
      <formula1>$O$3:$O$5</formula1>
    </dataValidation>
    <dataValidation type="list" allowBlank="1" showInputMessage="1" showErrorMessage="1" sqref="E6:E24">
      <formula1>$P$3:$P$5</formula1>
    </dataValidation>
    <dataValidation type="list" allowBlank="1" showInputMessage="1" showErrorMessage="1" sqref="L5:L24">
      <formula1>$Q$3:$Q$5</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Información de la Plantilla</vt:lpstr>
      <vt:lpstr>Información General</vt:lpstr>
      <vt:lpstr>Guía de llenado</vt:lpstr>
      <vt:lpstr>Support Track</vt:lpstr>
      <vt:lpstr>Test &amp; I Track</vt:lpstr>
      <vt:lpstr>Project Track</vt:lpstr>
      <vt:lpstr>EstrategiaOrganizacionalRiesgo </vt:lpstr>
      <vt:lpstr>Lista de Riesgos</vt:lpstr>
      <vt:lpstr>Plan de Acciones y Compromisos</vt:lpstr>
      <vt:lpstr>Bitácora de Cambios</vt:lpstr>
      <vt:lpstr>Retrospectiva</vt:lpstr>
    </vt:vector>
  </TitlesOfParts>
  <Company>Dextra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dextra</dc:creator>
  <cp:lastModifiedBy>Lepe Anasagasti, Christian</cp:lastModifiedBy>
  <dcterms:created xsi:type="dcterms:W3CDTF">2008-04-05T14:11:29Z</dcterms:created>
  <dcterms:modified xsi:type="dcterms:W3CDTF">2017-03-15T23:23:40Z</dcterms:modified>
</cp:coreProperties>
</file>