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6660" yWindow="1180" windowWidth="34240" windowHeight="18380" tabRatio="500" activeTab="5"/>
  </bookViews>
  <sheets>
    <sheet name="VTZ-F12 F12b" sheetId="1" r:id="rId1"/>
    <sheet name="VDZ-F12 F12b" sheetId="2" r:id="rId2"/>
    <sheet name="HLC comparison" sheetId="3" r:id="rId3"/>
    <sheet name="VDZ-F12 F12c" sheetId="4" r:id="rId4"/>
    <sheet name="Hobza's data at different geom" sheetId="5" r:id="rId5"/>
    <sheet name="New Table 5" sheetId="6" r:id="rId6"/>
  </sheets>
  <definedNames>
    <definedName name="solver_adj" localSheetId="2" hidden="1">'HLC comparison'!$N$1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opt" localSheetId="2" hidden="1">'HLC comparison'!$N$5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4" l="1"/>
  <c r="F11" i="2"/>
  <c r="E11" i="2"/>
  <c r="C5" i="1"/>
  <c r="G5" i="1"/>
  <c r="E11" i="1"/>
  <c r="D11" i="1"/>
  <c r="C11" i="1"/>
  <c r="B11" i="1"/>
  <c r="F11" i="1"/>
  <c r="H11" i="1"/>
  <c r="G11" i="1"/>
  <c r="Q11" i="1"/>
  <c r="A11" i="1"/>
  <c r="U59" i="3"/>
  <c r="B32" i="3"/>
  <c r="C32" i="3"/>
  <c r="D32" i="3"/>
  <c r="E32" i="3"/>
  <c r="F32" i="3"/>
  <c r="B33" i="3"/>
  <c r="C33" i="3"/>
  <c r="D33" i="3"/>
  <c r="E33" i="3"/>
  <c r="F33" i="3"/>
  <c r="B67" i="3"/>
  <c r="C67" i="3"/>
  <c r="D67" i="3"/>
  <c r="E67" i="3"/>
  <c r="F67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27" i="3"/>
  <c r="C27" i="3"/>
  <c r="D27" i="3"/>
  <c r="E27" i="3"/>
  <c r="F27" i="3"/>
  <c r="D27" i="1"/>
  <c r="E27" i="1"/>
  <c r="F27" i="1"/>
  <c r="G27" i="1"/>
  <c r="D28" i="1"/>
  <c r="E28" i="1"/>
  <c r="F28" i="1"/>
  <c r="G28" i="1"/>
  <c r="A59" i="1"/>
  <c r="B59" i="1"/>
  <c r="C59" i="1"/>
  <c r="A60" i="1"/>
  <c r="B60" i="1"/>
  <c r="C60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Q56" i="1"/>
  <c r="Q57" i="1"/>
  <c r="Q59" i="1"/>
  <c r="Q27" i="1"/>
  <c r="C27" i="1"/>
  <c r="C56" i="1"/>
  <c r="D32" i="1"/>
  <c r="E32" i="1"/>
  <c r="F32" i="1"/>
  <c r="G32" i="1"/>
  <c r="D33" i="1"/>
  <c r="E33" i="1"/>
  <c r="F33" i="1"/>
  <c r="G33" i="1"/>
  <c r="D67" i="1"/>
  <c r="E67" i="1"/>
  <c r="F67" i="1"/>
  <c r="G67" i="1"/>
  <c r="Q67" i="1"/>
  <c r="Q68" i="1"/>
  <c r="Q32" i="1"/>
  <c r="Q33" i="1"/>
  <c r="B38" i="3"/>
  <c r="C38" i="3"/>
  <c r="D38" i="3"/>
  <c r="E38" i="3"/>
  <c r="F38" i="3"/>
  <c r="B39" i="3"/>
  <c r="C39" i="3"/>
  <c r="D39" i="3"/>
  <c r="E39" i="3"/>
  <c r="F39" i="3"/>
  <c r="Q38" i="1"/>
  <c r="Q39" i="1"/>
  <c r="D38" i="1"/>
  <c r="E38" i="1"/>
  <c r="F38" i="1"/>
  <c r="G38" i="1"/>
  <c r="D39" i="1"/>
  <c r="E39" i="1"/>
  <c r="F39" i="1"/>
  <c r="G39" i="1"/>
  <c r="J12" i="3"/>
  <c r="V12" i="3"/>
  <c r="N12" i="3"/>
  <c r="J13" i="3"/>
  <c r="V13" i="3"/>
  <c r="N13" i="3"/>
  <c r="J14" i="3"/>
  <c r="V14" i="3"/>
  <c r="N14" i="3"/>
  <c r="J15" i="3"/>
  <c r="V15" i="3"/>
  <c r="N15" i="3"/>
  <c r="J16" i="3"/>
  <c r="V16" i="3"/>
  <c r="N16" i="3"/>
  <c r="J17" i="3"/>
  <c r="V17" i="3"/>
  <c r="N17" i="3"/>
  <c r="J18" i="3"/>
  <c r="V18" i="3"/>
  <c r="N18" i="3"/>
  <c r="J19" i="3"/>
  <c r="V19" i="3"/>
  <c r="N19" i="3"/>
  <c r="J20" i="3"/>
  <c r="V20" i="3"/>
  <c r="N20" i="3"/>
  <c r="J21" i="3"/>
  <c r="V21" i="3"/>
  <c r="N21" i="3"/>
  <c r="J22" i="3"/>
  <c r="V22" i="3"/>
  <c r="N22" i="3"/>
  <c r="J23" i="3"/>
  <c r="V23" i="3"/>
  <c r="N23" i="3"/>
  <c r="J24" i="3"/>
  <c r="V24" i="3"/>
  <c r="N24" i="3"/>
  <c r="J25" i="3"/>
  <c r="V25" i="3"/>
  <c r="N25" i="3"/>
  <c r="J26" i="3"/>
  <c r="V26" i="3"/>
  <c r="N26" i="3"/>
  <c r="J27" i="3"/>
  <c r="V27" i="3"/>
  <c r="N27" i="3"/>
  <c r="J28" i="3"/>
  <c r="V28" i="3"/>
  <c r="N28" i="3"/>
  <c r="J29" i="3"/>
  <c r="V29" i="3"/>
  <c r="N29" i="3"/>
  <c r="J30" i="3"/>
  <c r="V30" i="3"/>
  <c r="N30" i="3"/>
  <c r="J31" i="3"/>
  <c r="V31" i="3"/>
  <c r="N31" i="3"/>
  <c r="J32" i="3"/>
  <c r="V32" i="3"/>
  <c r="N32" i="3"/>
  <c r="J33" i="3"/>
  <c r="V33" i="3"/>
  <c r="N33" i="3"/>
  <c r="J34" i="3"/>
  <c r="V34" i="3"/>
  <c r="N34" i="3"/>
  <c r="J35" i="3"/>
  <c r="V35" i="3"/>
  <c r="N35" i="3"/>
  <c r="J36" i="3"/>
  <c r="V36" i="3"/>
  <c r="N36" i="3"/>
  <c r="J37" i="3"/>
  <c r="V37" i="3"/>
  <c r="N37" i="3"/>
  <c r="J38" i="3"/>
  <c r="V38" i="3"/>
  <c r="N38" i="3"/>
  <c r="J39" i="3"/>
  <c r="V39" i="3"/>
  <c r="N39" i="3"/>
  <c r="J40" i="3"/>
  <c r="V40" i="3"/>
  <c r="N40" i="3"/>
  <c r="J41" i="3"/>
  <c r="V41" i="3"/>
  <c r="N41" i="3"/>
  <c r="J42" i="3"/>
  <c r="V42" i="3"/>
  <c r="N42" i="3"/>
  <c r="J43" i="3"/>
  <c r="V43" i="3"/>
  <c r="N43" i="3"/>
  <c r="J44" i="3"/>
  <c r="V44" i="3"/>
  <c r="N44" i="3"/>
  <c r="J45" i="3"/>
  <c r="V45" i="3"/>
  <c r="N45" i="3"/>
  <c r="J46" i="3"/>
  <c r="V46" i="3"/>
  <c r="N46" i="3"/>
  <c r="J47" i="3"/>
  <c r="V47" i="3"/>
  <c r="N47" i="3"/>
  <c r="J48" i="3"/>
  <c r="V48" i="3"/>
  <c r="N48" i="3"/>
  <c r="J49" i="3"/>
  <c r="V49" i="3"/>
  <c r="N49" i="3"/>
  <c r="J50" i="3"/>
  <c r="V50" i="3"/>
  <c r="N50" i="3"/>
  <c r="J51" i="3"/>
  <c r="V51" i="3"/>
  <c r="N51" i="3"/>
  <c r="J52" i="3"/>
  <c r="V52" i="3"/>
  <c r="N52" i="3"/>
  <c r="J53" i="3"/>
  <c r="V53" i="3"/>
  <c r="N53" i="3"/>
  <c r="J54" i="3"/>
  <c r="V54" i="3"/>
  <c r="N54" i="3"/>
  <c r="J55" i="3"/>
  <c r="V55" i="3"/>
  <c r="N55" i="3"/>
  <c r="J56" i="3"/>
  <c r="V56" i="3"/>
  <c r="N56" i="3"/>
  <c r="J57" i="3"/>
  <c r="V57" i="3"/>
  <c r="N57" i="3"/>
  <c r="J58" i="3"/>
  <c r="V58" i="3"/>
  <c r="N58" i="3"/>
  <c r="J59" i="3"/>
  <c r="V59" i="3"/>
  <c r="N59" i="3"/>
  <c r="J60" i="3"/>
  <c r="V60" i="3"/>
  <c r="N60" i="3"/>
  <c r="J61" i="3"/>
  <c r="V61" i="3"/>
  <c r="N61" i="3"/>
  <c r="J62" i="3"/>
  <c r="V62" i="3"/>
  <c r="N62" i="3"/>
  <c r="J63" i="3"/>
  <c r="V63" i="3"/>
  <c r="N63" i="3"/>
  <c r="J64" i="3"/>
  <c r="V64" i="3"/>
  <c r="N64" i="3"/>
  <c r="J65" i="3"/>
  <c r="V65" i="3"/>
  <c r="N65" i="3"/>
  <c r="J66" i="3"/>
  <c r="V66" i="3"/>
  <c r="N66" i="3"/>
  <c r="J67" i="3"/>
  <c r="V67" i="3"/>
  <c r="N67" i="3"/>
  <c r="J68" i="3"/>
  <c r="V68" i="3"/>
  <c r="N68" i="3"/>
  <c r="J69" i="3"/>
  <c r="V69" i="3"/>
  <c r="N69" i="3"/>
  <c r="J70" i="3"/>
  <c r="V70" i="3"/>
  <c r="N70" i="3"/>
  <c r="J71" i="3"/>
  <c r="V71" i="3"/>
  <c r="N71" i="3"/>
  <c r="J72" i="3"/>
  <c r="V72" i="3"/>
  <c r="N72" i="3"/>
  <c r="J73" i="3"/>
  <c r="V73" i="3"/>
  <c r="N73" i="3"/>
  <c r="J74" i="3"/>
  <c r="V74" i="3"/>
  <c r="N74" i="3"/>
  <c r="J75" i="3"/>
  <c r="V75" i="3"/>
  <c r="N75" i="3"/>
  <c r="J76" i="3"/>
  <c r="V76" i="3"/>
  <c r="N76" i="3"/>
  <c r="J11" i="3"/>
  <c r="V11" i="3"/>
  <c r="N11" i="3"/>
  <c r="P12" i="3"/>
  <c r="W12" i="3"/>
  <c r="T12" i="3"/>
  <c r="P13" i="3"/>
  <c r="W13" i="3"/>
  <c r="T13" i="3"/>
  <c r="P14" i="3"/>
  <c r="W14" i="3"/>
  <c r="T14" i="3"/>
  <c r="P15" i="3"/>
  <c r="W15" i="3"/>
  <c r="T15" i="3"/>
  <c r="P16" i="3"/>
  <c r="W16" i="3"/>
  <c r="T16" i="3"/>
  <c r="P17" i="3"/>
  <c r="W17" i="3"/>
  <c r="T17" i="3"/>
  <c r="P18" i="3"/>
  <c r="W18" i="3"/>
  <c r="T18" i="3"/>
  <c r="P19" i="3"/>
  <c r="W19" i="3"/>
  <c r="T19" i="3"/>
  <c r="P20" i="3"/>
  <c r="W20" i="3"/>
  <c r="T20" i="3"/>
  <c r="P21" i="3"/>
  <c r="W21" i="3"/>
  <c r="T21" i="3"/>
  <c r="P22" i="3"/>
  <c r="W22" i="3"/>
  <c r="T22" i="3"/>
  <c r="P23" i="3"/>
  <c r="W23" i="3"/>
  <c r="T23" i="3"/>
  <c r="P24" i="3"/>
  <c r="W24" i="3"/>
  <c r="T24" i="3"/>
  <c r="P25" i="3"/>
  <c r="W25" i="3"/>
  <c r="T25" i="3"/>
  <c r="P26" i="3"/>
  <c r="W26" i="3"/>
  <c r="T26" i="3"/>
  <c r="P27" i="3"/>
  <c r="W27" i="3"/>
  <c r="T27" i="3"/>
  <c r="P28" i="3"/>
  <c r="W28" i="3"/>
  <c r="T28" i="3"/>
  <c r="P29" i="3"/>
  <c r="W29" i="3"/>
  <c r="T29" i="3"/>
  <c r="P30" i="3"/>
  <c r="W30" i="3"/>
  <c r="T30" i="3"/>
  <c r="P31" i="3"/>
  <c r="W31" i="3"/>
  <c r="T31" i="3"/>
  <c r="P32" i="3"/>
  <c r="W32" i="3"/>
  <c r="T32" i="3"/>
  <c r="P33" i="3"/>
  <c r="W33" i="3"/>
  <c r="T33" i="3"/>
  <c r="P34" i="3"/>
  <c r="W34" i="3"/>
  <c r="T34" i="3"/>
  <c r="P35" i="3"/>
  <c r="W35" i="3"/>
  <c r="T35" i="3"/>
  <c r="P36" i="3"/>
  <c r="W36" i="3"/>
  <c r="T36" i="3"/>
  <c r="P37" i="3"/>
  <c r="W37" i="3"/>
  <c r="T37" i="3"/>
  <c r="P38" i="3"/>
  <c r="W38" i="3"/>
  <c r="T38" i="3"/>
  <c r="P39" i="3"/>
  <c r="W39" i="3"/>
  <c r="T39" i="3"/>
  <c r="P40" i="3"/>
  <c r="W40" i="3"/>
  <c r="T40" i="3"/>
  <c r="P41" i="3"/>
  <c r="W41" i="3"/>
  <c r="T41" i="3"/>
  <c r="P42" i="3"/>
  <c r="W42" i="3"/>
  <c r="T42" i="3"/>
  <c r="P43" i="3"/>
  <c r="W43" i="3"/>
  <c r="T43" i="3"/>
  <c r="P44" i="3"/>
  <c r="W44" i="3"/>
  <c r="T44" i="3"/>
  <c r="P45" i="3"/>
  <c r="W45" i="3"/>
  <c r="T45" i="3"/>
  <c r="P46" i="3"/>
  <c r="W46" i="3"/>
  <c r="T46" i="3"/>
  <c r="P47" i="3"/>
  <c r="W47" i="3"/>
  <c r="T47" i="3"/>
  <c r="P48" i="3"/>
  <c r="W48" i="3"/>
  <c r="T48" i="3"/>
  <c r="P49" i="3"/>
  <c r="W49" i="3"/>
  <c r="T49" i="3"/>
  <c r="P50" i="3"/>
  <c r="W50" i="3"/>
  <c r="T50" i="3"/>
  <c r="P51" i="3"/>
  <c r="W51" i="3"/>
  <c r="T51" i="3"/>
  <c r="P52" i="3"/>
  <c r="W52" i="3"/>
  <c r="T52" i="3"/>
  <c r="P53" i="3"/>
  <c r="W53" i="3"/>
  <c r="T53" i="3"/>
  <c r="P54" i="3"/>
  <c r="W54" i="3"/>
  <c r="T54" i="3"/>
  <c r="P55" i="3"/>
  <c r="W55" i="3"/>
  <c r="T55" i="3"/>
  <c r="P56" i="3"/>
  <c r="W56" i="3"/>
  <c r="T56" i="3"/>
  <c r="P57" i="3"/>
  <c r="W57" i="3"/>
  <c r="T57" i="3"/>
  <c r="P58" i="3"/>
  <c r="W58" i="3"/>
  <c r="T58" i="3"/>
  <c r="P59" i="3"/>
  <c r="W59" i="3"/>
  <c r="T59" i="3"/>
  <c r="P60" i="3"/>
  <c r="W60" i="3"/>
  <c r="T60" i="3"/>
  <c r="P61" i="3"/>
  <c r="W61" i="3"/>
  <c r="T61" i="3"/>
  <c r="P62" i="3"/>
  <c r="W62" i="3"/>
  <c r="T62" i="3"/>
  <c r="P63" i="3"/>
  <c r="W63" i="3"/>
  <c r="T63" i="3"/>
  <c r="P64" i="3"/>
  <c r="W64" i="3"/>
  <c r="T64" i="3"/>
  <c r="P65" i="3"/>
  <c r="W65" i="3"/>
  <c r="T65" i="3"/>
  <c r="P66" i="3"/>
  <c r="W66" i="3"/>
  <c r="T66" i="3"/>
  <c r="P67" i="3"/>
  <c r="W67" i="3"/>
  <c r="T67" i="3"/>
  <c r="P68" i="3"/>
  <c r="W68" i="3"/>
  <c r="T68" i="3"/>
  <c r="P69" i="3"/>
  <c r="W69" i="3"/>
  <c r="T69" i="3"/>
  <c r="P70" i="3"/>
  <c r="W70" i="3"/>
  <c r="T70" i="3"/>
  <c r="P71" i="3"/>
  <c r="W71" i="3"/>
  <c r="T71" i="3"/>
  <c r="P72" i="3"/>
  <c r="W72" i="3"/>
  <c r="T72" i="3"/>
  <c r="P73" i="3"/>
  <c r="W73" i="3"/>
  <c r="T73" i="3"/>
  <c r="P74" i="3"/>
  <c r="W74" i="3"/>
  <c r="T74" i="3"/>
  <c r="P75" i="3"/>
  <c r="W75" i="3"/>
  <c r="T75" i="3"/>
  <c r="P76" i="3"/>
  <c r="W76" i="3"/>
  <c r="T76" i="3"/>
  <c r="P11" i="3"/>
  <c r="W11" i="3"/>
  <c r="T11" i="3"/>
  <c r="F60" i="1"/>
  <c r="D60" i="3"/>
  <c r="D61" i="3"/>
  <c r="D62" i="3"/>
  <c r="D63" i="3"/>
  <c r="D64" i="3"/>
  <c r="D65" i="3"/>
  <c r="D66" i="3"/>
  <c r="E68" i="1"/>
  <c r="F68" i="1"/>
  <c r="D68" i="3"/>
  <c r="D69" i="3"/>
  <c r="D70" i="3"/>
  <c r="D71" i="3"/>
  <c r="D72" i="3"/>
  <c r="D73" i="3"/>
  <c r="D74" i="3"/>
  <c r="D75" i="3"/>
  <c r="D76" i="3"/>
  <c r="AA8" i="3"/>
  <c r="D44" i="3"/>
  <c r="D46" i="3"/>
  <c r="D54" i="3"/>
  <c r="D55" i="3"/>
  <c r="AA7" i="3"/>
  <c r="D34" i="3"/>
  <c r="D35" i="3"/>
  <c r="D36" i="3"/>
  <c r="D37" i="3"/>
  <c r="D40" i="3"/>
  <c r="D41" i="3"/>
  <c r="D42" i="3"/>
  <c r="D43" i="3"/>
  <c r="AA6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8" i="3"/>
  <c r="D29" i="3"/>
  <c r="D30" i="3"/>
  <c r="D31" i="3"/>
  <c r="AA5" i="3"/>
  <c r="AG8" i="3"/>
  <c r="AG7" i="3"/>
  <c r="AG6" i="3"/>
  <c r="AG5" i="3"/>
  <c r="U57" i="3"/>
  <c r="U58" i="3"/>
  <c r="U60" i="3"/>
  <c r="U61" i="3"/>
  <c r="U62" i="3"/>
  <c r="U63" i="3"/>
  <c r="U64" i="3"/>
  <c r="U65" i="3"/>
  <c r="U66" i="3"/>
  <c r="C67" i="1"/>
  <c r="B67" i="1"/>
  <c r="U67" i="3"/>
  <c r="U68" i="3"/>
  <c r="U69" i="3"/>
  <c r="U70" i="3"/>
  <c r="U71" i="3"/>
  <c r="U72" i="3"/>
  <c r="U73" i="3"/>
  <c r="U74" i="3"/>
  <c r="U75" i="3"/>
  <c r="U76" i="3"/>
  <c r="W8" i="3"/>
  <c r="U44" i="3"/>
  <c r="U46" i="3"/>
  <c r="U54" i="3"/>
  <c r="U55" i="3"/>
  <c r="B56" i="1"/>
  <c r="U56" i="3"/>
  <c r="W7" i="3"/>
  <c r="V8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B27" i="1"/>
  <c r="U27" i="3"/>
  <c r="U28" i="3"/>
  <c r="U29" i="3"/>
  <c r="U30" i="3"/>
  <c r="U31" i="3"/>
  <c r="C32" i="1"/>
  <c r="B32" i="1"/>
  <c r="U32" i="3"/>
  <c r="C33" i="1"/>
  <c r="B33" i="1"/>
  <c r="U33" i="3"/>
  <c r="U34" i="3"/>
  <c r="U35" i="3"/>
  <c r="U36" i="3"/>
  <c r="U37" i="3"/>
  <c r="C38" i="1"/>
  <c r="B38" i="1"/>
  <c r="U38" i="3"/>
  <c r="C39" i="1"/>
  <c r="B39" i="1"/>
  <c r="U39" i="3"/>
  <c r="U40" i="3"/>
  <c r="U41" i="3"/>
  <c r="U42" i="3"/>
  <c r="U43" i="3"/>
  <c r="V4" i="3"/>
  <c r="V7" i="3"/>
  <c r="V6" i="3"/>
  <c r="V5" i="3"/>
  <c r="F44" i="3"/>
  <c r="E44" i="3"/>
  <c r="C44" i="3"/>
  <c r="B44" i="3"/>
  <c r="D44" i="1"/>
  <c r="E44" i="1"/>
  <c r="F44" i="1"/>
  <c r="G44" i="1"/>
  <c r="Q44" i="1"/>
  <c r="P44" i="1"/>
  <c r="F46" i="3"/>
  <c r="E46" i="3"/>
  <c r="C46" i="3"/>
  <c r="B46" i="3"/>
  <c r="E46" i="1"/>
  <c r="G46" i="1"/>
  <c r="F46" i="1"/>
  <c r="D46" i="1"/>
  <c r="Q46" i="1"/>
  <c r="P46" i="1"/>
  <c r="A67" i="1"/>
  <c r="A32" i="1"/>
  <c r="A33" i="1"/>
  <c r="AG47" i="1"/>
  <c r="AG48" i="1"/>
  <c r="AG49" i="1"/>
  <c r="AG50" i="1"/>
  <c r="Y47" i="1"/>
  <c r="Y48" i="1"/>
  <c r="Y49" i="1"/>
  <c r="Y50" i="1"/>
  <c r="AG32" i="1"/>
  <c r="AG33" i="1"/>
  <c r="AG34" i="1"/>
  <c r="Y32" i="1"/>
  <c r="Y33" i="1"/>
  <c r="E34" i="1"/>
  <c r="G34" i="1"/>
  <c r="E34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8" i="3"/>
  <c r="E29" i="3"/>
  <c r="E30" i="3"/>
  <c r="E31" i="3"/>
  <c r="E35" i="3"/>
  <c r="E36" i="3"/>
  <c r="E37" i="3"/>
  <c r="E40" i="3"/>
  <c r="E41" i="3"/>
  <c r="E42" i="3"/>
  <c r="E43" i="3"/>
  <c r="E54" i="3"/>
  <c r="E55" i="3"/>
  <c r="G60" i="1"/>
  <c r="E60" i="3"/>
  <c r="E61" i="3"/>
  <c r="E62" i="3"/>
  <c r="E63" i="3"/>
  <c r="E64" i="3"/>
  <c r="E65" i="3"/>
  <c r="E66" i="3"/>
  <c r="G68" i="1"/>
  <c r="E68" i="3"/>
  <c r="E69" i="3"/>
  <c r="E70" i="3"/>
  <c r="E71" i="3"/>
  <c r="E72" i="3"/>
  <c r="E73" i="3"/>
  <c r="E74" i="3"/>
  <c r="E75" i="3"/>
  <c r="E76" i="3"/>
  <c r="G6" i="3"/>
  <c r="G14" i="6"/>
  <c r="H34" i="1"/>
  <c r="F34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H28" i="1"/>
  <c r="F28" i="3"/>
  <c r="F29" i="3"/>
  <c r="F30" i="3"/>
  <c r="F31" i="3"/>
  <c r="F35" i="3"/>
  <c r="F36" i="3"/>
  <c r="F37" i="3"/>
  <c r="F40" i="3"/>
  <c r="F41" i="3"/>
  <c r="F42" i="3"/>
  <c r="F43" i="3"/>
  <c r="F54" i="3"/>
  <c r="F55" i="3"/>
  <c r="H57" i="1"/>
  <c r="H58" i="1"/>
  <c r="H60" i="1"/>
  <c r="F60" i="3"/>
  <c r="F61" i="3"/>
  <c r="F62" i="3"/>
  <c r="F63" i="3"/>
  <c r="F64" i="3"/>
  <c r="F65" i="3"/>
  <c r="F66" i="3"/>
  <c r="H68" i="1"/>
  <c r="F68" i="3"/>
  <c r="F69" i="3"/>
  <c r="F70" i="3"/>
  <c r="F71" i="3"/>
  <c r="F72" i="3"/>
  <c r="F73" i="3"/>
  <c r="F74" i="3"/>
  <c r="F75" i="3"/>
  <c r="F76" i="3"/>
  <c r="G7" i="3"/>
  <c r="G10" i="6"/>
  <c r="F34" i="1"/>
  <c r="G5" i="3"/>
  <c r="G6" i="6"/>
  <c r="C34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8" i="3"/>
  <c r="C29" i="3"/>
  <c r="C30" i="3"/>
  <c r="C31" i="3"/>
  <c r="C35" i="3"/>
  <c r="C36" i="3"/>
  <c r="C37" i="3"/>
  <c r="C40" i="3"/>
  <c r="C41" i="3"/>
  <c r="C42" i="3"/>
  <c r="C43" i="3"/>
  <c r="C54" i="3"/>
  <c r="C55" i="3"/>
  <c r="C60" i="3"/>
  <c r="C61" i="3"/>
  <c r="C62" i="3"/>
  <c r="C63" i="3"/>
  <c r="C64" i="3"/>
  <c r="C65" i="3"/>
  <c r="C66" i="3"/>
  <c r="C68" i="3"/>
  <c r="C69" i="3"/>
  <c r="C70" i="3"/>
  <c r="C71" i="3"/>
  <c r="C72" i="3"/>
  <c r="C73" i="3"/>
  <c r="C74" i="3"/>
  <c r="C75" i="3"/>
  <c r="C76" i="3"/>
  <c r="G4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8" i="3"/>
  <c r="B29" i="3"/>
  <c r="B30" i="3"/>
  <c r="B31" i="3"/>
  <c r="B34" i="3"/>
  <c r="B35" i="3"/>
  <c r="B36" i="3"/>
  <c r="B37" i="3"/>
  <c r="B40" i="3"/>
  <c r="B41" i="3"/>
  <c r="B42" i="3"/>
  <c r="B43" i="3"/>
  <c r="B54" i="3"/>
  <c r="B55" i="3"/>
  <c r="B60" i="3"/>
  <c r="B61" i="3"/>
  <c r="B62" i="3"/>
  <c r="B63" i="3"/>
  <c r="B64" i="3"/>
  <c r="B65" i="3"/>
  <c r="B66" i="3"/>
  <c r="B68" i="3"/>
  <c r="B69" i="3"/>
  <c r="B70" i="3"/>
  <c r="B71" i="3"/>
  <c r="B72" i="3"/>
  <c r="B73" i="3"/>
  <c r="B74" i="3"/>
  <c r="B75" i="3"/>
  <c r="B76" i="3"/>
  <c r="B6" i="3"/>
  <c r="B14" i="6"/>
  <c r="C6" i="3"/>
  <c r="C14" i="6"/>
  <c r="D6" i="3"/>
  <c r="D14" i="6"/>
  <c r="F6" i="3"/>
  <c r="E14" i="6"/>
  <c r="B7" i="3"/>
  <c r="B10" i="6"/>
  <c r="C7" i="3"/>
  <c r="C10" i="6"/>
  <c r="D7" i="3"/>
  <c r="D10" i="6"/>
  <c r="E7" i="3"/>
  <c r="F10" i="6"/>
  <c r="E10" i="6"/>
  <c r="C5" i="3"/>
  <c r="C6" i="6"/>
  <c r="D6" i="6"/>
  <c r="E5" i="3"/>
  <c r="F6" i="6"/>
  <c r="F5" i="3"/>
  <c r="E6" i="6"/>
  <c r="B5" i="3"/>
  <c r="B6" i="6"/>
  <c r="AG45" i="1"/>
  <c r="Y45" i="1"/>
  <c r="AG59" i="1"/>
  <c r="AG60" i="1"/>
  <c r="Y59" i="1"/>
  <c r="D66" i="1"/>
  <c r="E66" i="1"/>
  <c r="F66" i="1"/>
  <c r="G66" i="1"/>
  <c r="Q66" i="1"/>
  <c r="AG38" i="1"/>
  <c r="AG39" i="1"/>
  <c r="Y38" i="1"/>
  <c r="A38" i="1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11" i="3"/>
  <c r="Y39" i="1"/>
  <c r="D43" i="1"/>
  <c r="E43" i="1"/>
  <c r="F43" i="1"/>
  <c r="G43" i="1"/>
  <c r="A39" i="1"/>
  <c r="Q43" i="1"/>
  <c r="Y51" i="1"/>
  <c r="Y52" i="1"/>
  <c r="Y53" i="1"/>
  <c r="AG51" i="1"/>
  <c r="C43" i="1"/>
  <c r="B43" i="1"/>
  <c r="C71" i="1"/>
  <c r="B71" i="1"/>
  <c r="C37" i="1"/>
  <c r="B37" i="1"/>
  <c r="C66" i="1"/>
  <c r="B66" i="1"/>
  <c r="C44" i="1"/>
  <c r="B44" i="1"/>
  <c r="C46" i="1"/>
  <c r="B46" i="1"/>
  <c r="U1" i="3"/>
  <c r="A43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H41" i="1"/>
  <c r="H42" i="1"/>
  <c r="Y41" i="1"/>
  <c r="Y42" i="1"/>
  <c r="AG27" i="1"/>
  <c r="Y27" i="1"/>
  <c r="A27" i="1"/>
  <c r="A66" i="1"/>
  <c r="E60" i="1"/>
  <c r="D60" i="1"/>
  <c r="Q60" i="1"/>
  <c r="A56" i="1"/>
  <c r="Q41" i="1"/>
  <c r="Q42" i="1"/>
  <c r="AG66" i="1"/>
  <c r="AG67" i="1"/>
  <c r="Y60" i="1"/>
  <c r="Y66" i="1"/>
  <c r="Y67" i="1"/>
  <c r="Y56" i="1"/>
  <c r="AG56" i="1"/>
  <c r="AG53" i="1"/>
  <c r="AG44" i="1"/>
  <c r="Y44" i="1"/>
  <c r="AG52" i="1"/>
  <c r="AG54" i="1"/>
  <c r="C54" i="1"/>
  <c r="B54" i="1"/>
  <c r="C55" i="1"/>
  <c r="B55" i="1"/>
  <c r="AG55" i="1"/>
  <c r="AG46" i="1"/>
  <c r="AG43" i="1"/>
  <c r="AG42" i="1"/>
  <c r="AG41" i="1"/>
  <c r="Y46" i="1"/>
  <c r="A44" i="1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11" i="3"/>
  <c r="H46" i="1"/>
  <c r="A46" i="1"/>
  <c r="Y43" i="1"/>
  <c r="AG65" i="1"/>
  <c r="E65" i="1"/>
  <c r="B65" i="1"/>
  <c r="AG68" i="1"/>
  <c r="Y68" i="1"/>
  <c r="B68" i="1"/>
  <c r="B69" i="1"/>
  <c r="D68" i="1"/>
  <c r="D69" i="1"/>
  <c r="Q40" i="1"/>
  <c r="Y40" i="1"/>
  <c r="E40" i="1"/>
  <c r="B40" i="1"/>
  <c r="D40" i="1"/>
  <c r="Y34" i="1"/>
  <c r="Y35" i="1"/>
  <c r="E35" i="1"/>
  <c r="Y36" i="1"/>
  <c r="E36" i="1"/>
  <c r="Y37" i="1"/>
  <c r="AG37" i="1"/>
  <c r="E37" i="1"/>
  <c r="D37" i="1"/>
  <c r="B4" i="3"/>
  <c r="C40" i="1"/>
  <c r="C65" i="1"/>
  <c r="C68" i="1"/>
  <c r="C69" i="1"/>
  <c r="C25" i="1"/>
  <c r="B25" i="1"/>
  <c r="U4" i="3"/>
  <c r="H40" i="1"/>
  <c r="H65" i="1"/>
  <c r="H69" i="1"/>
  <c r="H35" i="1"/>
  <c r="H36" i="1"/>
  <c r="H37" i="1"/>
  <c r="F1" i="3"/>
  <c r="A76" i="1"/>
  <c r="B76" i="1"/>
  <c r="C76" i="1"/>
  <c r="D76" i="1"/>
  <c r="E76" i="1"/>
  <c r="F76" i="1"/>
  <c r="G76" i="1"/>
  <c r="H76" i="1"/>
  <c r="F40" i="1"/>
  <c r="F65" i="1"/>
  <c r="F69" i="1"/>
  <c r="F35" i="1"/>
  <c r="F36" i="1"/>
  <c r="F37" i="1"/>
  <c r="G40" i="1"/>
  <c r="G65" i="1"/>
  <c r="G69" i="1"/>
  <c r="G35" i="1"/>
  <c r="G36" i="1"/>
  <c r="G37" i="1"/>
  <c r="O12" i="3"/>
  <c r="Q12" i="3"/>
  <c r="R12" i="3"/>
  <c r="S12" i="3"/>
  <c r="O13" i="3"/>
  <c r="Q13" i="3"/>
  <c r="R13" i="3"/>
  <c r="S13" i="3"/>
  <c r="O14" i="3"/>
  <c r="Q14" i="3"/>
  <c r="R14" i="3"/>
  <c r="S14" i="3"/>
  <c r="O15" i="3"/>
  <c r="Q15" i="3"/>
  <c r="R15" i="3"/>
  <c r="S15" i="3"/>
  <c r="O16" i="3"/>
  <c r="Q16" i="3"/>
  <c r="R16" i="3"/>
  <c r="S16" i="3"/>
  <c r="O17" i="3"/>
  <c r="Q17" i="3"/>
  <c r="R17" i="3"/>
  <c r="S17" i="3"/>
  <c r="O18" i="3"/>
  <c r="Q18" i="3"/>
  <c r="R18" i="3"/>
  <c r="S18" i="3"/>
  <c r="O19" i="3"/>
  <c r="Q19" i="3"/>
  <c r="R19" i="3"/>
  <c r="S19" i="3"/>
  <c r="O20" i="3"/>
  <c r="Q20" i="3"/>
  <c r="R20" i="3"/>
  <c r="S20" i="3"/>
  <c r="O21" i="3"/>
  <c r="Q21" i="3"/>
  <c r="R21" i="3"/>
  <c r="S21" i="3"/>
  <c r="O22" i="3"/>
  <c r="Q22" i="3"/>
  <c r="R22" i="3"/>
  <c r="S22" i="3"/>
  <c r="O23" i="3"/>
  <c r="Q23" i="3"/>
  <c r="R23" i="3"/>
  <c r="S23" i="3"/>
  <c r="O24" i="3"/>
  <c r="Q24" i="3"/>
  <c r="R24" i="3"/>
  <c r="S24" i="3"/>
  <c r="O25" i="3"/>
  <c r="Q25" i="3"/>
  <c r="R25" i="3"/>
  <c r="S25" i="3"/>
  <c r="O26" i="3"/>
  <c r="Q26" i="3"/>
  <c r="R26" i="3"/>
  <c r="S26" i="3"/>
  <c r="O27" i="3"/>
  <c r="Q27" i="3"/>
  <c r="R27" i="3"/>
  <c r="S27" i="3"/>
  <c r="O28" i="3"/>
  <c r="Q28" i="3"/>
  <c r="R28" i="3"/>
  <c r="S28" i="3"/>
  <c r="O29" i="3"/>
  <c r="Q29" i="3"/>
  <c r="R29" i="3"/>
  <c r="S29" i="3"/>
  <c r="O30" i="3"/>
  <c r="Q30" i="3"/>
  <c r="R30" i="3"/>
  <c r="S30" i="3"/>
  <c r="O31" i="3"/>
  <c r="Q31" i="3"/>
  <c r="R31" i="3"/>
  <c r="S31" i="3"/>
  <c r="O32" i="3"/>
  <c r="Q32" i="3"/>
  <c r="R32" i="3"/>
  <c r="S32" i="3"/>
  <c r="O33" i="3"/>
  <c r="Q33" i="3"/>
  <c r="R33" i="3"/>
  <c r="S33" i="3"/>
  <c r="O34" i="3"/>
  <c r="Q34" i="3"/>
  <c r="R34" i="3"/>
  <c r="S34" i="3"/>
  <c r="O35" i="3"/>
  <c r="Q35" i="3"/>
  <c r="R35" i="3"/>
  <c r="S35" i="3"/>
  <c r="O36" i="3"/>
  <c r="Q36" i="3"/>
  <c r="R36" i="3"/>
  <c r="S36" i="3"/>
  <c r="O37" i="3"/>
  <c r="Q37" i="3"/>
  <c r="R37" i="3"/>
  <c r="S37" i="3"/>
  <c r="O38" i="3"/>
  <c r="Q38" i="3"/>
  <c r="R38" i="3"/>
  <c r="S38" i="3"/>
  <c r="O39" i="3"/>
  <c r="Q39" i="3"/>
  <c r="R39" i="3"/>
  <c r="S39" i="3"/>
  <c r="O40" i="3"/>
  <c r="Q40" i="3"/>
  <c r="R40" i="3"/>
  <c r="S40" i="3"/>
  <c r="O41" i="3"/>
  <c r="Q41" i="3"/>
  <c r="R41" i="3"/>
  <c r="S41" i="3"/>
  <c r="O42" i="3"/>
  <c r="Q42" i="3"/>
  <c r="R42" i="3"/>
  <c r="S42" i="3"/>
  <c r="O43" i="3"/>
  <c r="Q43" i="3"/>
  <c r="R43" i="3"/>
  <c r="S43" i="3"/>
  <c r="O44" i="3"/>
  <c r="Q44" i="3"/>
  <c r="R44" i="3"/>
  <c r="S44" i="3"/>
  <c r="O45" i="3"/>
  <c r="Q45" i="3"/>
  <c r="R45" i="3"/>
  <c r="S45" i="3"/>
  <c r="O46" i="3"/>
  <c r="Q46" i="3"/>
  <c r="R46" i="3"/>
  <c r="S46" i="3"/>
  <c r="O47" i="3"/>
  <c r="Q47" i="3"/>
  <c r="R47" i="3"/>
  <c r="S47" i="3"/>
  <c r="O48" i="3"/>
  <c r="Q48" i="3"/>
  <c r="R48" i="3"/>
  <c r="S48" i="3"/>
  <c r="O49" i="3"/>
  <c r="Q49" i="3"/>
  <c r="R49" i="3"/>
  <c r="S49" i="3"/>
  <c r="O50" i="3"/>
  <c r="Q50" i="3"/>
  <c r="R50" i="3"/>
  <c r="S50" i="3"/>
  <c r="O51" i="3"/>
  <c r="Q51" i="3"/>
  <c r="R51" i="3"/>
  <c r="S51" i="3"/>
  <c r="O52" i="3"/>
  <c r="Q52" i="3"/>
  <c r="R52" i="3"/>
  <c r="S52" i="3"/>
  <c r="O53" i="3"/>
  <c r="Q53" i="3"/>
  <c r="R53" i="3"/>
  <c r="S53" i="3"/>
  <c r="O54" i="3"/>
  <c r="Q54" i="3"/>
  <c r="R54" i="3"/>
  <c r="S54" i="3"/>
  <c r="O55" i="3"/>
  <c r="Q55" i="3"/>
  <c r="R55" i="3"/>
  <c r="S55" i="3"/>
  <c r="O56" i="3"/>
  <c r="Q56" i="3"/>
  <c r="R56" i="3"/>
  <c r="S56" i="3"/>
  <c r="O57" i="3"/>
  <c r="Q57" i="3"/>
  <c r="R57" i="3"/>
  <c r="S57" i="3"/>
  <c r="O58" i="3"/>
  <c r="Q58" i="3"/>
  <c r="R58" i="3"/>
  <c r="S58" i="3"/>
  <c r="O59" i="3"/>
  <c r="Q59" i="3"/>
  <c r="R59" i="3"/>
  <c r="S59" i="3"/>
  <c r="O60" i="3"/>
  <c r="Q60" i="3"/>
  <c r="R60" i="3"/>
  <c r="S60" i="3"/>
  <c r="O61" i="3"/>
  <c r="Q61" i="3"/>
  <c r="R61" i="3"/>
  <c r="S61" i="3"/>
  <c r="O62" i="3"/>
  <c r="Q62" i="3"/>
  <c r="R62" i="3"/>
  <c r="S62" i="3"/>
  <c r="O63" i="3"/>
  <c r="Q63" i="3"/>
  <c r="R63" i="3"/>
  <c r="S63" i="3"/>
  <c r="O64" i="3"/>
  <c r="Q64" i="3"/>
  <c r="R64" i="3"/>
  <c r="S64" i="3"/>
  <c r="O65" i="3"/>
  <c r="Q65" i="3"/>
  <c r="R65" i="3"/>
  <c r="S65" i="3"/>
  <c r="O66" i="3"/>
  <c r="Q66" i="3"/>
  <c r="R66" i="3"/>
  <c r="S66" i="3"/>
  <c r="O67" i="3"/>
  <c r="Q67" i="3"/>
  <c r="R67" i="3"/>
  <c r="S67" i="3"/>
  <c r="O68" i="3"/>
  <c r="Q68" i="3"/>
  <c r="R68" i="3"/>
  <c r="S68" i="3"/>
  <c r="O69" i="3"/>
  <c r="Q69" i="3"/>
  <c r="R69" i="3"/>
  <c r="S69" i="3"/>
  <c r="O70" i="3"/>
  <c r="Q70" i="3"/>
  <c r="R70" i="3"/>
  <c r="S70" i="3"/>
  <c r="O71" i="3"/>
  <c r="Q71" i="3"/>
  <c r="R71" i="3"/>
  <c r="S71" i="3"/>
  <c r="O72" i="3"/>
  <c r="Q72" i="3"/>
  <c r="R72" i="3"/>
  <c r="S72" i="3"/>
  <c r="O73" i="3"/>
  <c r="Q73" i="3"/>
  <c r="R73" i="3"/>
  <c r="S73" i="3"/>
  <c r="O74" i="3"/>
  <c r="Q74" i="3"/>
  <c r="R74" i="3"/>
  <c r="S74" i="3"/>
  <c r="O75" i="3"/>
  <c r="Q75" i="3"/>
  <c r="R75" i="3"/>
  <c r="S75" i="3"/>
  <c r="O76" i="3"/>
  <c r="Q76" i="3"/>
  <c r="R76" i="3"/>
  <c r="S76" i="3"/>
  <c r="Q11" i="3"/>
  <c r="R11" i="3"/>
  <c r="S11" i="3"/>
  <c r="O11" i="3"/>
  <c r="I11" i="3"/>
  <c r="Q32" i="4"/>
  <c r="AH76" i="4"/>
  <c r="Z76" i="4"/>
  <c r="R76" i="4"/>
  <c r="E76" i="4"/>
  <c r="C76" i="4"/>
  <c r="H76" i="4"/>
  <c r="G76" i="4"/>
  <c r="F76" i="4"/>
  <c r="D76" i="4"/>
  <c r="B76" i="4"/>
  <c r="A76" i="4"/>
  <c r="AH75" i="4"/>
  <c r="Z75" i="4"/>
  <c r="R75" i="4"/>
  <c r="E75" i="4"/>
  <c r="C75" i="4"/>
  <c r="H75" i="4"/>
  <c r="G75" i="4"/>
  <c r="F75" i="4"/>
  <c r="D75" i="4"/>
  <c r="B75" i="4"/>
  <c r="A75" i="4"/>
  <c r="AH74" i="4"/>
  <c r="Z74" i="4"/>
  <c r="R74" i="4"/>
  <c r="E74" i="4"/>
  <c r="C74" i="4"/>
  <c r="H74" i="4"/>
  <c r="G74" i="4"/>
  <c r="F74" i="4"/>
  <c r="D74" i="4"/>
  <c r="B74" i="4"/>
  <c r="A74" i="4"/>
  <c r="AH73" i="4"/>
  <c r="Z73" i="4"/>
  <c r="R73" i="4"/>
  <c r="E73" i="4"/>
  <c r="C73" i="4"/>
  <c r="H73" i="4"/>
  <c r="G73" i="4"/>
  <c r="F73" i="4"/>
  <c r="D73" i="4"/>
  <c r="B73" i="4"/>
  <c r="A73" i="4"/>
  <c r="AH72" i="4"/>
  <c r="Z72" i="4"/>
  <c r="R72" i="4"/>
  <c r="E72" i="4"/>
  <c r="C72" i="4"/>
  <c r="H72" i="4"/>
  <c r="G72" i="4"/>
  <c r="F72" i="4"/>
  <c r="D72" i="4"/>
  <c r="B72" i="4"/>
  <c r="A72" i="4"/>
  <c r="AH71" i="4"/>
  <c r="Z71" i="4"/>
  <c r="R71" i="4"/>
  <c r="E71" i="4"/>
  <c r="C71" i="4"/>
  <c r="H71" i="4"/>
  <c r="G71" i="4"/>
  <c r="F71" i="4"/>
  <c r="D71" i="4"/>
  <c r="B71" i="4"/>
  <c r="A71" i="4"/>
  <c r="AH70" i="4"/>
  <c r="Z70" i="4"/>
  <c r="R70" i="4"/>
  <c r="E70" i="4"/>
  <c r="C70" i="4"/>
  <c r="H70" i="4"/>
  <c r="G70" i="4"/>
  <c r="F70" i="4"/>
  <c r="D70" i="4"/>
  <c r="B70" i="4"/>
  <c r="A70" i="4"/>
  <c r="AH69" i="4"/>
  <c r="Z69" i="4"/>
  <c r="R69" i="4"/>
  <c r="E69" i="4"/>
  <c r="C69" i="4"/>
  <c r="H69" i="4"/>
  <c r="G69" i="4"/>
  <c r="F69" i="4"/>
  <c r="D69" i="4"/>
  <c r="B69" i="4"/>
  <c r="A69" i="4"/>
  <c r="AH68" i="4"/>
  <c r="Z68" i="4"/>
  <c r="R68" i="4"/>
  <c r="E68" i="4"/>
  <c r="C68" i="4"/>
  <c r="H68" i="4"/>
  <c r="G68" i="4"/>
  <c r="F68" i="4"/>
  <c r="D68" i="4"/>
  <c r="B68" i="4"/>
  <c r="A68" i="4"/>
  <c r="AH67" i="4"/>
  <c r="Z67" i="4"/>
  <c r="R67" i="4"/>
  <c r="E67" i="4"/>
  <c r="C67" i="4"/>
  <c r="H67" i="4"/>
  <c r="G67" i="4"/>
  <c r="F67" i="4"/>
  <c r="D67" i="4"/>
  <c r="B67" i="4"/>
  <c r="A67" i="4"/>
  <c r="AH66" i="4"/>
  <c r="Z66" i="4"/>
  <c r="R66" i="4"/>
  <c r="E66" i="4"/>
  <c r="C66" i="4"/>
  <c r="H66" i="4"/>
  <c r="G66" i="4"/>
  <c r="F66" i="4"/>
  <c r="D66" i="4"/>
  <c r="B66" i="4"/>
  <c r="A66" i="4"/>
  <c r="AH65" i="4"/>
  <c r="Z65" i="4"/>
  <c r="R65" i="4"/>
  <c r="E65" i="4"/>
  <c r="C65" i="4"/>
  <c r="H65" i="4"/>
  <c r="G65" i="4"/>
  <c r="F65" i="4"/>
  <c r="D65" i="4"/>
  <c r="B65" i="4"/>
  <c r="A65" i="4"/>
  <c r="AH64" i="4"/>
  <c r="Z64" i="4"/>
  <c r="R64" i="4"/>
  <c r="E64" i="4"/>
  <c r="C64" i="4"/>
  <c r="H64" i="4"/>
  <c r="G64" i="4"/>
  <c r="F64" i="4"/>
  <c r="D64" i="4"/>
  <c r="B64" i="4"/>
  <c r="A64" i="4"/>
  <c r="AH63" i="4"/>
  <c r="Z63" i="4"/>
  <c r="R63" i="4"/>
  <c r="E63" i="4"/>
  <c r="C63" i="4"/>
  <c r="H63" i="4"/>
  <c r="G63" i="4"/>
  <c r="F63" i="4"/>
  <c r="D63" i="4"/>
  <c r="B63" i="4"/>
  <c r="A63" i="4"/>
  <c r="AH62" i="4"/>
  <c r="Z62" i="4"/>
  <c r="R62" i="4"/>
  <c r="E62" i="4"/>
  <c r="C62" i="4"/>
  <c r="H62" i="4"/>
  <c r="G62" i="4"/>
  <c r="F62" i="4"/>
  <c r="D62" i="4"/>
  <c r="B62" i="4"/>
  <c r="A62" i="4"/>
  <c r="AH61" i="4"/>
  <c r="Z61" i="4"/>
  <c r="R61" i="4"/>
  <c r="E61" i="4"/>
  <c r="C61" i="4"/>
  <c r="H61" i="4"/>
  <c r="G61" i="4"/>
  <c r="F61" i="4"/>
  <c r="D61" i="4"/>
  <c r="B61" i="4"/>
  <c r="A61" i="4"/>
  <c r="AH60" i="4"/>
  <c r="Z60" i="4"/>
  <c r="R60" i="4"/>
  <c r="E60" i="4"/>
  <c r="C60" i="4"/>
  <c r="H60" i="4"/>
  <c r="G60" i="4"/>
  <c r="F60" i="4"/>
  <c r="D60" i="4"/>
  <c r="B60" i="4"/>
  <c r="A60" i="4"/>
  <c r="AH59" i="4"/>
  <c r="Z59" i="4"/>
  <c r="R59" i="4"/>
  <c r="E59" i="4"/>
  <c r="C59" i="4"/>
  <c r="H59" i="4"/>
  <c r="G59" i="4"/>
  <c r="F59" i="4"/>
  <c r="D59" i="4"/>
  <c r="B59" i="4"/>
  <c r="A59" i="4"/>
  <c r="AH58" i="4"/>
  <c r="Z58" i="4"/>
  <c r="R58" i="4"/>
  <c r="E58" i="4"/>
  <c r="C58" i="4"/>
  <c r="H58" i="4"/>
  <c r="G58" i="4"/>
  <c r="F58" i="4"/>
  <c r="D58" i="4"/>
  <c r="B58" i="4"/>
  <c r="A58" i="4"/>
  <c r="AH57" i="4"/>
  <c r="Z57" i="4"/>
  <c r="R57" i="4"/>
  <c r="E57" i="4"/>
  <c r="C57" i="4"/>
  <c r="H57" i="4"/>
  <c r="G57" i="4"/>
  <c r="F57" i="4"/>
  <c r="D57" i="4"/>
  <c r="B57" i="4"/>
  <c r="A57" i="4"/>
  <c r="AH56" i="4"/>
  <c r="Z56" i="4"/>
  <c r="R56" i="4"/>
  <c r="E56" i="4"/>
  <c r="C56" i="4"/>
  <c r="H56" i="4"/>
  <c r="G56" i="4"/>
  <c r="F56" i="4"/>
  <c r="D56" i="4"/>
  <c r="B56" i="4"/>
  <c r="A56" i="4"/>
  <c r="AH55" i="4"/>
  <c r="Z55" i="4"/>
  <c r="R55" i="4"/>
  <c r="E55" i="4"/>
  <c r="C55" i="4"/>
  <c r="H55" i="4"/>
  <c r="G55" i="4"/>
  <c r="F55" i="4"/>
  <c r="D55" i="4"/>
  <c r="B55" i="4"/>
  <c r="A55" i="4"/>
  <c r="AH54" i="4"/>
  <c r="Z54" i="4"/>
  <c r="R54" i="4"/>
  <c r="E54" i="4"/>
  <c r="C54" i="4"/>
  <c r="H54" i="4"/>
  <c r="G54" i="4"/>
  <c r="F54" i="4"/>
  <c r="D54" i="4"/>
  <c r="B54" i="4"/>
  <c r="A54" i="4"/>
  <c r="AH53" i="4"/>
  <c r="Z53" i="4"/>
  <c r="R53" i="4"/>
  <c r="E53" i="4"/>
  <c r="C53" i="4"/>
  <c r="H53" i="4"/>
  <c r="G53" i="4"/>
  <c r="F53" i="4"/>
  <c r="D53" i="4"/>
  <c r="B53" i="4"/>
  <c r="A53" i="4"/>
  <c r="AH52" i="4"/>
  <c r="Z52" i="4"/>
  <c r="R52" i="4"/>
  <c r="E52" i="4"/>
  <c r="C52" i="4"/>
  <c r="H52" i="4"/>
  <c r="G52" i="4"/>
  <c r="F52" i="4"/>
  <c r="D52" i="4"/>
  <c r="B52" i="4"/>
  <c r="A52" i="4"/>
  <c r="AH51" i="4"/>
  <c r="Z51" i="4"/>
  <c r="R51" i="4"/>
  <c r="E51" i="4"/>
  <c r="C51" i="4"/>
  <c r="H51" i="4"/>
  <c r="G51" i="4"/>
  <c r="F51" i="4"/>
  <c r="D51" i="4"/>
  <c r="B51" i="4"/>
  <c r="A51" i="4"/>
  <c r="AH50" i="4"/>
  <c r="Z50" i="4"/>
  <c r="R50" i="4"/>
  <c r="E50" i="4"/>
  <c r="C50" i="4"/>
  <c r="H50" i="4"/>
  <c r="G50" i="4"/>
  <c r="F50" i="4"/>
  <c r="D50" i="4"/>
  <c r="B50" i="4"/>
  <c r="A50" i="4"/>
  <c r="AH49" i="4"/>
  <c r="Z49" i="4"/>
  <c r="R49" i="4"/>
  <c r="E49" i="4"/>
  <c r="C49" i="4"/>
  <c r="H49" i="4"/>
  <c r="G49" i="4"/>
  <c r="F49" i="4"/>
  <c r="D49" i="4"/>
  <c r="B49" i="4"/>
  <c r="A49" i="4"/>
  <c r="AH48" i="4"/>
  <c r="Z48" i="4"/>
  <c r="R48" i="4"/>
  <c r="E48" i="4"/>
  <c r="C48" i="4"/>
  <c r="H48" i="4"/>
  <c r="G48" i="4"/>
  <c r="F48" i="4"/>
  <c r="D48" i="4"/>
  <c r="B48" i="4"/>
  <c r="A48" i="4"/>
  <c r="AH47" i="4"/>
  <c r="Z47" i="4"/>
  <c r="R47" i="4"/>
  <c r="E47" i="4"/>
  <c r="C47" i="4"/>
  <c r="H47" i="4"/>
  <c r="G47" i="4"/>
  <c r="F47" i="4"/>
  <c r="D47" i="4"/>
  <c r="B47" i="4"/>
  <c r="A47" i="4"/>
  <c r="AH46" i="4"/>
  <c r="Z46" i="4"/>
  <c r="R46" i="4"/>
  <c r="E46" i="4"/>
  <c r="C46" i="4"/>
  <c r="H46" i="4"/>
  <c r="G46" i="4"/>
  <c r="F46" i="4"/>
  <c r="D46" i="4"/>
  <c r="B46" i="4"/>
  <c r="A46" i="4"/>
  <c r="AH45" i="4"/>
  <c r="Z45" i="4"/>
  <c r="R45" i="4"/>
  <c r="E45" i="4"/>
  <c r="C45" i="4"/>
  <c r="H45" i="4"/>
  <c r="G45" i="4"/>
  <c r="F45" i="4"/>
  <c r="D45" i="4"/>
  <c r="B45" i="4"/>
  <c r="A45" i="4"/>
  <c r="AH44" i="4"/>
  <c r="Z44" i="4"/>
  <c r="R44" i="4"/>
  <c r="E44" i="4"/>
  <c r="C44" i="4"/>
  <c r="H44" i="4"/>
  <c r="G44" i="4"/>
  <c r="F44" i="4"/>
  <c r="D44" i="4"/>
  <c r="B44" i="4"/>
  <c r="A44" i="4"/>
  <c r="AH43" i="4"/>
  <c r="Z43" i="4"/>
  <c r="R43" i="4"/>
  <c r="E43" i="4"/>
  <c r="C43" i="4"/>
  <c r="H43" i="4"/>
  <c r="G43" i="4"/>
  <c r="F43" i="4"/>
  <c r="D43" i="4"/>
  <c r="B43" i="4"/>
  <c r="A43" i="4"/>
  <c r="AH42" i="4"/>
  <c r="Z42" i="4"/>
  <c r="R42" i="4"/>
  <c r="E42" i="4"/>
  <c r="C42" i="4"/>
  <c r="H42" i="4"/>
  <c r="G42" i="4"/>
  <c r="F42" i="4"/>
  <c r="D42" i="4"/>
  <c r="B42" i="4"/>
  <c r="A42" i="4"/>
  <c r="AH41" i="4"/>
  <c r="Z41" i="4"/>
  <c r="R41" i="4"/>
  <c r="E41" i="4"/>
  <c r="C41" i="4"/>
  <c r="H41" i="4"/>
  <c r="G41" i="4"/>
  <c r="F41" i="4"/>
  <c r="D41" i="4"/>
  <c r="B41" i="4"/>
  <c r="A41" i="4"/>
  <c r="AH40" i="4"/>
  <c r="Z40" i="4"/>
  <c r="R40" i="4"/>
  <c r="E40" i="4"/>
  <c r="C40" i="4"/>
  <c r="H40" i="4"/>
  <c r="G40" i="4"/>
  <c r="F40" i="4"/>
  <c r="D40" i="4"/>
  <c r="B40" i="4"/>
  <c r="A40" i="4"/>
  <c r="AH39" i="4"/>
  <c r="Z39" i="4"/>
  <c r="R39" i="4"/>
  <c r="E39" i="4"/>
  <c r="C39" i="4"/>
  <c r="H39" i="4"/>
  <c r="G39" i="4"/>
  <c r="F39" i="4"/>
  <c r="D39" i="4"/>
  <c r="B39" i="4"/>
  <c r="A39" i="4"/>
  <c r="AH38" i="4"/>
  <c r="Z38" i="4"/>
  <c r="R38" i="4"/>
  <c r="E38" i="4"/>
  <c r="C38" i="4"/>
  <c r="H38" i="4"/>
  <c r="G38" i="4"/>
  <c r="F38" i="4"/>
  <c r="D38" i="4"/>
  <c r="B38" i="4"/>
  <c r="A38" i="4"/>
  <c r="AH37" i="4"/>
  <c r="Z37" i="4"/>
  <c r="R37" i="4"/>
  <c r="E37" i="4"/>
  <c r="C37" i="4"/>
  <c r="H37" i="4"/>
  <c r="G37" i="4"/>
  <c r="F37" i="4"/>
  <c r="D37" i="4"/>
  <c r="B37" i="4"/>
  <c r="A37" i="4"/>
  <c r="AH36" i="4"/>
  <c r="Z36" i="4"/>
  <c r="R36" i="4"/>
  <c r="E36" i="4"/>
  <c r="C36" i="4"/>
  <c r="H36" i="4"/>
  <c r="G36" i="4"/>
  <c r="F36" i="4"/>
  <c r="D36" i="4"/>
  <c r="B36" i="4"/>
  <c r="A36" i="4"/>
  <c r="AH35" i="4"/>
  <c r="Z35" i="4"/>
  <c r="R35" i="4"/>
  <c r="E35" i="4"/>
  <c r="C35" i="4"/>
  <c r="H35" i="4"/>
  <c r="G35" i="4"/>
  <c r="F35" i="4"/>
  <c r="D35" i="4"/>
  <c r="B35" i="4"/>
  <c r="A35" i="4"/>
  <c r="AH34" i="4"/>
  <c r="Z34" i="4"/>
  <c r="R34" i="4"/>
  <c r="E34" i="4"/>
  <c r="C34" i="4"/>
  <c r="H34" i="4"/>
  <c r="G34" i="4"/>
  <c r="F34" i="4"/>
  <c r="D34" i="4"/>
  <c r="B34" i="4"/>
  <c r="A34" i="4"/>
  <c r="AH33" i="4"/>
  <c r="Z33" i="4"/>
  <c r="R33" i="4"/>
  <c r="E33" i="4"/>
  <c r="C33" i="4"/>
  <c r="H33" i="4"/>
  <c r="G33" i="4"/>
  <c r="F33" i="4"/>
  <c r="D33" i="4"/>
  <c r="B33" i="4"/>
  <c r="A33" i="4"/>
  <c r="AH32" i="4"/>
  <c r="Z32" i="4"/>
  <c r="R32" i="4"/>
  <c r="E32" i="4"/>
  <c r="C32" i="4"/>
  <c r="H32" i="4"/>
  <c r="G32" i="4"/>
  <c r="F32" i="4"/>
  <c r="D32" i="4"/>
  <c r="B32" i="4"/>
  <c r="A32" i="4"/>
  <c r="AH31" i="4"/>
  <c r="Z31" i="4"/>
  <c r="R31" i="4"/>
  <c r="E31" i="4"/>
  <c r="C31" i="4"/>
  <c r="H31" i="4"/>
  <c r="G31" i="4"/>
  <c r="F31" i="4"/>
  <c r="D31" i="4"/>
  <c r="B31" i="4"/>
  <c r="A31" i="4"/>
  <c r="AH30" i="4"/>
  <c r="Z30" i="4"/>
  <c r="R30" i="4"/>
  <c r="E30" i="4"/>
  <c r="C30" i="4"/>
  <c r="H30" i="4"/>
  <c r="G30" i="4"/>
  <c r="F30" i="4"/>
  <c r="D30" i="4"/>
  <c r="B30" i="4"/>
  <c r="A30" i="4"/>
  <c r="AH29" i="4"/>
  <c r="Z29" i="4"/>
  <c r="R29" i="4"/>
  <c r="E29" i="4"/>
  <c r="C29" i="4"/>
  <c r="H29" i="4"/>
  <c r="G29" i="4"/>
  <c r="F29" i="4"/>
  <c r="D29" i="4"/>
  <c r="B29" i="4"/>
  <c r="A29" i="4"/>
  <c r="AH28" i="4"/>
  <c r="Z28" i="4"/>
  <c r="R28" i="4"/>
  <c r="E28" i="4"/>
  <c r="C28" i="4"/>
  <c r="H28" i="4"/>
  <c r="G28" i="4"/>
  <c r="F28" i="4"/>
  <c r="D28" i="4"/>
  <c r="B28" i="4"/>
  <c r="A28" i="4"/>
  <c r="AH27" i="4"/>
  <c r="Z27" i="4"/>
  <c r="R27" i="4"/>
  <c r="E27" i="4"/>
  <c r="C27" i="4"/>
  <c r="H27" i="4"/>
  <c r="G27" i="4"/>
  <c r="F27" i="4"/>
  <c r="D27" i="4"/>
  <c r="B27" i="4"/>
  <c r="A27" i="4"/>
  <c r="AH26" i="4"/>
  <c r="Z26" i="4"/>
  <c r="R26" i="4"/>
  <c r="E26" i="4"/>
  <c r="C26" i="4"/>
  <c r="H26" i="4"/>
  <c r="G26" i="4"/>
  <c r="F26" i="4"/>
  <c r="D26" i="4"/>
  <c r="B26" i="4"/>
  <c r="A26" i="4"/>
  <c r="AH25" i="4"/>
  <c r="Z25" i="4"/>
  <c r="R25" i="4"/>
  <c r="E25" i="4"/>
  <c r="C25" i="4"/>
  <c r="H25" i="4"/>
  <c r="G25" i="4"/>
  <c r="F25" i="4"/>
  <c r="D25" i="4"/>
  <c r="B25" i="4"/>
  <c r="A25" i="4"/>
  <c r="AH24" i="4"/>
  <c r="Z24" i="4"/>
  <c r="R24" i="4"/>
  <c r="E24" i="4"/>
  <c r="C24" i="4"/>
  <c r="H24" i="4"/>
  <c r="G24" i="4"/>
  <c r="F24" i="4"/>
  <c r="D24" i="4"/>
  <c r="B24" i="4"/>
  <c r="A24" i="4"/>
  <c r="AH23" i="4"/>
  <c r="Z23" i="4"/>
  <c r="R23" i="4"/>
  <c r="E23" i="4"/>
  <c r="C23" i="4"/>
  <c r="H23" i="4"/>
  <c r="G23" i="4"/>
  <c r="F23" i="4"/>
  <c r="D23" i="4"/>
  <c r="B23" i="4"/>
  <c r="A23" i="4"/>
  <c r="AH22" i="4"/>
  <c r="Z22" i="4"/>
  <c r="R22" i="4"/>
  <c r="E22" i="4"/>
  <c r="C22" i="4"/>
  <c r="H22" i="4"/>
  <c r="G22" i="4"/>
  <c r="F22" i="4"/>
  <c r="D22" i="4"/>
  <c r="B22" i="4"/>
  <c r="A22" i="4"/>
  <c r="AH21" i="4"/>
  <c r="Z21" i="4"/>
  <c r="R21" i="4"/>
  <c r="E21" i="4"/>
  <c r="C21" i="4"/>
  <c r="H21" i="4"/>
  <c r="G21" i="4"/>
  <c r="F21" i="4"/>
  <c r="D21" i="4"/>
  <c r="B21" i="4"/>
  <c r="A21" i="4"/>
  <c r="AH20" i="4"/>
  <c r="Z20" i="4"/>
  <c r="R20" i="4"/>
  <c r="E20" i="4"/>
  <c r="C20" i="4"/>
  <c r="H20" i="4"/>
  <c r="G20" i="4"/>
  <c r="F20" i="4"/>
  <c r="D20" i="4"/>
  <c r="B20" i="4"/>
  <c r="A20" i="4"/>
  <c r="AH19" i="4"/>
  <c r="Z19" i="4"/>
  <c r="R19" i="4"/>
  <c r="E19" i="4"/>
  <c r="C19" i="4"/>
  <c r="H19" i="4"/>
  <c r="G19" i="4"/>
  <c r="F19" i="4"/>
  <c r="D19" i="4"/>
  <c r="B19" i="4"/>
  <c r="A19" i="4"/>
  <c r="AH18" i="4"/>
  <c r="Z18" i="4"/>
  <c r="R18" i="4"/>
  <c r="E18" i="4"/>
  <c r="C18" i="4"/>
  <c r="H18" i="4"/>
  <c r="G18" i="4"/>
  <c r="F18" i="4"/>
  <c r="D18" i="4"/>
  <c r="B18" i="4"/>
  <c r="A18" i="4"/>
  <c r="AH17" i="4"/>
  <c r="Z17" i="4"/>
  <c r="R17" i="4"/>
  <c r="E17" i="4"/>
  <c r="C17" i="4"/>
  <c r="H17" i="4"/>
  <c r="G17" i="4"/>
  <c r="F17" i="4"/>
  <c r="D17" i="4"/>
  <c r="B17" i="4"/>
  <c r="A17" i="4"/>
  <c r="AH16" i="4"/>
  <c r="Z16" i="4"/>
  <c r="R16" i="4"/>
  <c r="E16" i="4"/>
  <c r="C16" i="4"/>
  <c r="H16" i="4"/>
  <c r="G16" i="4"/>
  <c r="F16" i="4"/>
  <c r="D16" i="4"/>
  <c r="B16" i="4"/>
  <c r="A16" i="4"/>
  <c r="AH15" i="4"/>
  <c r="Z15" i="4"/>
  <c r="R15" i="4"/>
  <c r="E15" i="4"/>
  <c r="C15" i="4"/>
  <c r="H15" i="4"/>
  <c r="G15" i="4"/>
  <c r="F15" i="4"/>
  <c r="D15" i="4"/>
  <c r="B15" i="4"/>
  <c r="A15" i="4"/>
  <c r="AH14" i="4"/>
  <c r="Z14" i="4"/>
  <c r="R14" i="4"/>
  <c r="E14" i="4"/>
  <c r="C14" i="4"/>
  <c r="H14" i="4"/>
  <c r="G14" i="4"/>
  <c r="F14" i="4"/>
  <c r="D14" i="4"/>
  <c r="B14" i="4"/>
  <c r="A14" i="4"/>
  <c r="AH13" i="4"/>
  <c r="Z13" i="4"/>
  <c r="R13" i="4"/>
  <c r="E13" i="4"/>
  <c r="C13" i="4"/>
  <c r="H13" i="4"/>
  <c r="G13" i="4"/>
  <c r="F13" i="4"/>
  <c r="D13" i="4"/>
  <c r="B13" i="4"/>
  <c r="A13" i="4"/>
  <c r="AH12" i="4"/>
  <c r="Z12" i="4"/>
  <c r="R12" i="4"/>
  <c r="E12" i="4"/>
  <c r="C12" i="4"/>
  <c r="H12" i="4"/>
  <c r="G12" i="4"/>
  <c r="F12" i="4"/>
  <c r="D12" i="4"/>
  <c r="B12" i="4"/>
  <c r="A12" i="4"/>
  <c r="AH11" i="4"/>
  <c r="Z11" i="4"/>
  <c r="R11" i="4"/>
  <c r="C11" i="4"/>
  <c r="H11" i="4"/>
  <c r="G11" i="4"/>
  <c r="F11" i="4"/>
  <c r="D11" i="4"/>
  <c r="B11" i="4"/>
  <c r="A11" i="4"/>
  <c r="G5" i="4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4" i="3"/>
  <c r="D4" i="3"/>
  <c r="F4" i="3"/>
  <c r="E4" i="3"/>
  <c r="A76" i="2"/>
  <c r="B76" i="2"/>
  <c r="C76" i="2"/>
  <c r="D76" i="2"/>
  <c r="E76" i="2"/>
  <c r="F76" i="2"/>
  <c r="G76" i="2"/>
  <c r="H76" i="2"/>
  <c r="K12" i="3"/>
  <c r="L12" i="3"/>
  <c r="M12" i="3"/>
  <c r="K13" i="3"/>
  <c r="L13" i="3"/>
  <c r="M13" i="3"/>
  <c r="K14" i="3"/>
  <c r="L14" i="3"/>
  <c r="M14" i="3"/>
  <c r="K15" i="3"/>
  <c r="L15" i="3"/>
  <c r="M15" i="3"/>
  <c r="K16" i="3"/>
  <c r="L16" i="3"/>
  <c r="M16" i="3"/>
  <c r="K17" i="3"/>
  <c r="L17" i="3"/>
  <c r="M17" i="3"/>
  <c r="K18" i="3"/>
  <c r="L18" i="3"/>
  <c r="M18" i="3"/>
  <c r="K19" i="3"/>
  <c r="L19" i="3"/>
  <c r="M19" i="3"/>
  <c r="K20" i="3"/>
  <c r="L20" i="3"/>
  <c r="M20" i="3"/>
  <c r="K21" i="3"/>
  <c r="L21" i="3"/>
  <c r="M21" i="3"/>
  <c r="K22" i="3"/>
  <c r="L22" i="3"/>
  <c r="M22" i="3"/>
  <c r="K23" i="3"/>
  <c r="L23" i="3"/>
  <c r="M23" i="3"/>
  <c r="K24" i="3"/>
  <c r="L24" i="3"/>
  <c r="M24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K36" i="3"/>
  <c r="L36" i="3"/>
  <c r="M36" i="3"/>
  <c r="K37" i="3"/>
  <c r="L37" i="3"/>
  <c r="M37" i="3"/>
  <c r="K38" i="3"/>
  <c r="L38" i="3"/>
  <c r="M38" i="3"/>
  <c r="K39" i="3"/>
  <c r="L39" i="3"/>
  <c r="M39" i="3"/>
  <c r="K40" i="3"/>
  <c r="L40" i="3"/>
  <c r="M40" i="3"/>
  <c r="K41" i="3"/>
  <c r="L41" i="3"/>
  <c r="M41" i="3"/>
  <c r="K42" i="3"/>
  <c r="L42" i="3"/>
  <c r="M42" i="3"/>
  <c r="K43" i="3"/>
  <c r="L43" i="3"/>
  <c r="M43" i="3"/>
  <c r="K44" i="3"/>
  <c r="L44" i="3"/>
  <c r="M44" i="3"/>
  <c r="K45" i="3"/>
  <c r="L45" i="3"/>
  <c r="M45" i="3"/>
  <c r="K46" i="3"/>
  <c r="L46" i="3"/>
  <c r="M46" i="3"/>
  <c r="K47" i="3"/>
  <c r="L47" i="3"/>
  <c r="M47" i="3"/>
  <c r="K48" i="3"/>
  <c r="L48" i="3"/>
  <c r="M48" i="3"/>
  <c r="K49" i="3"/>
  <c r="L49" i="3"/>
  <c r="M49" i="3"/>
  <c r="K50" i="3"/>
  <c r="L50" i="3"/>
  <c r="M50" i="3"/>
  <c r="K51" i="3"/>
  <c r="L51" i="3"/>
  <c r="M51" i="3"/>
  <c r="K52" i="3"/>
  <c r="L52" i="3"/>
  <c r="M52" i="3"/>
  <c r="K53" i="3"/>
  <c r="L53" i="3"/>
  <c r="M53" i="3"/>
  <c r="K54" i="3"/>
  <c r="L54" i="3"/>
  <c r="M54" i="3"/>
  <c r="K55" i="3"/>
  <c r="L55" i="3"/>
  <c r="M55" i="3"/>
  <c r="K56" i="3"/>
  <c r="L56" i="3"/>
  <c r="M56" i="3"/>
  <c r="K57" i="3"/>
  <c r="L57" i="3"/>
  <c r="M57" i="3"/>
  <c r="K58" i="3"/>
  <c r="L58" i="3"/>
  <c r="M58" i="3"/>
  <c r="K59" i="3"/>
  <c r="L59" i="3"/>
  <c r="M59" i="3"/>
  <c r="K60" i="3"/>
  <c r="L60" i="3"/>
  <c r="M60" i="3"/>
  <c r="K61" i="3"/>
  <c r="L61" i="3"/>
  <c r="M61" i="3"/>
  <c r="K62" i="3"/>
  <c r="L62" i="3"/>
  <c r="M62" i="3"/>
  <c r="K63" i="3"/>
  <c r="L63" i="3"/>
  <c r="M63" i="3"/>
  <c r="K64" i="3"/>
  <c r="L64" i="3"/>
  <c r="M64" i="3"/>
  <c r="K65" i="3"/>
  <c r="L65" i="3"/>
  <c r="M65" i="3"/>
  <c r="K66" i="3"/>
  <c r="L66" i="3"/>
  <c r="M66" i="3"/>
  <c r="K67" i="3"/>
  <c r="L67" i="3"/>
  <c r="M67" i="3"/>
  <c r="K68" i="3"/>
  <c r="L68" i="3"/>
  <c r="M68" i="3"/>
  <c r="K69" i="3"/>
  <c r="L69" i="3"/>
  <c r="M69" i="3"/>
  <c r="K70" i="3"/>
  <c r="L70" i="3"/>
  <c r="M70" i="3"/>
  <c r="K71" i="3"/>
  <c r="L71" i="3"/>
  <c r="M71" i="3"/>
  <c r="K72" i="3"/>
  <c r="L72" i="3"/>
  <c r="M72" i="3"/>
  <c r="K73" i="3"/>
  <c r="L73" i="3"/>
  <c r="M73" i="3"/>
  <c r="K74" i="3"/>
  <c r="L74" i="3"/>
  <c r="M74" i="3"/>
  <c r="K75" i="3"/>
  <c r="L75" i="3"/>
  <c r="M75" i="3"/>
  <c r="K76" i="3"/>
  <c r="L76" i="3"/>
  <c r="M76" i="3"/>
  <c r="M11" i="3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Q25" i="1"/>
  <c r="E25" i="1"/>
  <c r="H25" i="1"/>
  <c r="H26" i="1"/>
  <c r="H27" i="1"/>
  <c r="H29" i="1"/>
  <c r="H30" i="1"/>
  <c r="H31" i="1"/>
  <c r="H32" i="1"/>
  <c r="H33" i="1"/>
  <c r="H38" i="1"/>
  <c r="H39" i="1"/>
  <c r="H43" i="1"/>
  <c r="H44" i="1"/>
  <c r="E54" i="1"/>
  <c r="H54" i="1"/>
  <c r="E55" i="1"/>
  <c r="H55" i="1"/>
  <c r="H56" i="1"/>
  <c r="H59" i="1"/>
  <c r="H61" i="1"/>
  <c r="H62" i="1"/>
  <c r="H63" i="1"/>
  <c r="H64" i="1"/>
  <c r="H66" i="1"/>
  <c r="H67" i="1"/>
  <c r="H70" i="1"/>
  <c r="Q71" i="1"/>
  <c r="E71" i="1"/>
  <c r="H71" i="1"/>
  <c r="Y72" i="1"/>
  <c r="E72" i="1"/>
  <c r="C72" i="1"/>
  <c r="H72" i="1"/>
  <c r="H73" i="1"/>
  <c r="H74" i="1"/>
  <c r="H75" i="1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11" i="2"/>
  <c r="G11" i="2"/>
  <c r="L11" i="3"/>
  <c r="K11" i="3"/>
  <c r="A18" i="2"/>
  <c r="B18" i="2"/>
  <c r="C18" i="2"/>
  <c r="D18" i="2"/>
  <c r="Z18" i="2"/>
  <c r="AH18" i="2"/>
  <c r="R18" i="2"/>
  <c r="E18" i="2"/>
  <c r="F18" i="2"/>
  <c r="G18" i="2"/>
  <c r="A19" i="2"/>
  <c r="B19" i="2"/>
  <c r="C19" i="2"/>
  <c r="D19" i="2"/>
  <c r="Z19" i="2"/>
  <c r="AH19" i="2"/>
  <c r="R19" i="2"/>
  <c r="E19" i="2"/>
  <c r="F19" i="2"/>
  <c r="G19" i="2"/>
  <c r="A20" i="2"/>
  <c r="B20" i="2"/>
  <c r="C20" i="2"/>
  <c r="D20" i="2"/>
  <c r="Z20" i="2"/>
  <c r="AH20" i="2"/>
  <c r="R20" i="2"/>
  <c r="E20" i="2"/>
  <c r="F20" i="2"/>
  <c r="G20" i="2"/>
  <c r="A21" i="2"/>
  <c r="B21" i="2"/>
  <c r="C21" i="2"/>
  <c r="D21" i="2"/>
  <c r="Z21" i="2"/>
  <c r="AH21" i="2"/>
  <c r="R21" i="2"/>
  <c r="E21" i="2"/>
  <c r="F21" i="2"/>
  <c r="G21" i="2"/>
  <c r="A22" i="2"/>
  <c r="B22" i="2"/>
  <c r="C22" i="2"/>
  <c r="D22" i="2"/>
  <c r="Z22" i="2"/>
  <c r="AH22" i="2"/>
  <c r="R22" i="2"/>
  <c r="E22" i="2"/>
  <c r="F22" i="2"/>
  <c r="G22" i="2"/>
  <c r="A23" i="2"/>
  <c r="B23" i="2"/>
  <c r="C23" i="2"/>
  <c r="D23" i="2"/>
  <c r="Z23" i="2"/>
  <c r="AH23" i="2"/>
  <c r="R23" i="2"/>
  <c r="E23" i="2"/>
  <c r="F23" i="2"/>
  <c r="G23" i="2"/>
  <c r="A24" i="2"/>
  <c r="B24" i="2"/>
  <c r="C24" i="2"/>
  <c r="D24" i="2"/>
  <c r="Z24" i="2"/>
  <c r="AH24" i="2"/>
  <c r="R24" i="2"/>
  <c r="E24" i="2"/>
  <c r="F24" i="2"/>
  <c r="G24" i="2"/>
  <c r="A25" i="2"/>
  <c r="B25" i="2"/>
  <c r="C25" i="2"/>
  <c r="D25" i="2"/>
  <c r="Z25" i="2"/>
  <c r="AH25" i="2"/>
  <c r="R25" i="2"/>
  <c r="E25" i="2"/>
  <c r="F25" i="2"/>
  <c r="G25" i="2"/>
  <c r="A26" i="2"/>
  <c r="B26" i="2"/>
  <c r="C26" i="2"/>
  <c r="D26" i="2"/>
  <c r="Z26" i="2"/>
  <c r="R26" i="2"/>
  <c r="E26" i="2"/>
  <c r="F26" i="2"/>
  <c r="G26" i="2"/>
  <c r="A27" i="2"/>
  <c r="B27" i="2"/>
  <c r="C27" i="2"/>
  <c r="D27" i="2"/>
  <c r="Z27" i="2"/>
  <c r="R27" i="2"/>
  <c r="E27" i="2"/>
  <c r="F27" i="2"/>
  <c r="G27" i="2"/>
  <c r="A28" i="2"/>
  <c r="B28" i="2"/>
  <c r="C28" i="2"/>
  <c r="D28" i="2"/>
  <c r="Z28" i="2"/>
  <c r="R28" i="2"/>
  <c r="E28" i="2"/>
  <c r="F28" i="2"/>
  <c r="G28" i="2"/>
  <c r="A29" i="2"/>
  <c r="B29" i="2"/>
  <c r="C29" i="2"/>
  <c r="D29" i="2"/>
  <c r="Z29" i="2"/>
  <c r="R29" i="2"/>
  <c r="E29" i="2"/>
  <c r="F29" i="2"/>
  <c r="G29" i="2"/>
  <c r="A30" i="2"/>
  <c r="B30" i="2"/>
  <c r="C30" i="2"/>
  <c r="D30" i="2"/>
  <c r="Z30" i="2"/>
  <c r="R30" i="2"/>
  <c r="E30" i="2"/>
  <c r="F30" i="2"/>
  <c r="G30" i="2"/>
  <c r="A31" i="2"/>
  <c r="B31" i="2"/>
  <c r="C31" i="2"/>
  <c r="D31" i="2"/>
  <c r="Z31" i="2"/>
  <c r="R31" i="2"/>
  <c r="E31" i="2"/>
  <c r="F31" i="2"/>
  <c r="G31" i="2"/>
  <c r="A32" i="2"/>
  <c r="B32" i="2"/>
  <c r="C32" i="2"/>
  <c r="D32" i="2"/>
  <c r="Z32" i="2"/>
  <c r="R32" i="2"/>
  <c r="E32" i="2"/>
  <c r="F32" i="2"/>
  <c r="G32" i="2"/>
  <c r="A33" i="2"/>
  <c r="B33" i="2"/>
  <c r="C33" i="2"/>
  <c r="D33" i="2"/>
  <c r="Z33" i="2"/>
  <c r="R33" i="2"/>
  <c r="E33" i="2"/>
  <c r="F33" i="2"/>
  <c r="G33" i="2"/>
  <c r="A34" i="2"/>
  <c r="B34" i="2"/>
  <c r="C34" i="2"/>
  <c r="D34" i="2"/>
  <c r="Z34" i="2"/>
  <c r="R34" i="2"/>
  <c r="E34" i="2"/>
  <c r="F34" i="2"/>
  <c r="G34" i="2"/>
  <c r="A35" i="2"/>
  <c r="B35" i="2"/>
  <c r="C35" i="2"/>
  <c r="D35" i="2"/>
  <c r="Z35" i="2"/>
  <c r="R35" i="2"/>
  <c r="E35" i="2"/>
  <c r="F35" i="2"/>
  <c r="G35" i="2"/>
  <c r="A36" i="2"/>
  <c r="B36" i="2"/>
  <c r="C36" i="2"/>
  <c r="D36" i="2"/>
  <c r="Z36" i="2"/>
  <c r="R36" i="2"/>
  <c r="E36" i="2"/>
  <c r="F36" i="2"/>
  <c r="G36" i="2"/>
  <c r="A37" i="2"/>
  <c r="B37" i="2"/>
  <c r="C37" i="2"/>
  <c r="D37" i="2"/>
  <c r="Z37" i="2"/>
  <c r="R37" i="2"/>
  <c r="E37" i="2"/>
  <c r="F37" i="2"/>
  <c r="G37" i="2"/>
  <c r="A38" i="2"/>
  <c r="B38" i="2"/>
  <c r="C38" i="2"/>
  <c r="D38" i="2"/>
  <c r="Z38" i="2"/>
  <c r="R38" i="2"/>
  <c r="E38" i="2"/>
  <c r="F38" i="2"/>
  <c r="G38" i="2"/>
  <c r="A39" i="2"/>
  <c r="B39" i="2"/>
  <c r="C39" i="2"/>
  <c r="D39" i="2"/>
  <c r="Z39" i="2"/>
  <c r="R39" i="2"/>
  <c r="E39" i="2"/>
  <c r="F39" i="2"/>
  <c r="G39" i="2"/>
  <c r="A40" i="2"/>
  <c r="B40" i="2"/>
  <c r="C40" i="2"/>
  <c r="D40" i="2"/>
  <c r="Z40" i="2"/>
  <c r="R40" i="2"/>
  <c r="E40" i="2"/>
  <c r="F40" i="2"/>
  <c r="G40" i="2"/>
  <c r="A41" i="2"/>
  <c r="B41" i="2"/>
  <c r="C41" i="2"/>
  <c r="D41" i="2"/>
  <c r="Z41" i="2"/>
  <c r="R41" i="2"/>
  <c r="E41" i="2"/>
  <c r="F41" i="2"/>
  <c r="G41" i="2"/>
  <c r="A42" i="2"/>
  <c r="B42" i="2"/>
  <c r="C42" i="2"/>
  <c r="D42" i="2"/>
  <c r="Z42" i="2"/>
  <c r="R42" i="2"/>
  <c r="E42" i="2"/>
  <c r="F42" i="2"/>
  <c r="G42" i="2"/>
  <c r="A43" i="2"/>
  <c r="B43" i="2"/>
  <c r="C43" i="2"/>
  <c r="D43" i="2"/>
  <c r="Z43" i="2"/>
  <c r="R43" i="2"/>
  <c r="E43" i="2"/>
  <c r="F43" i="2"/>
  <c r="G43" i="2"/>
  <c r="A44" i="2"/>
  <c r="B44" i="2"/>
  <c r="C44" i="2"/>
  <c r="D44" i="2"/>
  <c r="Z44" i="2"/>
  <c r="R44" i="2"/>
  <c r="E44" i="2"/>
  <c r="F44" i="2"/>
  <c r="G44" i="2"/>
  <c r="A45" i="2"/>
  <c r="B45" i="2"/>
  <c r="C45" i="2"/>
  <c r="D45" i="2"/>
  <c r="Z45" i="2"/>
  <c r="R45" i="2"/>
  <c r="E45" i="2"/>
  <c r="F45" i="2"/>
  <c r="G45" i="2"/>
  <c r="A46" i="2"/>
  <c r="B46" i="2"/>
  <c r="C46" i="2"/>
  <c r="D46" i="2"/>
  <c r="Z46" i="2"/>
  <c r="R46" i="2"/>
  <c r="E46" i="2"/>
  <c r="F46" i="2"/>
  <c r="G46" i="2"/>
  <c r="A47" i="2"/>
  <c r="B47" i="2"/>
  <c r="C47" i="2"/>
  <c r="D47" i="2"/>
  <c r="Z47" i="2"/>
  <c r="R47" i="2"/>
  <c r="E47" i="2"/>
  <c r="F47" i="2"/>
  <c r="G47" i="2"/>
  <c r="A48" i="2"/>
  <c r="B48" i="2"/>
  <c r="C48" i="2"/>
  <c r="D48" i="2"/>
  <c r="Z48" i="2"/>
  <c r="R48" i="2"/>
  <c r="E48" i="2"/>
  <c r="F48" i="2"/>
  <c r="G48" i="2"/>
  <c r="A49" i="2"/>
  <c r="B49" i="2"/>
  <c r="C49" i="2"/>
  <c r="D49" i="2"/>
  <c r="Z49" i="2"/>
  <c r="R49" i="2"/>
  <c r="E49" i="2"/>
  <c r="F49" i="2"/>
  <c r="G49" i="2"/>
  <c r="A50" i="2"/>
  <c r="B50" i="2"/>
  <c r="C50" i="2"/>
  <c r="D50" i="2"/>
  <c r="Z50" i="2"/>
  <c r="R50" i="2"/>
  <c r="E50" i="2"/>
  <c r="F50" i="2"/>
  <c r="G50" i="2"/>
  <c r="A51" i="2"/>
  <c r="B51" i="2"/>
  <c r="C51" i="2"/>
  <c r="D51" i="2"/>
  <c r="Z51" i="2"/>
  <c r="R51" i="2"/>
  <c r="E51" i="2"/>
  <c r="F51" i="2"/>
  <c r="G51" i="2"/>
  <c r="A52" i="2"/>
  <c r="B52" i="2"/>
  <c r="C52" i="2"/>
  <c r="D52" i="2"/>
  <c r="Z52" i="2"/>
  <c r="R52" i="2"/>
  <c r="E52" i="2"/>
  <c r="F52" i="2"/>
  <c r="G52" i="2"/>
  <c r="A53" i="2"/>
  <c r="B53" i="2"/>
  <c r="C53" i="2"/>
  <c r="D53" i="2"/>
  <c r="Z53" i="2"/>
  <c r="R53" i="2"/>
  <c r="E53" i="2"/>
  <c r="F53" i="2"/>
  <c r="G53" i="2"/>
  <c r="A54" i="2"/>
  <c r="B54" i="2"/>
  <c r="C54" i="2"/>
  <c r="D54" i="2"/>
  <c r="Z54" i="2"/>
  <c r="R54" i="2"/>
  <c r="E54" i="2"/>
  <c r="F54" i="2"/>
  <c r="G54" i="2"/>
  <c r="A55" i="2"/>
  <c r="B55" i="2"/>
  <c r="C55" i="2"/>
  <c r="D55" i="2"/>
  <c r="Z55" i="2"/>
  <c r="R55" i="2"/>
  <c r="E55" i="2"/>
  <c r="F55" i="2"/>
  <c r="G55" i="2"/>
  <c r="A56" i="2"/>
  <c r="B56" i="2"/>
  <c r="C56" i="2"/>
  <c r="D56" i="2"/>
  <c r="Z56" i="2"/>
  <c r="R56" i="2"/>
  <c r="E56" i="2"/>
  <c r="F56" i="2"/>
  <c r="G56" i="2"/>
  <c r="A57" i="2"/>
  <c r="B57" i="2"/>
  <c r="C57" i="2"/>
  <c r="D57" i="2"/>
  <c r="Z57" i="2"/>
  <c r="R57" i="2"/>
  <c r="E57" i="2"/>
  <c r="F57" i="2"/>
  <c r="G57" i="2"/>
  <c r="A58" i="2"/>
  <c r="B58" i="2"/>
  <c r="C58" i="2"/>
  <c r="D58" i="2"/>
  <c r="Z58" i="2"/>
  <c r="R58" i="2"/>
  <c r="E58" i="2"/>
  <c r="F58" i="2"/>
  <c r="G58" i="2"/>
  <c r="A59" i="2"/>
  <c r="B59" i="2"/>
  <c r="C59" i="2"/>
  <c r="D59" i="2"/>
  <c r="Z59" i="2"/>
  <c r="R59" i="2"/>
  <c r="E59" i="2"/>
  <c r="F59" i="2"/>
  <c r="G59" i="2"/>
  <c r="A60" i="2"/>
  <c r="B60" i="2"/>
  <c r="C60" i="2"/>
  <c r="D60" i="2"/>
  <c r="Z60" i="2"/>
  <c r="R60" i="2"/>
  <c r="E60" i="2"/>
  <c r="F60" i="2"/>
  <c r="G60" i="2"/>
  <c r="A61" i="2"/>
  <c r="B61" i="2"/>
  <c r="C61" i="2"/>
  <c r="D61" i="2"/>
  <c r="Z61" i="2"/>
  <c r="R61" i="2"/>
  <c r="E61" i="2"/>
  <c r="F61" i="2"/>
  <c r="G61" i="2"/>
  <c r="A62" i="2"/>
  <c r="B62" i="2"/>
  <c r="C62" i="2"/>
  <c r="D62" i="2"/>
  <c r="Z62" i="2"/>
  <c r="R62" i="2"/>
  <c r="E62" i="2"/>
  <c r="F62" i="2"/>
  <c r="G62" i="2"/>
  <c r="A63" i="2"/>
  <c r="B63" i="2"/>
  <c r="C63" i="2"/>
  <c r="D63" i="2"/>
  <c r="Z63" i="2"/>
  <c r="R63" i="2"/>
  <c r="E63" i="2"/>
  <c r="F63" i="2"/>
  <c r="G63" i="2"/>
  <c r="A64" i="2"/>
  <c r="B64" i="2"/>
  <c r="C64" i="2"/>
  <c r="D64" i="2"/>
  <c r="Z64" i="2"/>
  <c r="R64" i="2"/>
  <c r="E64" i="2"/>
  <c r="F64" i="2"/>
  <c r="G64" i="2"/>
  <c r="A65" i="2"/>
  <c r="B65" i="2"/>
  <c r="C65" i="2"/>
  <c r="D65" i="2"/>
  <c r="Z65" i="2"/>
  <c r="R65" i="2"/>
  <c r="E65" i="2"/>
  <c r="F65" i="2"/>
  <c r="G65" i="2"/>
  <c r="A66" i="2"/>
  <c r="B66" i="2"/>
  <c r="C66" i="2"/>
  <c r="D66" i="2"/>
  <c r="Z66" i="2"/>
  <c r="R66" i="2"/>
  <c r="E66" i="2"/>
  <c r="F66" i="2"/>
  <c r="G66" i="2"/>
  <c r="A67" i="2"/>
  <c r="B67" i="2"/>
  <c r="C67" i="2"/>
  <c r="D67" i="2"/>
  <c r="Z67" i="2"/>
  <c r="R67" i="2"/>
  <c r="E67" i="2"/>
  <c r="F67" i="2"/>
  <c r="G67" i="2"/>
  <c r="A68" i="2"/>
  <c r="B68" i="2"/>
  <c r="C68" i="2"/>
  <c r="D68" i="2"/>
  <c r="Z68" i="2"/>
  <c r="R68" i="2"/>
  <c r="E68" i="2"/>
  <c r="F68" i="2"/>
  <c r="G68" i="2"/>
  <c r="A69" i="2"/>
  <c r="B69" i="2"/>
  <c r="C69" i="2"/>
  <c r="D69" i="2"/>
  <c r="Z69" i="2"/>
  <c r="R69" i="2"/>
  <c r="E69" i="2"/>
  <c r="F69" i="2"/>
  <c r="G69" i="2"/>
  <c r="A70" i="2"/>
  <c r="B70" i="2"/>
  <c r="C70" i="2"/>
  <c r="D70" i="2"/>
  <c r="Z70" i="2"/>
  <c r="R70" i="2"/>
  <c r="E70" i="2"/>
  <c r="F70" i="2"/>
  <c r="G70" i="2"/>
  <c r="A71" i="2"/>
  <c r="B71" i="2"/>
  <c r="C71" i="2"/>
  <c r="D71" i="2"/>
  <c r="Z71" i="2"/>
  <c r="R71" i="2"/>
  <c r="E71" i="2"/>
  <c r="F71" i="2"/>
  <c r="G71" i="2"/>
  <c r="R72" i="2"/>
  <c r="Z14" i="2"/>
  <c r="Z15" i="2"/>
  <c r="Z16" i="2"/>
  <c r="Z17" i="2"/>
  <c r="Z72" i="2"/>
  <c r="Z73" i="2"/>
  <c r="Z74" i="2"/>
  <c r="Z75" i="2"/>
  <c r="Z76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R76" i="2"/>
  <c r="R75" i="2"/>
  <c r="E75" i="2"/>
  <c r="C75" i="2"/>
  <c r="G75" i="2"/>
  <c r="F75" i="2"/>
  <c r="D75" i="2"/>
  <c r="B75" i="2"/>
  <c r="A75" i="2"/>
  <c r="R74" i="2"/>
  <c r="E74" i="2"/>
  <c r="C74" i="2"/>
  <c r="G74" i="2"/>
  <c r="F74" i="2"/>
  <c r="D74" i="2"/>
  <c r="B74" i="2"/>
  <c r="A74" i="2"/>
  <c r="R73" i="2"/>
  <c r="E73" i="2"/>
  <c r="C73" i="2"/>
  <c r="G73" i="2"/>
  <c r="F73" i="2"/>
  <c r="D73" i="2"/>
  <c r="B73" i="2"/>
  <c r="A73" i="2"/>
  <c r="E72" i="2"/>
  <c r="C72" i="2"/>
  <c r="G72" i="2"/>
  <c r="F72" i="2"/>
  <c r="D72" i="2"/>
  <c r="B72" i="2"/>
  <c r="A72" i="2"/>
  <c r="AH17" i="2"/>
  <c r="R17" i="2"/>
  <c r="E17" i="2"/>
  <c r="C17" i="2"/>
  <c r="G17" i="2"/>
  <c r="F17" i="2"/>
  <c r="D17" i="2"/>
  <c r="B17" i="2"/>
  <c r="A17" i="2"/>
  <c r="AH16" i="2"/>
  <c r="R16" i="2"/>
  <c r="E16" i="2"/>
  <c r="C16" i="2"/>
  <c r="G16" i="2"/>
  <c r="F16" i="2"/>
  <c r="D16" i="2"/>
  <c r="B16" i="2"/>
  <c r="A16" i="2"/>
  <c r="AH15" i="2"/>
  <c r="R15" i="2"/>
  <c r="E15" i="2"/>
  <c r="C15" i="2"/>
  <c r="G15" i="2"/>
  <c r="F15" i="2"/>
  <c r="D15" i="2"/>
  <c r="B15" i="2"/>
  <c r="A15" i="2"/>
  <c r="AH14" i="2"/>
  <c r="R14" i="2"/>
  <c r="E14" i="2"/>
  <c r="C14" i="2"/>
  <c r="G14" i="2"/>
  <c r="F14" i="2"/>
  <c r="D14" i="2"/>
  <c r="B14" i="2"/>
  <c r="A14" i="2"/>
  <c r="AH13" i="2"/>
  <c r="Z13" i="2"/>
  <c r="R13" i="2"/>
  <c r="E13" i="2"/>
  <c r="C13" i="2"/>
  <c r="G13" i="2"/>
  <c r="F13" i="2"/>
  <c r="D13" i="2"/>
  <c r="B13" i="2"/>
  <c r="A13" i="2"/>
  <c r="AH12" i="2"/>
  <c r="Z12" i="2"/>
  <c r="R12" i="2"/>
  <c r="E12" i="2"/>
  <c r="C12" i="2"/>
  <c r="G12" i="2"/>
  <c r="F12" i="2"/>
  <c r="D12" i="2"/>
  <c r="B12" i="2"/>
  <c r="A12" i="2"/>
  <c r="AH11" i="2"/>
  <c r="Z11" i="2"/>
  <c r="R11" i="2"/>
  <c r="C11" i="2"/>
  <c r="D11" i="2"/>
  <c r="B11" i="2"/>
  <c r="A11" i="2"/>
  <c r="G5" i="2"/>
  <c r="G71" i="1"/>
  <c r="G25" i="1"/>
  <c r="G72" i="1"/>
  <c r="G54" i="1"/>
  <c r="G55" i="1"/>
  <c r="Q55" i="1"/>
  <c r="Q54" i="1"/>
  <c r="Y55" i="1"/>
  <c r="Y54" i="1"/>
  <c r="A70" i="1"/>
  <c r="B70" i="1"/>
  <c r="C70" i="1"/>
  <c r="D70" i="1"/>
  <c r="E70" i="1"/>
  <c r="F70" i="1"/>
  <c r="G70" i="1"/>
  <c r="A71" i="1"/>
  <c r="D71" i="1"/>
  <c r="F71" i="1"/>
  <c r="A72" i="1"/>
  <c r="B72" i="1"/>
  <c r="D72" i="1"/>
  <c r="F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E69" i="1"/>
  <c r="A69" i="1"/>
  <c r="A68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D65" i="1"/>
  <c r="E62" i="1"/>
  <c r="C62" i="1"/>
  <c r="G62" i="1"/>
  <c r="F62" i="1"/>
  <c r="D62" i="1"/>
  <c r="B62" i="1"/>
  <c r="A62" i="1"/>
  <c r="E61" i="1"/>
  <c r="C61" i="1"/>
  <c r="G61" i="1"/>
  <c r="F61" i="1"/>
  <c r="D61" i="1"/>
  <c r="B61" i="1"/>
  <c r="A61" i="1"/>
  <c r="AG58" i="1"/>
  <c r="AG57" i="1"/>
  <c r="Y58" i="1"/>
  <c r="Y57" i="1"/>
  <c r="Q58" i="1"/>
  <c r="C58" i="1"/>
  <c r="B58" i="1"/>
  <c r="A58" i="1"/>
  <c r="C57" i="1"/>
  <c r="B57" i="1"/>
  <c r="A57" i="1"/>
  <c r="F55" i="1"/>
  <c r="D55" i="1"/>
  <c r="A55" i="1"/>
  <c r="F54" i="1"/>
  <c r="D54" i="1"/>
  <c r="A54" i="1"/>
  <c r="A40" i="1"/>
  <c r="A37" i="1"/>
  <c r="C36" i="1"/>
  <c r="D36" i="1"/>
  <c r="B36" i="1"/>
  <c r="A36" i="1"/>
  <c r="C35" i="1"/>
  <c r="D35" i="1"/>
  <c r="B35" i="1"/>
  <c r="A35" i="1"/>
  <c r="C34" i="1"/>
  <c r="D34" i="1"/>
  <c r="B34" i="1"/>
  <c r="A34" i="1"/>
  <c r="E31" i="1"/>
  <c r="C31" i="1"/>
  <c r="G31" i="1"/>
  <c r="F31" i="1"/>
  <c r="D31" i="1"/>
  <c r="B31" i="1"/>
  <c r="A31" i="1"/>
  <c r="E30" i="1"/>
  <c r="C30" i="1"/>
  <c r="G30" i="1"/>
  <c r="F30" i="1"/>
  <c r="D30" i="1"/>
  <c r="B30" i="1"/>
  <c r="A30" i="1"/>
  <c r="E29" i="1"/>
  <c r="C29" i="1"/>
  <c r="G29" i="1"/>
  <c r="F29" i="1"/>
  <c r="D29" i="1"/>
  <c r="B29" i="1"/>
  <c r="A29" i="1"/>
  <c r="C28" i="1"/>
  <c r="B28" i="1"/>
  <c r="A28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D25" i="1"/>
  <c r="F25" i="1"/>
  <c r="A26" i="1"/>
  <c r="B26" i="1"/>
  <c r="C26" i="1"/>
  <c r="D26" i="1"/>
  <c r="E26" i="1"/>
  <c r="F26" i="1"/>
  <c r="G26" i="1"/>
  <c r="Q76" i="1"/>
  <c r="Q75" i="1"/>
  <c r="Q74" i="1"/>
  <c r="Q73" i="1"/>
  <c r="Q72" i="1"/>
  <c r="Q70" i="1"/>
  <c r="Q69" i="1"/>
  <c r="Q65" i="1"/>
  <c r="Q64" i="1"/>
  <c r="Q63" i="1"/>
  <c r="Q62" i="1"/>
  <c r="Q61" i="1"/>
  <c r="Q37" i="1"/>
  <c r="Q36" i="1"/>
  <c r="Q35" i="1"/>
  <c r="Q34" i="1"/>
  <c r="Q31" i="1"/>
  <c r="Q30" i="1"/>
  <c r="Q29" i="1"/>
  <c r="Q28" i="1"/>
  <c r="Q26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AG40" i="1"/>
  <c r="AG36" i="1"/>
  <c r="AG35" i="1"/>
  <c r="AG31" i="1"/>
  <c r="AG30" i="1"/>
  <c r="AG29" i="1"/>
  <c r="AG28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76" i="1"/>
  <c r="AG75" i="1"/>
  <c r="AG74" i="1"/>
  <c r="AG73" i="1"/>
  <c r="AG72" i="1"/>
  <c r="AG71" i="1"/>
  <c r="AG70" i="1"/>
  <c r="AG69" i="1"/>
  <c r="AG64" i="1"/>
  <c r="AG63" i="1"/>
  <c r="AG62" i="1"/>
  <c r="AG61" i="1"/>
  <c r="Y76" i="1"/>
  <c r="Y75" i="1"/>
  <c r="Y74" i="1"/>
  <c r="Y73" i="1"/>
  <c r="Y71" i="1"/>
  <c r="Y70" i="1"/>
  <c r="Y69" i="1"/>
  <c r="Y65" i="1"/>
  <c r="Y64" i="1"/>
  <c r="Y63" i="1"/>
  <c r="Y62" i="1"/>
  <c r="Y61" i="1"/>
  <c r="Y29" i="1"/>
  <c r="Y30" i="1"/>
  <c r="Y31" i="1"/>
  <c r="Y28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11" i="1"/>
  <c r="J4" i="3"/>
  <c r="K4" i="3"/>
  <c r="L4" i="3"/>
  <c r="M4" i="3"/>
  <c r="S4" i="3"/>
  <c r="R4" i="3"/>
  <c r="Q4" i="3"/>
  <c r="P4" i="3"/>
  <c r="O4" i="3"/>
  <c r="S5" i="3"/>
  <c r="E7" i="6"/>
  <c r="R5" i="3"/>
  <c r="F7" i="6"/>
  <c r="Q5" i="3"/>
  <c r="D7" i="6"/>
  <c r="P5" i="3"/>
  <c r="C7" i="6"/>
  <c r="O5" i="3"/>
  <c r="B7" i="6"/>
  <c r="M5" i="3"/>
  <c r="E8" i="6"/>
  <c r="L5" i="3"/>
  <c r="F8" i="6"/>
  <c r="K5" i="3"/>
  <c r="D8" i="6"/>
  <c r="J5" i="3"/>
  <c r="C8" i="6"/>
  <c r="I5" i="3"/>
  <c r="B8" i="6"/>
  <c r="B20" i="6"/>
  <c r="W4" i="3"/>
  <c r="B19" i="6"/>
  <c r="S7" i="3"/>
  <c r="E11" i="6"/>
  <c r="R7" i="3"/>
  <c r="F11" i="6"/>
  <c r="Q7" i="3"/>
  <c r="D11" i="6"/>
  <c r="P7" i="3"/>
  <c r="C11" i="6"/>
  <c r="O7" i="3"/>
  <c r="B11" i="6"/>
  <c r="M7" i="3"/>
  <c r="E12" i="6"/>
  <c r="L7" i="3"/>
  <c r="F12" i="6"/>
  <c r="K7" i="3"/>
  <c r="D12" i="6"/>
  <c r="J7" i="3"/>
  <c r="C12" i="6"/>
  <c r="I7" i="3"/>
  <c r="B12" i="6"/>
  <c r="S6" i="3"/>
  <c r="E15" i="6"/>
  <c r="R6" i="3"/>
  <c r="F15" i="6"/>
  <c r="Q6" i="3"/>
  <c r="D15" i="6"/>
  <c r="P6" i="3"/>
  <c r="C15" i="6"/>
  <c r="O6" i="3"/>
  <c r="B15" i="6"/>
  <c r="M6" i="3"/>
  <c r="E16" i="6"/>
  <c r="L6" i="3"/>
  <c r="F16" i="6"/>
  <c r="K6" i="3"/>
  <c r="D16" i="6"/>
  <c r="J6" i="3"/>
  <c r="C16" i="6"/>
  <c r="I6" i="3"/>
  <c r="B16" i="6"/>
  <c r="T7" i="3"/>
  <c r="T6" i="3"/>
  <c r="T5" i="3"/>
  <c r="T4" i="3"/>
  <c r="AK8" i="3"/>
  <c r="AK7" i="3"/>
  <c r="AK6" i="3"/>
  <c r="AK5" i="3"/>
  <c r="N7" i="3"/>
  <c r="N6" i="3"/>
  <c r="N5" i="3"/>
  <c r="N4" i="3"/>
  <c r="W5" i="3"/>
  <c r="W6" i="3"/>
  <c r="AH5" i="3"/>
  <c r="AH6" i="3"/>
  <c r="AH7" i="3"/>
  <c r="AH8" i="3"/>
  <c r="AI5" i="3"/>
  <c r="AI6" i="3"/>
  <c r="AI7" i="3"/>
  <c r="AI8" i="3"/>
  <c r="AJ5" i="3"/>
  <c r="AJ6" i="3"/>
  <c r="AJ7" i="3"/>
  <c r="AJ8" i="3"/>
  <c r="AF5" i="3"/>
  <c r="AF6" i="3"/>
  <c r="AF7" i="3"/>
  <c r="AF8" i="3"/>
  <c r="AD5" i="3"/>
  <c r="AD6" i="3"/>
  <c r="AD7" i="3"/>
  <c r="AD8" i="3"/>
  <c r="AC5" i="3"/>
  <c r="AC6" i="3"/>
  <c r="AC7" i="3"/>
  <c r="AC8" i="3"/>
  <c r="AB5" i="3"/>
  <c r="AB6" i="3"/>
  <c r="AB7" i="3"/>
  <c r="AB8" i="3"/>
  <c r="Z5" i="3"/>
  <c r="Z6" i="3"/>
  <c r="Z7" i="3"/>
  <c r="Z8" i="3"/>
</calcChain>
</file>

<file path=xl/sharedStrings.xml><?xml version="1.0" encoding="utf-8"?>
<sst xmlns="http://schemas.openxmlformats.org/spreadsheetml/2006/main" count="989" uniqueCount="218">
  <si>
    <t>01_Water-Water_1.00.out</t>
  </si>
  <si>
    <t>02_Water-MeOH_1.00.out</t>
  </si>
  <si>
    <t>03_Water-MeNH2_1.00.out</t>
  </si>
  <si>
    <t>04_Water-Peptide_1.00.out</t>
  </si>
  <si>
    <t>05_MeOH-MeOH_1.00.out</t>
  </si>
  <si>
    <t>06_MeOH-MeNH2_1.00.out</t>
  </si>
  <si>
    <t>07_MeOH-Peptide_1.00.out</t>
  </si>
  <si>
    <t>08_MeOH-Water_1.00.out</t>
  </si>
  <si>
    <t>09_MeNH2-MeOH_1.00.out</t>
  </si>
  <si>
    <t>10_MeNH2-MeNH2_1.00.out</t>
  </si>
  <si>
    <t>11_MeNH2-Peptide_1.00.out</t>
  </si>
  <si>
    <t>12_MeNH2-Water_1.00.out</t>
  </si>
  <si>
    <t>13_Peptide-MeOH_1.00.out</t>
  </si>
  <si>
    <t>14_Peptide-MeNH2_1.00.out</t>
  </si>
  <si>
    <t>15_Peptide-Peptide_1.00.out</t>
  </si>
  <si>
    <t>16_Peptide-Water_1.00.out</t>
  </si>
  <si>
    <t>18_Water-Pyridine_1.00.out</t>
  </si>
  <si>
    <t>19_MeOH-Pyridine_1.00.out</t>
  </si>
  <si>
    <t>20_AcOH-AcOH_1.00.out</t>
  </si>
  <si>
    <t>21_AcNH2-AcNH2_1.00.out</t>
  </si>
  <si>
    <t>22_AcOH-Uracil_1.00.out</t>
  </si>
  <si>
    <t>23_AcNH2-Uracil_1.00.out</t>
  </si>
  <si>
    <t>24_Benzene-Benzene_pi-pi_1.00.out</t>
  </si>
  <si>
    <t>25_Pyridine-Pyridine_pi-pi_1.00.out</t>
  </si>
  <si>
    <t>26_Uracil-Uracil_pi-pi_1.00.out</t>
  </si>
  <si>
    <t>27_Benzene-Pyridine_pi-pi_1.00.out</t>
  </si>
  <si>
    <t>28_Benzene-Uracil_pi-pi_1.00.out</t>
  </si>
  <si>
    <t>29_Pyridine-Uracil_pi-pi_1.00.out</t>
  </si>
  <si>
    <t>30_Benzene-Ethene_1.00.out</t>
  </si>
  <si>
    <t>31_Uracil-Ethene_1.00.out</t>
  </si>
  <si>
    <t>32_Uracil-Ethyne_1.00.out</t>
  </si>
  <si>
    <t>33_Pyridine-Ethene_1.00.out</t>
  </si>
  <si>
    <t>34_Pentane-Pentane_1.00.out</t>
  </si>
  <si>
    <t>35_Neopentane-Pentane_1.00.out</t>
  </si>
  <si>
    <t>36_Neopentane-Neopentane_1.00.out</t>
  </si>
  <si>
    <t>37_Cyclopentane-Neopentane_1.00.out</t>
  </si>
  <si>
    <t>38_Cyclopentane-Cyclopentane_1.00.out</t>
  </si>
  <si>
    <t>39_Benzene-Cyclopentane_1.00.out</t>
  </si>
  <si>
    <t>40_Benzene-Neopentane_1.00.out</t>
  </si>
  <si>
    <t>41_Uracil-Pentane_1.00.out</t>
  </si>
  <si>
    <t>42_Uracil-Cyclopentane_1.00.out</t>
  </si>
  <si>
    <t>43_Uracil-Neopentane_1.00.out</t>
  </si>
  <si>
    <t>44_Ethene-Pentane_1.00.out</t>
  </si>
  <si>
    <t>45_Ethyne-Pentane_1.00.out</t>
  </si>
  <si>
    <t>46_Peptide-Pentane_1.00.out</t>
  </si>
  <si>
    <t>47_Benzene-Benzene_TS_1.00.out</t>
  </si>
  <si>
    <t>48_Pyridine-Pyridine_TS_1.00.out</t>
  </si>
  <si>
    <t>49_Benzene-Pyridine_TS_1.00.out</t>
  </si>
  <si>
    <t>50_Benzene-Ethyne_CH-pi_1.00.out</t>
  </si>
  <si>
    <t>51_Ethyne-Ethyne_TS_1.00.out</t>
  </si>
  <si>
    <t>52_Benzene-AcOH_OH-pi_1.00.out</t>
  </si>
  <si>
    <t>53_Benzene-AcNH2_NH-pi_1.00.out</t>
  </si>
  <si>
    <t>54_Benzene-Water_OH-pi_1.00.out</t>
  </si>
  <si>
    <t>55_Benzene-MeOH_OH-pi_1.00.out</t>
  </si>
  <si>
    <t>56_Benzene-MeNH2_NH-pi_1.00.out</t>
  </si>
  <si>
    <t>57_Benzene-Peptide_NH-pi_1.00.out</t>
  </si>
  <si>
    <t>58_Pyridine-Pyridine_CH-N_1.00.out</t>
  </si>
  <si>
    <t>59_Ethyne-Water_CH-O_1.00.out</t>
  </si>
  <si>
    <t>60_Ethyne-AcOH_OH-pi_1.00.out</t>
  </si>
  <si>
    <t>61_Pentane-AcOH_1.00.out</t>
  </si>
  <si>
    <t>62_Pentane-AcNH2_1.00.out</t>
  </si>
  <si>
    <t>63_Benzene-AcOH_1.00.out</t>
  </si>
  <si>
    <t>64_Peptide-Ethene_1.00.out</t>
  </si>
  <si>
    <t>65_Pyridine-Ethyne_1.00.out</t>
  </si>
  <si>
    <t>66_MeNH2-Pyridine_1.00.out</t>
  </si>
  <si>
    <t>24_Benzene-Benzene_pi-pi_1.00_symTRY3.out</t>
  </si>
  <si>
    <t>HF+CABS</t>
  </si>
  <si>
    <t>MP2-F12</t>
  </si>
  <si>
    <t>CCSD-F12b</t>
  </si>
  <si>
    <t>CCSD(T*)-F12b</t>
  </si>
  <si>
    <t>MP2-F12/MP2</t>
  </si>
  <si>
    <t>CCSD-F12b/CCSD</t>
  </si>
  <si>
    <t>61_Pentane-AcOH_1.05.out</t>
  </si>
  <si>
    <t>HLC(Ts)</t>
  </si>
  <si>
    <t>HLC(T)</t>
  </si>
  <si>
    <t>HLC(T*sc)</t>
  </si>
  <si>
    <t>HLC(Tb sc)</t>
  </si>
  <si>
    <t>HLC(T*)</t>
  </si>
  <si>
    <t>F12b VDZ-F12</t>
  </si>
  <si>
    <t>F12b VTZ-F12</t>
  </si>
  <si>
    <t>(F12*) VDZ-F12</t>
  </si>
  <si>
    <t>CCSD-MP2</t>
  </si>
  <si>
    <t>VTZ-F12</t>
  </si>
  <si>
    <t>VDZ-F12c</t>
  </si>
  <si>
    <t>VDZ-F12b</t>
  </si>
  <si>
    <t>REF</t>
  </si>
  <si>
    <t>17_Uracil-Uracil_BP_1.00.out</t>
  </si>
  <si>
    <t xml:space="preserve">(aDZ) CP              	                                    </t>
  </si>
  <si>
    <t xml:space="preserve">(haD-&gt;TZ) CP              </t>
  </si>
  <si>
    <t xml:space="preserve">(haTZ) CP              </t>
  </si>
  <si>
    <t>S66 old</t>
  </si>
  <si>
    <t>S66 new</t>
  </si>
  <si>
    <t xml:space="preserve">ï»¿system name         </t>
  </si>
  <si>
    <t xml:space="preserve">optimization level         </t>
  </si>
  <si>
    <t xml:space="preserve">CCSD /CBS CP              	                                    </t>
  </si>
  <si>
    <t xml:space="preserve">CCSD(T) /CBS(aDZ) CP              	                                    </t>
  </si>
  <si>
    <t xml:space="preserve">CCSD(T) /CBS(haD-&gt;TZ) CP              	                                    </t>
  </si>
  <si>
    <t xml:space="preserve">CCSD(T) /CBS(haTZ) CP              	                                    </t>
  </si>
  <si>
    <t xml:space="preserve">DW-MP2 /CBS CP              	                                    </t>
  </si>
  <si>
    <t xml:space="preserve">MP2 /aug-cc-pVDZ CP              	                                    </t>
  </si>
  <si>
    <t xml:space="preserve">MP2 /CBS CP              	                                    </t>
  </si>
  <si>
    <t xml:space="preserve">MP2 /cc-pVTZ CP              	                                    </t>
  </si>
  <si>
    <t xml:space="preserve">MP2.5 /CBS CP              	                                    </t>
  </si>
  <si>
    <t xml:space="preserve">MP2C /CBS CP              	                                    </t>
  </si>
  <si>
    <t xml:space="preserve">MP3 /CBS CP              	                                    </t>
  </si>
  <si>
    <t xml:space="preserve">SCS-CCSD /CBS CP              	                                    </t>
  </si>
  <si>
    <t xml:space="preserve">SCS-MI-CCSD /CBS CP              	                                    </t>
  </si>
  <si>
    <t xml:space="preserve">SCS-MI-MP2 /CBS CP              	                                    </t>
  </si>
  <si>
    <t xml:space="preserve">SCS-MP2 /CBS CP              	                                    </t>
  </si>
  <si>
    <t>01 Water ... Water</t>
  </si>
  <si>
    <t>MP2/cc-pVTZ CP</t>
  </si>
  <si>
    <t>02 Water ... MeOH</t>
  </si>
  <si>
    <t>03 Water ... MeNH2</t>
  </si>
  <si>
    <t>04 Water ... Peptide</t>
  </si>
  <si>
    <t>05 MeOH ... MeOH</t>
  </si>
  <si>
    <t>06 MeOH ... MeNH2</t>
  </si>
  <si>
    <t>07 MeOH ... Peptide</t>
  </si>
  <si>
    <t>08 MeOH ... Water</t>
  </si>
  <si>
    <t>09 MeNH2 ... MeOH</t>
  </si>
  <si>
    <t>10 MeNH2 ... MeNH2</t>
  </si>
  <si>
    <t>11 MeNH2 ... Peptide</t>
  </si>
  <si>
    <t>12 MeNH2 ... Water</t>
  </si>
  <si>
    <t>13 Peptide ... MeOH</t>
  </si>
  <si>
    <t>14 Peptide ... MeNH2</t>
  </si>
  <si>
    <t>15 Peptide ... Peptide</t>
  </si>
  <si>
    <t>16 Peptide ... Water</t>
  </si>
  <si>
    <t>17 Uracil ... Uracil (BP)</t>
  </si>
  <si>
    <t>18 Water ... Pyridine</t>
  </si>
  <si>
    <t>19 MeOH ... Pyridine</t>
  </si>
  <si>
    <t>20 AcOH ... AcOH</t>
  </si>
  <si>
    <t>21 AcNH2 ... AcNH2</t>
  </si>
  <si>
    <t>22 AcOH ... Uracil</t>
  </si>
  <si>
    <t>23 AcNH2 ... Uracil</t>
  </si>
  <si>
    <t>24 Benzene ...  Benzene (pi-pi)</t>
  </si>
  <si>
    <t>25 Pyridine ...  Pyridine (pi-pi)</t>
  </si>
  <si>
    <t>26 Uracil ...  Uracil (pi-pi)</t>
  </si>
  <si>
    <t>27 Benzene ...  Pyridine (pi-pi)</t>
  </si>
  <si>
    <t>28 Benzene ...  Uracil (pi-pi)</t>
  </si>
  <si>
    <t>29 Pyridine ...  Uracil (pi-pi)</t>
  </si>
  <si>
    <t>30 Benzene ...  Ethene</t>
  </si>
  <si>
    <t>31 Uracil ...  Ethene</t>
  </si>
  <si>
    <t>32 Uracil ...  Ethyne</t>
  </si>
  <si>
    <t>33 Pyridine ...  Ethene</t>
  </si>
  <si>
    <t>34 Pentane ...  Pentane</t>
  </si>
  <si>
    <t>35 Neopentane ... Pentane</t>
  </si>
  <si>
    <t>36 Neopentane ...  Neopentane</t>
  </si>
  <si>
    <t>37 Cyclopentane ...  Neopentane</t>
  </si>
  <si>
    <t>38 Cyclopentane ...  Cyclopentane</t>
  </si>
  <si>
    <t>39 Benzene ...  Cyclopentane</t>
  </si>
  <si>
    <t>40 Benzene ...  Neopentane</t>
  </si>
  <si>
    <t>41 Uracil ...  Pentane</t>
  </si>
  <si>
    <t>42 Uracil ...  Cyclopentane</t>
  </si>
  <si>
    <t>43 Uracil ...  Neopentane</t>
  </si>
  <si>
    <t>44 Ethene ...  Pentane</t>
  </si>
  <si>
    <t>45 Ethyne ...  Pentane</t>
  </si>
  <si>
    <t>46 Peptide ...  Pentane</t>
  </si>
  <si>
    <t>47 Benzene ...  Benzene (TS)</t>
  </si>
  <si>
    <t>48 Pyridine ...  Pyridine (TS)</t>
  </si>
  <si>
    <t>49 Benzene ...  Pyridine (TS)</t>
  </si>
  <si>
    <t>50 Benzene ...  Ethyne (CH-pi)</t>
  </si>
  <si>
    <t>51 Ethyne ...  Ethyne (TS)</t>
  </si>
  <si>
    <t>52 Benzene ...  AcOH (OH-pi)</t>
  </si>
  <si>
    <t>53 Benzene ... AcNH2 (NH-pi)</t>
  </si>
  <si>
    <t>54 Benzene ...  Water (OH-pi)</t>
  </si>
  <si>
    <t>55 Benzene ...  MeOH (OH-pi)</t>
  </si>
  <si>
    <t>56 Benzene ...  MeNH2 (NH-pi)</t>
  </si>
  <si>
    <t>57 Benzene ...  Peptide (NH-pi)</t>
  </si>
  <si>
    <t>58 Pyridine ...  Pyridine (CH-N)</t>
  </si>
  <si>
    <t>59 Ethyne ...  Water (CH-O)</t>
  </si>
  <si>
    <t>60 Ethyne ...  AcOH (OH-pi)</t>
  </si>
  <si>
    <t>61 Pentane ...  AcOH</t>
  </si>
  <si>
    <t>62 Pentane ...  AcNH2</t>
  </si>
  <si>
    <t>63 Benzene ...  AcOH</t>
  </si>
  <si>
    <t>64 Peptide ...  Ethene</t>
  </si>
  <si>
    <t>65 Pyridine ...  Ethyne</t>
  </si>
  <si>
    <t>66 MeNH2 ...  Pyridine</t>
  </si>
  <si>
    <t>Caveat lector: these are at the S66 geometries, which subtly differ from the 1.0r_e slice of S66x8 !!!</t>
  </si>
  <si>
    <t>at S66 geom</t>
  </si>
  <si>
    <t>Hobza</t>
  </si>
  <si>
    <t>relative to HLC(Tb sc)/cc-pVTZ-F12</t>
  </si>
  <si>
    <t>relative to HLC(T* sc)/cc-pVTZ-F12</t>
  </si>
  <si>
    <t>relative to HLC(Ts)/cc-pVTZ-F12</t>
  </si>
  <si>
    <t>(F12*)/VDZ-F12</t>
  </si>
  <si>
    <t>F12b/cc-pVTZ-F12</t>
  </si>
  <si>
    <t>F12b/cc-pVDZ-F12</t>
  </si>
  <si>
    <t>at 1.0r_e geom</t>
  </si>
  <si>
    <t>Hobza S66x8</t>
  </si>
  <si>
    <t>S66x8 original(a)</t>
  </si>
  <si>
    <t>(a) [CCSD(T)-MP2]/aug-cc-pVDZ with counterpoise correction</t>
  </si>
  <si>
    <t>H-bonds</t>
  </si>
  <si>
    <t>pi stacks</t>
  </si>
  <si>
    <t>London</t>
  </si>
  <si>
    <t>mixed-influence</t>
  </si>
  <si>
    <t>HLC(Tc sc)</t>
  </si>
  <si>
    <t>category breakdown, relative to HLC(Tb sc)/VTZ-F12</t>
  </si>
  <si>
    <t>HLC(Ts adhoc)</t>
  </si>
  <si>
    <t>22_AcOH-Uracil_1.00try2.out</t>
  </si>
  <si>
    <t>23_AcNH2-Uracil_1.00try2.out</t>
  </si>
  <si>
    <t>57_Benzene-Peptide_NH-pi_1.00try2.out</t>
  </si>
  <si>
    <t>17_Uracil-Uracil_BP_1.00try2.out</t>
  </si>
  <si>
    <t>46_Peptide-Pentane_1.00try2.out</t>
  </si>
  <si>
    <t>Table 5: RMS differences (kcal/mol) between various high-level corrections with the cc-pVDZ-F12 and cc-pVTZ-F12 basis sets for a 58-system subset of the 1.0r_e slice of S66x8</t>
  </si>
  <si>
    <t>CCSD-MP2 relative to cc-pVTZ-F12 (58 systems)</t>
  </si>
  <si>
    <t>Dimer</t>
  </si>
  <si>
    <t>MonomerA</t>
  </si>
  <si>
    <t>MonomerB</t>
  </si>
  <si>
    <t>CCSD(T)-F12b</t>
  </si>
  <si>
    <t>CCSD(Tbsc)-F12b</t>
  </si>
  <si>
    <t>CCSD(T*sc)-F12b</t>
  </si>
  <si>
    <t>CCSD(Ts)-F12b</t>
  </si>
  <si>
    <t>MP2-F12b</t>
  </si>
  <si>
    <t>CCSD-F12c</t>
  </si>
  <si>
    <t>CCSD(T*)-F12c</t>
  </si>
  <si>
    <t>CCSD(T)-F12c</t>
  </si>
  <si>
    <t>CCSD(Tbsc)-F12c</t>
  </si>
  <si>
    <t>CCSD(T*sc)-F12c</t>
  </si>
  <si>
    <t>CCSD(Ts)-F12c</t>
  </si>
  <si>
    <t>CCSD-F12c/CCSD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</si>
</sst>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0000"/>
      <name val="Calibri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40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" fillId="2" borderId="0" xfId="1"/>
    <xf numFmtId="0" fontId="4" fillId="0" borderId="0" xfId="0" applyFont="1"/>
    <xf numFmtId="0" fontId="5" fillId="0" borderId="0" xfId="0" applyFont="1"/>
    <xf numFmtId="164" fontId="6" fillId="0" borderId="0" xfId="0" applyNumberFormat="1" applyFont="1"/>
    <xf numFmtId="0" fontId="0" fillId="0" borderId="0" xfId="0" applyFont="1"/>
    <xf numFmtId="165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4" fillId="0" borderId="1" xfId="0" applyFont="1" applyBorder="1"/>
  </cellXfs>
  <cellStyles count="340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L76"/>
  <sheetViews>
    <sheetView workbookViewId="0">
      <selection activeCell="I41" sqref="I41"/>
    </sheetView>
  </sheetViews>
  <sheetFormatPr baseColWidth="10" defaultRowHeight="15" x14ac:dyDescent="0"/>
  <cols>
    <col min="10" max="10" width="37.5" customWidth="1"/>
    <col min="18" max="18" width="25.83203125" customWidth="1"/>
    <col min="26" max="26" width="21.6640625" customWidth="1"/>
  </cols>
  <sheetData>
    <row r="5" spans="1:33">
      <c r="C5">
        <f>COUNT(C11:C75)</f>
        <v>57</v>
      </c>
      <c r="G5">
        <f>COUNT(G11:G75)</f>
        <v>57</v>
      </c>
    </row>
    <row r="9" spans="1:33">
      <c r="K9" t="s">
        <v>203</v>
      </c>
      <c r="S9" t="s">
        <v>204</v>
      </c>
      <c r="AA9" t="s">
        <v>205</v>
      </c>
    </row>
    <row r="10" spans="1:33">
      <c r="A10" t="s">
        <v>66</v>
      </c>
      <c r="B10" t="s">
        <v>67</v>
      </c>
      <c r="C10" t="s">
        <v>68</v>
      </c>
      <c r="D10" t="s">
        <v>69</v>
      </c>
      <c r="E10" t="s">
        <v>206</v>
      </c>
      <c r="F10" t="s">
        <v>207</v>
      </c>
      <c r="G10" t="s">
        <v>208</v>
      </c>
      <c r="H10" t="s">
        <v>209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206</v>
      </c>
      <c r="S10" t="s">
        <v>66</v>
      </c>
      <c r="T10" t="s">
        <v>67</v>
      </c>
      <c r="U10" t="s">
        <v>68</v>
      </c>
      <c r="V10" t="s">
        <v>69</v>
      </c>
      <c r="W10" t="s">
        <v>70</v>
      </c>
      <c r="X10" t="s">
        <v>71</v>
      </c>
      <c r="Y10" t="s">
        <v>206</v>
      </c>
      <c r="AA10" t="s">
        <v>66</v>
      </c>
      <c r="AB10" t="s">
        <v>67</v>
      </c>
      <c r="AC10" t="s">
        <v>68</v>
      </c>
      <c r="AD10" t="s">
        <v>69</v>
      </c>
      <c r="AE10" t="s">
        <v>70</v>
      </c>
      <c r="AF10" t="s">
        <v>71</v>
      </c>
      <c r="AG10" t="s">
        <v>206</v>
      </c>
    </row>
    <row r="11" spans="1:33">
      <c r="A11" s="1">
        <f>627.5095*(S11+AA11-K11)</f>
        <v>3.7797397979911591</v>
      </c>
      <c r="B11" s="1">
        <f>627.5095*(T11+AB11-L11)</f>
        <v>4.9727495623191409</v>
      </c>
      <c r="C11" s="1">
        <f>627.5095*(U11+AC11-M11)</f>
        <v>4.7651551959639402</v>
      </c>
      <c r="D11" s="1">
        <f>627.5095*(V11+AD11-N11)</f>
        <v>5.0023782861928074</v>
      </c>
      <c r="E11" s="1">
        <f>627.5095*(Y11+AG11-Q11)</f>
        <v>4.9859679597090052</v>
      </c>
      <c r="F11" s="1">
        <f>(E11-C11)*P11+C11</f>
        <v>5.0033790461303038</v>
      </c>
      <c r="G11" s="1">
        <f>(E11-C11)*O11+C11</f>
        <v>5.007042761890407</v>
      </c>
      <c r="H11" s="1">
        <f>(E11-C11)*1.0527+C11</f>
        <v>4.99760479235837</v>
      </c>
      <c r="J11" t="s">
        <v>0</v>
      </c>
      <c r="K11">
        <v>-152.13792009138601</v>
      </c>
      <c r="L11">
        <v>-152.73878691392699</v>
      </c>
      <c r="M11">
        <v>-152.729729755373</v>
      </c>
      <c r="N11">
        <v>-152.74926986580701</v>
      </c>
      <c r="O11">
        <v>1.0954419564519999</v>
      </c>
      <c r="P11">
        <v>1.0788500000000001</v>
      </c>
      <c r="Q11">
        <f>(N11-M11)/O11+M11</f>
        <v>-152.74756740557339</v>
      </c>
      <c r="R11" t="s">
        <v>0</v>
      </c>
      <c r="S11">
        <v>-76.065852500690994</v>
      </c>
      <c r="T11">
        <v>-76.365411776005999</v>
      </c>
      <c r="U11">
        <v>-76.361038383754007</v>
      </c>
      <c r="V11">
        <v>-76.370629890383</v>
      </c>
      <c r="W11">
        <v>1.095821886285</v>
      </c>
      <c r="X11">
        <v>1.0791200000000001</v>
      </c>
      <c r="Y11">
        <f>(V11-U11)/W11+U11</f>
        <v>-76.369791180854563</v>
      </c>
      <c r="Z11" t="s">
        <v>0</v>
      </c>
      <c r="AA11">
        <v>-76.066044192167993</v>
      </c>
      <c r="AB11">
        <v>-76.365450557396997</v>
      </c>
      <c r="AC11">
        <v>-76.361097613761999</v>
      </c>
      <c r="AD11">
        <v>-76.370668178524994</v>
      </c>
      <c r="AE11">
        <v>1.0959123426099999</v>
      </c>
      <c r="AF11">
        <v>1.0791999999999999</v>
      </c>
      <c r="AG11">
        <f>(AD11-AC11)/AE11+AC11</f>
        <v>-76.369830579338611</v>
      </c>
    </row>
    <row r="12" spans="1:33">
      <c r="A12" s="1">
        <f t="shared" ref="A12:A26" si="0">627.5095*(S12+AA12-K12)</f>
        <v>3.854170515156075</v>
      </c>
      <c r="B12" s="1">
        <f t="shared" ref="B12:B26" si="1">627.5095*(T12+AB12-L12)</f>
        <v>5.7045291168924166</v>
      </c>
      <c r="C12" s="1">
        <f t="shared" ref="C12:C26" si="2">627.5095*(U12+AC12-M12)</f>
        <v>5.3598035332343157</v>
      </c>
      <c r="D12" s="1">
        <f t="shared" ref="D12:D26" si="3">627.5095*(V12+AD12-N12)</f>
        <v>5.6956072169331184</v>
      </c>
      <c r="E12" s="1">
        <f t="shared" ref="E12:E26" si="4">627.5095*(Y12+AG12-Q12)</f>
        <v>5.6723292664513254</v>
      </c>
      <c r="F12" s="1">
        <f t="shared" ref="F12:F26" si="5">(E12-C12)*P12+C12</f>
        <v>5.695528051628024</v>
      </c>
      <c r="G12" s="1">
        <f t="shared" ref="G12:G26" si="6">(E12-C12)*O12+C12</f>
        <v>5.7010575330093962</v>
      </c>
      <c r="H12" s="1">
        <f t="shared" ref="H12:H75" si="7">(E12-C12)*1.0527+C12</f>
        <v>5.6887993725918617</v>
      </c>
      <c r="J12" t="s">
        <v>1</v>
      </c>
      <c r="K12">
        <v>-191.17190152004099</v>
      </c>
      <c r="L12">
        <v>-191.95816801004199</v>
      </c>
      <c r="M12">
        <v>-191.955667355918</v>
      </c>
      <c r="N12">
        <v>-191.983294726222</v>
      </c>
      <c r="O12">
        <v>1.0919228834770001</v>
      </c>
      <c r="P12">
        <v>1.07423</v>
      </c>
      <c r="Q12">
        <f t="shared" ref="Q12:Q33" si="8">(N12-M12)/O12+M12</f>
        <v>-191.98096893235902</v>
      </c>
      <c r="R12" t="s">
        <v>1</v>
      </c>
      <c r="S12">
        <v>-76.065792009915</v>
      </c>
      <c r="T12">
        <v>-76.365396683016002</v>
      </c>
      <c r="U12">
        <v>-76.361017399084005</v>
      </c>
      <c r="V12">
        <v>-76.370615635236007</v>
      </c>
      <c r="W12">
        <v>1.09579419976</v>
      </c>
      <c r="X12">
        <v>1.0790999999999999</v>
      </c>
      <c r="Y12">
        <f t="shared" ref="Y12:Y33" si="9">(V12-U12)/W12+U12</f>
        <v>-76.369776558563132</v>
      </c>
      <c r="Z12" t="s">
        <v>1</v>
      </c>
      <c r="AA12">
        <v>-115.09996749870599</v>
      </c>
      <c r="AB12">
        <v>-115.58368058160001</v>
      </c>
      <c r="AC12">
        <v>-115.586108566571</v>
      </c>
      <c r="AD12">
        <v>-115.603602563512</v>
      </c>
      <c r="AE12">
        <v>1.090350753386</v>
      </c>
      <c r="AF12">
        <v>1.0718799999999999</v>
      </c>
      <c r="AG12">
        <f t="shared" ref="AG12:AG34" si="10">(AD12-AC12)/AE12+AC12</f>
        <v>-115.60215294209573</v>
      </c>
    </row>
    <row r="13" spans="1:33">
      <c r="A13" s="1">
        <f t="shared" si="0"/>
        <v>4.7805480184391564</v>
      </c>
      <c r="B13" s="1">
        <f t="shared" si="1"/>
        <v>7.0672614415877106</v>
      </c>
      <c r="C13" s="1">
        <f t="shared" si="2"/>
        <v>6.5723868393552012</v>
      </c>
      <c r="D13" s="1">
        <f t="shared" si="3"/>
        <v>6.9954987134694351</v>
      </c>
      <c r="E13" s="1">
        <f t="shared" si="4"/>
        <v>6.9624987448347362</v>
      </c>
      <c r="F13" s="1">
        <f t="shared" si="5"/>
        <v>6.9897363580753176</v>
      </c>
      <c r="G13" s="1">
        <f t="shared" si="6"/>
        <v>6.9968272385434513</v>
      </c>
      <c r="H13" s="1">
        <f t="shared" si="7"/>
        <v>6.9830576422535078</v>
      </c>
      <c r="J13" t="s">
        <v>2</v>
      </c>
      <c r="K13">
        <v>-171.334889788765</v>
      </c>
      <c r="L13">
        <v>-172.08970774178201</v>
      </c>
      <c r="M13">
        <v>-172.09362976038301</v>
      </c>
      <c r="N13">
        <v>-172.12102435105299</v>
      </c>
      <c r="O13">
        <v>1.0879965292689999</v>
      </c>
      <c r="P13">
        <v>1.06982</v>
      </c>
      <c r="Q13">
        <f t="shared" si="8"/>
        <v>-172.11880869242279</v>
      </c>
      <c r="R13" t="s">
        <v>2</v>
      </c>
      <c r="S13">
        <v>-76.065502917942993</v>
      </c>
      <c r="T13">
        <v>-76.365298457313003</v>
      </c>
      <c r="U13">
        <v>-76.360894368545999</v>
      </c>
      <c r="V13">
        <v>-76.370519978665996</v>
      </c>
      <c r="W13">
        <v>1.0956801869820001</v>
      </c>
      <c r="X13">
        <v>1.0789899999999999</v>
      </c>
      <c r="Y13">
        <f t="shared" si="9"/>
        <v>-76.369679423012045</v>
      </c>
      <c r="Z13" t="s">
        <v>2</v>
      </c>
      <c r="AA13">
        <v>-95.261768582941997</v>
      </c>
      <c r="AB13">
        <v>-95.713146886941004</v>
      </c>
      <c r="AC13">
        <v>-95.722261627153998</v>
      </c>
      <c r="AD13">
        <v>-95.739356336040998</v>
      </c>
      <c r="AE13">
        <v>1.0838509925619999</v>
      </c>
      <c r="AF13">
        <v>1.0645800000000001</v>
      </c>
      <c r="AG13">
        <f t="shared" si="10"/>
        <v>-95.738033821860014</v>
      </c>
    </row>
    <row r="14" spans="1:33">
      <c r="A14" s="1">
        <f t="shared" si="0"/>
        <v>5.9374606445698515</v>
      </c>
      <c r="B14" s="1">
        <f t="shared" si="1"/>
        <v>8.0995972384678669</v>
      </c>
      <c r="C14" s="1">
        <f t="shared" si="2"/>
        <v>7.7978155843344359</v>
      </c>
      <c r="D14" s="1">
        <f t="shared" si="3"/>
        <v>8.2365348583853244</v>
      </c>
      <c r="E14" s="1">
        <f t="shared" si="4"/>
        <v>8.1921488363929473</v>
      </c>
      <c r="F14" s="1">
        <f t="shared" si="5"/>
        <v>8.2193736041150665</v>
      </c>
      <c r="G14" s="1">
        <f t="shared" si="6"/>
        <v>8.226028640007323</v>
      </c>
      <c r="H14" s="1">
        <f t="shared" si="7"/>
        <v>8.21293019877643</v>
      </c>
      <c r="J14" t="s">
        <v>3</v>
      </c>
      <c r="K14">
        <v>-323.19379032702</v>
      </c>
      <c r="L14">
        <v>-324.56354838698502</v>
      </c>
      <c r="M14">
        <v>-324.555063410721</v>
      </c>
      <c r="N14">
        <v>-324.61290562279498</v>
      </c>
      <c r="O14">
        <v>1.0859166794520001</v>
      </c>
      <c r="P14">
        <v>1.06904</v>
      </c>
      <c r="Q14">
        <f t="shared" si="8"/>
        <v>-324.6083292028103</v>
      </c>
      <c r="R14" t="s">
        <v>3</v>
      </c>
      <c r="S14">
        <v>-76.065587248794998</v>
      </c>
      <c r="T14">
        <v>-76.365330210734996</v>
      </c>
      <c r="U14">
        <v>-76.360932948566997</v>
      </c>
      <c r="V14">
        <v>-76.370551132019003</v>
      </c>
      <c r="W14">
        <v>1.095711290104</v>
      </c>
      <c r="X14">
        <v>1.0790200000000001</v>
      </c>
      <c r="Y14">
        <f t="shared" si="9"/>
        <v>-76.369710975716004</v>
      </c>
      <c r="Z14" t="s">
        <v>3</v>
      </c>
      <c r="AA14">
        <v>-247.118741132797</v>
      </c>
      <c r="AB14">
        <v>-248.18531064698001</v>
      </c>
      <c r="AC14">
        <v>-248.181703852542</v>
      </c>
      <c r="AD14">
        <v>-248.229228737527</v>
      </c>
      <c r="AE14">
        <v>1.0835746458669999</v>
      </c>
      <c r="AF14">
        <v>1.0665899999999999</v>
      </c>
      <c r="AG14">
        <f t="shared" si="10"/>
        <v>-248.22556320747086</v>
      </c>
    </row>
    <row r="15" spans="1:33">
      <c r="A15" s="1">
        <f t="shared" si="0"/>
        <v>3.6576423855255089</v>
      </c>
      <c r="B15" s="1">
        <f t="shared" si="1"/>
        <v>5.8603972827995294</v>
      </c>
      <c r="C15" s="1">
        <f t="shared" si="2"/>
        <v>5.4527533139184818</v>
      </c>
      <c r="D15" s="1">
        <f t="shared" si="3"/>
        <v>5.8657595403574776</v>
      </c>
      <c r="E15" s="1">
        <f t="shared" si="4"/>
        <v>5.8409987921011961</v>
      </c>
      <c r="F15" s="1">
        <f t="shared" si="5"/>
        <v>5.86875834379126</v>
      </c>
      <c r="G15" s="1">
        <f t="shared" si="6"/>
        <v>5.8758777975470133</v>
      </c>
      <c r="H15" s="1">
        <f t="shared" si="7"/>
        <v>5.8614593288014252</v>
      </c>
      <c r="J15" t="s">
        <v>4</v>
      </c>
      <c r="K15">
        <v>-230.20559004091001</v>
      </c>
      <c r="L15">
        <v>-231.176566964915</v>
      </c>
      <c r="M15">
        <v>-231.18080574071399</v>
      </c>
      <c r="N15">
        <v>-231.216425293642</v>
      </c>
      <c r="O15">
        <v>1.0898375059230001</v>
      </c>
      <c r="P15">
        <v>1.0714999999999999</v>
      </c>
      <c r="Q15">
        <f t="shared" si="8"/>
        <v>-231.21348910198063</v>
      </c>
      <c r="R15" t="s">
        <v>4</v>
      </c>
      <c r="S15">
        <v>-115.099765796474</v>
      </c>
      <c r="T15">
        <v>-115.58354256153601</v>
      </c>
      <c r="U15">
        <v>-115.58599899697199</v>
      </c>
      <c r="V15">
        <v>-115.603470372134</v>
      </c>
      <c r="W15">
        <v>1.0903236372030001</v>
      </c>
      <c r="X15">
        <v>1.07186</v>
      </c>
      <c r="Y15">
        <f t="shared" si="9"/>
        <v>-115.60202302375254</v>
      </c>
      <c r="Z15" t="s">
        <v>4</v>
      </c>
      <c r="AA15">
        <v>-115.099995420513</v>
      </c>
      <c r="AB15">
        <v>-115.58368526623001</v>
      </c>
      <c r="AC15">
        <v>-115.586117228581</v>
      </c>
      <c r="AD15">
        <v>-115.60360723905799</v>
      </c>
      <c r="AE15">
        <v>1.0903571045910001</v>
      </c>
      <c r="AF15">
        <v>1.0718799999999999</v>
      </c>
      <c r="AG15">
        <f t="shared" si="10"/>
        <v>-115.60215785454047</v>
      </c>
    </row>
    <row r="16" spans="1:33">
      <c r="A16" s="1">
        <f t="shared" si="0"/>
        <v>4.4146796643275064</v>
      </c>
      <c r="B16" s="1">
        <f t="shared" si="1"/>
        <v>7.7355800963493992</v>
      </c>
      <c r="C16" s="1">
        <f t="shared" si="2"/>
        <v>7.0495287660877786</v>
      </c>
      <c r="D16" s="1">
        <f t="shared" si="3"/>
        <v>7.6590939090522676</v>
      </c>
      <c r="E16" s="1">
        <f t="shared" si="4"/>
        <v>7.6210561486568169</v>
      </c>
      <c r="F16" s="1">
        <f t="shared" si="5"/>
        <v>7.6598285662903001</v>
      </c>
      <c r="G16" s="1">
        <f t="shared" si="6"/>
        <v>7.6704933218264744</v>
      </c>
      <c r="H16" s="1">
        <f t="shared" si="7"/>
        <v>7.6511756417182051</v>
      </c>
      <c r="J16" t="s">
        <v>5</v>
      </c>
      <c r="K16">
        <v>-210.36807563128701</v>
      </c>
      <c r="L16">
        <v>-211.308776628982</v>
      </c>
      <c r="M16">
        <v>-211.319232362354</v>
      </c>
      <c r="N16">
        <v>-211.354802298349</v>
      </c>
      <c r="O16">
        <v>1.0865000954940001</v>
      </c>
      <c r="P16">
        <v>1.0678399999999999</v>
      </c>
      <c r="Q16">
        <f t="shared" si="8"/>
        <v>-211.35197045059027</v>
      </c>
      <c r="R16" t="s">
        <v>5</v>
      </c>
      <c r="S16">
        <v>-115.099275820903</v>
      </c>
      <c r="T16">
        <v>-115.583303729825</v>
      </c>
      <c r="U16">
        <v>-115.585738223899</v>
      </c>
      <c r="V16">
        <v>-115.60323871411801</v>
      </c>
      <c r="W16">
        <v>1.0902381346809999</v>
      </c>
      <c r="X16">
        <v>1.07179</v>
      </c>
      <c r="Y16">
        <f t="shared" si="9"/>
        <v>-115.60179021259974</v>
      </c>
      <c r="Z16" t="s">
        <v>5</v>
      </c>
      <c r="AA16">
        <v>-95.261764570815004</v>
      </c>
      <c r="AB16">
        <v>-95.713145468104003</v>
      </c>
      <c r="AC16">
        <v>-95.722259999743002</v>
      </c>
      <c r="AD16">
        <v>-95.739358041670997</v>
      </c>
      <c r="AE16">
        <v>1.083848050257</v>
      </c>
      <c r="AF16">
        <v>1.06457</v>
      </c>
      <c r="AG16">
        <f t="shared" si="10"/>
        <v>-95.738035312457683</v>
      </c>
    </row>
    <row r="17" spans="1:33">
      <c r="A17" s="1">
        <f t="shared" si="0"/>
        <v>5.3533527406050609</v>
      </c>
      <c r="B17" s="1">
        <f t="shared" si="1"/>
        <v>8.2334376471782615</v>
      </c>
      <c r="C17" s="1">
        <f t="shared" si="2"/>
        <v>7.7877269107864464</v>
      </c>
      <c r="D17" s="1">
        <f t="shared" si="3"/>
        <v>8.3899022194940525</v>
      </c>
      <c r="E17" s="1">
        <f t="shared" si="4"/>
        <v>8.345535753390152</v>
      </c>
      <c r="F17" s="1">
        <f t="shared" si="5"/>
        <v>8.3834165518913704</v>
      </c>
      <c r="G17" s="1">
        <f t="shared" si="6"/>
        <v>8.3930991939721373</v>
      </c>
      <c r="H17" s="1">
        <f t="shared" si="7"/>
        <v>8.3749322793953667</v>
      </c>
      <c r="J17" t="s">
        <v>6</v>
      </c>
      <c r="K17">
        <v>-362.22708657484202</v>
      </c>
      <c r="L17">
        <v>-363.78188030911099</v>
      </c>
      <c r="M17">
        <v>-363.78007398899302</v>
      </c>
      <c r="N17">
        <v>-363.845960102437</v>
      </c>
      <c r="O17">
        <v>1.0852683517170001</v>
      </c>
      <c r="P17">
        <v>1.0679099999999999</v>
      </c>
      <c r="Q17">
        <f t="shared" si="8"/>
        <v>-363.84078350230345</v>
      </c>
      <c r="R17" t="s">
        <v>6</v>
      </c>
      <c r="S17">
        <v>-115.099453461932</v>
      </c>
      <c r="T17">
        <v>-115.58340669279301</v>
      </c>
      <c r="U17">
        <v>-115.585844852478</v>
      </c>
      <c r="V17">
        <v>-115.603337724475</v>
      </c>
      <c r="W17">
        <v>1.090266908831</v>
      </c>
      <c r="X17">
        <v>1.07182</v>
      </c>
      <c r="Y17">
        <f t="shared" si="9"/>
        <v>-115.60188943005373</v>
      </c>
      <c r="Z17" t="s">
        <v>6</v>
      </c>
      <c r="AA17">
        <v>-247.11910200263901</v>
      </c>
      <c r="AB17">
        <v>-248.18535279878901</v>
      </c>
      <c r="AC17">
        <v>-248.181818604227</v>
      </c>
      <c r="AD17">
        <v>-248.229252218276</v>
      </c>
      <c r="AE17">
        <v>1.0835526852349999</v>
      </c>
      <c r="AF17">
        <v>1.06656</v>
      </c>
      <c r="AG17">
        <f t="shared" si="10"/>
        <v>-248.22559461502496</v>
      </c>
    </row>
    <row r="18" spans="1:33">
      <c r="A18" s="1">
        <f t="shared" si="0"/>
        <v>3.599171909997239</v>
      </c>
      <c r="B18" s="1">
        <f t="shared" si="1"/>
        <v>5.064416269934318</v>
      </c>
      <c r="C18" s="1">
        <f t="shared" si="2"/>
        <v>4.8081088462363484</v>
      </c>
      <c r="D18" s="1">
        <f t="shared" si="3"/>
        <v>5.1087920920624015</v>
      </c>
      <c r="E18" s="1">
        <f t="shared" si="4"/>
        <v>5.0872461790017844</v>
      </c>
      <c r="F18" s="1">
        <f t="shared" si="5"/>
        <v>5.1079916655729116</v>
      </c>
      <c r="G18" s="1">
        <f t="shared" si="6"/>
        <v>5.1129389392392177</v>
      </c>
      <c r="H18" s="1">
        <f t="shared" si="7"/>
        <v>5.1019567164385231</v>
      </c>
      <c r="J18" t="s">
        <v>7</v>
      </c>
      <c r="K18">
        <v>-191.17164103405</v>
      </c>
      <c r="L18">
        <v>-191.957093847859</v>
      </c>
      <c r="M18">
        <v>-191.95479674538299</v>
      </c>
      <c r="N18">
        <v>-191.982308740951</v>
      </c>
      <c r="O18">
        <v>1.092043439632</v>
      </c>
      <c r="P18">
        <v>1.0743199999999999</v>
      </c>
      <c r="Q18">
        <f t="shared" si="8"/>
        <v>-191.97998987833864</v>
      </c>
      <c r="R18" t="s">
        <v>7</v>
      </c>
      <c r="S18">
        <v>-115.099852546637</v>
      </c>
      <c r="T18">
        <v>-115.58357120146999</v>
      </c>
      <c r="U18">
        <v>-115.586034482638</v>
      </c>
      <c r="V18">
        <v>-115.60349749457301</v>
      </c>
      <c r="W18">
        <v>1.090344530991</v>
      </c>
      <c r="X18">
        <v>1.0718799999999999</v>
      </c>
      <c r="Y18">
        <f t="shared" si="9"/>
        <v>-115.60205053209636</v>
      </c>
      <c r="Z18" t="s">
        <v>7</v>
      </c>
      <c r="AA18">
        <v>-76.066052842120001</v>
      </c>
      <c r="AB18">
        <v>-76.365451985674</v>
      </c>
      <c r="AC18">
        <v>-76.361100053892002</v>
      </c>
      <c r="AD18">
        <v>-76.370669868291998</v>
      </c>
      <c r="AE18">
        <v>1.095916236074</v>
      </c>
      <c r="AF18">
        <v>1.0791999999999999</v>
      </c>
      <c r="AG18">
        <f t="shared" si="10"/>
        <v>-76.369832303752887</v>
      </c>
    </row>
    <row r="19" spans="1:33">
      <c r="A19" s="1">
        <f t="shared" si="0"/>
        <v>1.1197330904907252</v>
      </c>
      <c r="B19" s="1">
        <f t="shared" si="1"/>
        <v>3.0554549627345784</v>
      </c>
      <c r="C19" s="1">
        <f t="shared" si="2"/>
        <v>2.7616899740063041</v>
      </c>
      <c r="D19" s="1">
        <f t="shared" si="3"/>
        <v>3.1068139898087943</v>
      </c>
      <c r="E19" s="1">
        <f t="shared" si="4"/>
        <v>3.0853285962818555</v>
      </c>
      <c r="F19" s="1">
        <f t="shared" si="5"/>
        <v>3.1073360225965931</v>
      </c>
      <c r="G19" s="1">
        <f t="shared" si="6"/>
        <v>3.1134200017619831</v>
      </c>
      <c r="H19" s="1">
        <f t="shared" si="7"/>
        <v>3.1023843516757772</v>
      </c>
      <c r="J19" t="s">
        <v>8</v>
      </c>
      <c r="K19">
        <v>-210.36350469770301</v>
      </c>
      <c r="L19">
        <v>-211.30165884705499</v>
      </c>
      <c r="M19">
        <v>-211.31275995415101</v>
      </c>
      <c r="N19">
        <v>-211.34787473997901</v>
      </c>
      <c r="O19">
        <v>1.0867986808329999</v>
      </c>
      <c r="P19">
        <v>1.0680000000000001</v>
      </c>
      <c r="Q19">
        <f t="shared" si="8"/>
        <v>-211.34507024900807</v>
      </c>
      <c r="R19" t="s">
        <v>8</v>
      </c>
      <c r="S19">
        <v>-95.261685013361003</v>
      </c>
      <c r="T19">
        <v>-95.713101289546003</v>
      </c>
      <c r="U19">
        <v>-95.722221409295003</v>
      </c>
      <c r="V19">
        <v>-95.739312247323994</v>
      </c>
      <c r="W19">
        <v>1.0838385404119999</v>
      </c>
      <c r="X19">
        <v>1.06457</v>
      </c>
      <c r="Y19">
        <f t="shared" si="9"/>
        <v>-95.737990213772548</v>
      </c>
      <c r="Z19" t="s">
        <v>8</v>
      </c>
      <c r="AA19">
        <v>-115.10003527615299</v>
      </c>
      <c r="AB19">
        <v>-115.583688380289</v>
      </c>
      <c r="AC19">
        <v>-115.586137511925</v>
      </c>
      <c r="AD19">
        <v>-115.603611469619</v>
      </c>
      <c r="AE19">
        <v>1.0903682649699999</v>
      </c>
      <c r="AF19">
        <v>1.0719000000000001</v>
      </c>
      <c r="AG19">
        <f t="shared" si="10"/>
        <v>-115.60216325135211</v>
      </c>
    </row>
    <row r="20" spans="1:33">
      <c r="A20" s="1">
        <f t="shared" si="0"/>
        <v>1.0851199381571355</v>
      </c>
      <c r="B20" s="1">
        <f t="shared" si="1"/>
        <v>4.2981638271103568</v>
      </c>
      <c r="C20" s="1">
        <f t="shared" si="2"/>
        <v>3.7062156563146251</v>
      </c>
      <c r="D20" s="1">
        <f t="shared" si="3"/>
        <v>4.2246835371010283</v>
      </c>
      <c r="E20" s="1">
        <f t="shared" si="4"/>
        <v>4.196028274129004</v>
      </c>
      <c r="F20" s="1">
        <f t="shared" si="5"/>
        <v>4.2274301610570841</v>
      </c>
      <c r="G20" s="1">
        <f t="shared" si="6"/>
        <v>4.2367894371246084</v>
      </c>
      <c r="H20" s="1">
        <f t="shared" si="7"/>
        <v>4.2218413990878219</v>
      </c>
      <c r="J20" t="s">
        <v>9</v>
      </c>
      <c r="K20">
        <v>-190.52506556396699</v>
      </c>
      <c r="L20">
        <v>-191.43305774676699</v>
      </c>
      <c r="M20">
        <v>-191.45034745761799</v>
      </c>
      <c r="N20">
        <v>-191.48537661671301</v>
      </c>
      <c r="O20">
        <v>1.0832178704940001</v>
      </c>
      <c r="P20">
        <v>1.0641099999999999</v>
      </c>
      <c r="Q20">
        <f t="shared" si="8"/>
        <v>-191.48268551263831</v>
      </c>
      <c r="R20" t="s">
        <v>9</v>
      </c>
      <c r="S20">
        <v>-95.261624052645999</v>
      </c>
      <c r="T20">
        <v>-95.713085924986004</v>
      </c>
      <c r="U20">
        <v>-95.722204189530999</v>
      </c>
      <c r="V20">
        <v>-95.739305087055001</v>
      </c>
      <c r="W20">
        <v>1.0838186905230001</v>
      </c>
      <c r="X20">
        <v>1.0645500000000001</v>
      </c>
      <c r="Y20">
        <f t="shared" si="9"/>
        <v>-95.73798256433993</v>
      </c>
      <c r="Z20" t="s">
        <v>9</v>
      </c>
      <c r="AA20">
        <v>-95.261712262699007</v>
      </c>
      <c r="AB20">
        <v>-95.713122262010003</v>
      </c>
      <c r="AC20">
        <v>-95.722237037732995</v>
      </c>
      <c r="AD20">
        <v>-95.739339068177998</v>
      </c>
      <c r="AE20">
        <v>1.083839706117</v>
      </c>
      <c r="AF20">
        <v>1.06457</v>
      </c>
      <c r="AG20">
        <f t="shared" si="10"/>
        <v>-95.738016151884736</v>
      </c>
    </row>
    <row r="21" spans="1:33">
      <c r="A21" s="1">
        <f t="shared" si="0"/>
        <v>1.7053297306072068</v>
      </c>
      <c r="B21" s="1">
        <f t="shared" si="1"/>
        <v>5.5577082179161881</v>
      </c>
      <c r="C21" s="1">
        <f t="shared" si="2"/>
        <v>4.8470635861761622</v>
      </c>
      <c r="D21" s="1">
        <f t="shared" si="3"/>
        <v>5.5076100250125695</v>
      </c>
      <c r="E21" s="1">
        <f t="shared" si="4"/>
        <v>5.4719621104868095</v>
      </c>
      <c r="F21" s="1">
        <f t="shared" si="5"/>
        <v>5.5129554536815881</v>
      </c>
      <c r="G21" s="1">
        <f t="shared" si="6"/>
        <v>5.5239471100762074</v>
      </c>
      <c r="H21" s="1">
        <f t="shared" si="7"/>
        <v>5.5048942627179809</v>
      </c>
      <c r="J21" t="s">
        <v>10</v>
      </c>
      <c r="K21">
        <v>-342.38362577370202</v>
      </c>
      <c r="L21">
        <v>-343.90740957128702</v>
      </c>
      <c r="M21">
        <v>-343.91188740154001</v>
      </c>
      <c r="N21">
        <v>-343.97746831960302</v>
      </c>
      <c r="O21">
        <v>1.0831895060829999</v>
      </c>
      <c r="P21">
        <v>1.0656000000000001</v>
      </c>
      <c r="Q21">
        <f t="shared" si="8"/>
        <v>-343.97243167167437</v>
      </c>
      <c r="R21" t="s">
        <v>10</v>
      </c>
      <c r="S21">
        <v>-95.261606669100004</v>
      </c>
      <c r="T21">
        <v>-95.713062004313002</v>
      </c>
      <c r="U21">
        <v>-95.722183812810002</v>
      </c>
      <c r="V21">
        <v>-95.739285195074999</v>
      </c>
      <c r="W21">
        <v>1.0838230971630001</v>
      </c>
      <c r="X21">
        <v>1.06456</v>
      </c>
      <c r="Y21">
        <f t="shared" si="9"/>
        <v>-95.737962570717784</v>
      </c>
      <c r="Z21" t="s">
        <v>10</v>
      </c>
      <c r="AA21">
        <v>-247.11930148880401</v>
      </c>
      <c r="AB21">
        <v>-248.18549079553401</v>
      </c>
      <c r="AC21">
        <v>-248.18197930155</v>
      </c>
      <c r="AD21">
        <v>-248.22940618963699</v>
      </c>
      <c r="AE21">
        <v>1.0835559132270001</v>
      </c>
      <c r="AF21">
        <v>1.06656</v>
      </c>
      <c r="AG21">
        <f t="shared" si="10"/>
        <v>-248.22574897463105</v>
      </c>
    </row>
    <row r="22" spans="1:33">
      <c r="A22" s="1">
        <f t="shared" si="0"/>
        <v>4.6898948484772784</v>
      </c>
      <c r="B22" s="1">
        <f t="shared" si="1"/>
        <v>7.5205644336668556</v>
      </c>
      <c r="C22" s="1">
        <f t="shared" si="2"/>
        <v>6.8963186683185684</v>
      </c>
      <c r="D22" s="1">
        <f t="shared" si="3"/>
        <v>7.3794104468686399</v>
      </c>
      <c r="E22" s="1">
        <f t="shared" si="4"/>
        <v>7.3429164004472023</v>
      </c>
      <c r="F22" s="1">
        <f t="shared" si="5"/>
        <v>7.3740665922631745</v>
      </c>
      <c r="G22" s="1">
        <f t="shared" si="6"/>
        <v>7.3821721982025394</v>
      </c>
      <c r="H22" s="1">
        <f t="shared" si="7"/>
        <v>7.3664521009303812</v>
      </c>
      <c r="J22" t="s">
        <v>11</v>
      </c>
      <c r="K22">
        <v>-171.33470405048499</v>
      </c>
      <c r="L22">
        <v>-172.09040735273101</v>
      </c>
      <c r="M22">
        <v>-172.09411826980801</v>
      </c>
      <c r="N22">
        <v>-172.12161667097899</v>
      </c>
      <c r="O22">
        <v>1.0878996800280001</v>
      </c>
      <c r="P22">
        <v>1.06975</v>
      </c>
      <c r="Q22">
        <f t="shared" si="8"/>
        <v>-172.11939486624038</v>
      </c>
      <c r="R22" t="s">
        <v>11</v>
      </c>
      <c r="S22">
        <v>-95.261751207217003</v>
      </c>
      <c r="T22">
        <v>-95.713134483963998</v>
      </c>
      <c r="U22">
        <v>-95.722245966835999</v>
      </c>
      <c r="V22">
        <v>-95.739346756209997</v>
      </c>
      <c r="W22">
        <v>1.0838501255549999</v>
      </c>
      <c r="X22">
        <v>1.06457</v>
      </c>
      <c r="Y22">
        <f t="shared" si="9"/>
        <v>-95.738023784239715</v>
      </c>
      <c r="Z22" t="s">
        <v>11</v>
      </c>
      <c r="AA22">
        <v>-76.065479020403998</v>
      </c>
      <c r="AB22">
        <v>-76.365288086969002</v>
      </c>
      <c r="AC22">
        <v>-76.360882320081998</v>
      </c>
      <c r="AD22">
        <v>-76.370510076157998</v>
      </c>
      <c r="AE22">
        <v>1.095671802245</v>
      </c>
      <c r="AF22">
        <v>1.0789899999999999</v>
      </c>
      <c r="AG22">
        <f t="shared" si="10"/>
        <v>-76.369669400352095</v>
      </c>
    </row>
    <row r="23" spans="1:33">
      <c r="A23" s="1">
        <f t="shared" si="0"/>
        <v>3.2806054635682087</v>
      </c>
      <c r="B23" s="1">
        <f t="shared" si="1"/>
        <v>6.3458623380867865</v>
      </c>
      <c r="C23" s="1">
        <f t="shared" si="2"/>
        <v>5.7750537129463195</v>
      </c>
      <c r="D23" s="1">
        <f t="shared" si="3"/>
        <v>6.3055118299938266</v>
      </c>
      <c r="E23" s="1">
        <f t="shared" si="4"/>
        <v>6.2680014869682026</v>
      </c>
      <c r="F23" s="1">
        <f t="shared" si="5"/>
        <v>6.3014677113465485</v>
      </c>
      <c r="G23" s="1">
        <f t="shared" si="6"/>
        <v>6.3100259179605462</v>
      </c>
      <c r="H23" s="1">
        <f t="shared" si="7"/>
        <v>6.2939798346591562</v>
      </c>
      <c r="J23" t="s">
        <v>12</v>
      </c>
      <c r="K23">
        <v>-362.22454176795901</v>
      </c>
      <c r="L23">
        <v>-363.77927387486602</v>
      </c>
      <c r="M23">
        <v>-363.777294140908</v>
      </c>
      <c r="N23">
        <v>-363.84302795177501</v>
      </c>
      <c r="O23">
        <v>1.085251284633</v>
      </c>
      <c r="P23">
        <v>1.06789</v>
      </c>
      <c r="Q23">
        <f t="shared" si="8"/>
        <v>-363.83786427042344</v>
      </c>
      <c r="R23" t="s">
        <v>12</v>
      </c>
      <c r="S23">
        <v>-247.11926837190401</v>
      </c>
      <c r="T23">
        <v>-248.18546731383699</v>
      </c>
      <c r="U23">
        <v>-248.181955717862</v>
      </c>
      <c r="V23">
        <v>-248.229360506229</v>
      </c>
      <c r="W23">
        <v>1.0835410907359999</v>
      </c>
      <c r="X23">
        <v>1.0665500000000001</v>
      </c>
      <c r="Y23">
        <f t="shared" si="9"/>
        <v>-248.2257055938679</v>
      </c>
      <c r="Z23" t="s">
        <v>12</v>
      </c>
      <c r="AA23">
        <v>-115.100045418688</v>
      </c>
      <c r="AB23">
        <v>-115.583693786102</v>
      </c>
      <c r="AC23">
        <v>-115.58613528952699</v>
      </c>
      <c r="AD23">
        <v>-115.603618973244</v>
      </c>
      <c r="AE23">
        <v>1.090366096408</v>
      </c>
      <c r="AF23">
        <v>1.07189</v>
      </c>
      <c r="AG23">
        <f t="shared" si="10"/>
        <v>-115.60216998078766</v>
      </c>
    </row>
    <row r="24" spans="1:33">
      <c r="A24" s="1">
        <f t="shared" si="0"/>
        <v>3.587033917803371</v>
      </c>
      <c r="B24" s="1">
        <f t="shared" si="1"/>
        <v>7.7155359180453011</v>
      </c>
      <c r="C24" s="1">
        <f t="shared" si="2"/>
        <v>6.863623553377006</v>
      </c>
      <c r="D24" s="1">
        <f t="shared" si="3"/>
        <v>7.5801822532198848</v>
      </c>
      <c r="E24" s="1">
        <f t="shared" si="4"/>
        <v>7.5423595993579635</v>
      </c>
      <c r="F24" s="1">
        <f t="shared" si="5"/>
        <v>7.586850747172015</v>
      </c>
      <c r="G24" s="1">
        <f t="shared" si="6"/>
        <v>7.598761054746709</v>
      </c>
      <c r="H24" s="1">
        <f t="shared" si="7"/>
        <v>7.5781289889811596</v>
      </c>
      <c r="J24" t="s">
        <v>13</v>
      </c>
      <c r="K24">
        <v>-342.38626123202198</v>
      </c>
      <c r="L24">
        <v>-343.91067715558597</v>
      </c>
      <c r="M24">
        <v>-343.91489124322499</v>
      </c>
      <c r="N24">
        <v>-343.980581899127</v>
      </c>
      <c r="O24">
        <v>1.0830977752290001</v>
      </c>
      <c r="P24">
        <v>1.06555</v>
      </c>
      <c r="Q24">
        <f t="shared" si="8"/>
        <v>-343.97554195953558</v>
      </c>
      <c r="R24" t="s">
        <v>13</v>
      </c>
      <c r="S24">
        <v>-247.11885068531899</v>
      </c>
      <c r="T24">
        <v>-248.185264713246</v>
      </c>
      <c r="U24">
        <v>-248.18171996563299</v>
      </c>
      <c r="V24">
        <v>-248.22916000960399</v>
      </c>
      <c r="W24">
        <v>1.083510086467</v>
      </c>
      <c r="X24">
        <v>1.0665199999999999</v>
      </c>
      <c r="Y24">
        <f t="shared" si="9"/>
        <v>-248.22550363185218</v>
      </c>
      <c r="Z24" t="s">
        <v>13</v>
      </c>
      <c r="AA24">
        <v>-95.261694244531</v>
      </c>
      <c r="AB24">
        <v>-95.713116953717005</v>
      </c>
      <c r="AC24">
        <v>-95.722233397682004</v>
      </c>
      <c r="AD24">
        <v>-95.739342100686002</v>
      </c>
      <c r="AE24">
        <v>1.0838297614100001</v>
      </c>
      <c r="AF24">
        <v>1.06456</v>
      </c>
      <c r="AG24">
        <f t="shared" si="10"/>
        <v>-95.738018813079478</v>
      </c>
    </row>
    <row r="25" spans="1:33">
      <c r="A25" s="1">
        <f t="shared" si="0"/>
        <v>4.7615952046942533</v>
      </c>
      <c r="B25" s="1">
        <f t="shared" si="1"/>
        <v>8.7293801187282316</v>
      </c>
      <c r="C25" s="1">
        <f t="shared" si="2"/>
        <v>8.0256040830056818</v>
      </c>
      <c r="D25" s="1">
        <f t="shared" si="3"/>
        <v>8.7794203480166413</v>
      </c>
      <c r="E25" s="1">
        <f t="shared" si="4"/>
        <v>8.741112410470393</v>
      </c>
      <c r="F25" s="1">
        <f t="shared" si="5"/>
        <v>8.7885219922482047</v>
      </c>
      <c r="G25" s="1">
        <f t="shared" si="6"/>
        <v>8.800620695985792</v>
      </c>
      <c r="H25" s="1">
        <f t="shared" si="7"/>
        <v>8.7788196993277836</v>
      </c>
      <c r="J25" t="s">
        <v>14</v>
      </c>
      <c r="K25">
        <v>-494.24475809333399</v>
      </c>
      <c r="L25">
        <v>-496.38433897155397</v>
      </c>
      <c r="M25">
        <v>-496.37604417218898</v>
      </c>
      <c r="N25">
        <v>-496.47231907823499</v>
      </c>
      <c r="O25">
        <v>1.0831692423849999</v>
      </c>
      <c r="P25">
        <v>1.06626</v>
      </c>
      <c r="Q25">
        <f t="shared" si="8"/>
        <v>-496.46492677915262</v>
      </c>
      <c r="R25" t="s">
        <v>14</v>
      </c>
      <c r="S25">
        <v>-247.11840485287999</v>
      </c>
      <c r="T25">
        <v>-248.18515441620801</v>
      </c>
      <c r="U25">
        <v>-248.181558273072</v>
      </c>
      <c r="V25">
        <v>-248.22911659268601</v>
      </c>
      <c r="W25">
        <v>1.0835388232409999</v>
      </c>
      <c r="X25">
        <v>1.06656</v>
      </c>
      <c r="Y25">
        <f t="shared" si="9"/>
        <v>-248.22544993490629</v>
      </c>
      <c r="Z25" t="s">
        <v>14</v>
      </c>
      <c r="AA25">
        <v>-247.118765155804</v>
      </c>
      <c r="AB25">
        <v>-248.18527340321401</v>
      </c>
      <c r="AC25">
        <v>-248.18169628544101</v>
      </c>
      <c r="AD25">
        <v>-248.22921158923899</v>
      </c>
      <c r="AE25">
        <v>1.0835697692090001</v>
      </c>
      <c r="AF25">
        <v>1.0665899999999999</v>
      </c>
      <c r="AG25">
        <f t="shared" si="10"/>
        <v>-248.22554699551819</v>
      </c>
    </row>
    <row r="26" spans="1:33">
      <c r="A26" s="1">
        <f t="shared" si="0"/>
        <v>3.5227587710675397</v>
      </c>
      <c r="B26" s="1">
        <f t="shared" si="1"/>
        <v>5.1852623926613601</v>
      </c>
      <c r="C26" s="1">
        <f t="shared" si="2"/>
        <v>4.9114440546948215</v>
      </c>
      <c r="D26" s="1">
        <f t="shared" si="3"/>
        <v>5.2403827261551506</v>
      </c>
      <c r="E26" s="1">
        <f t="shared" si="4"/>
        <v>5.2028578713767351</v>
      </c>
      <c r="F26" s="1">
        <f t="shared" si="5"/>
        <v>5.2229916519712889</v>
      </c>
      <c r="G26" s="1">
        <f t="shared" si="6"/>
        <v>5.2279186391308246</v>
      </c>
      <c r="H26" s="1">
        <f t="shared" si="7"/>
        <v>5.2182153795158719</v>
      </c>
      <c r="J26" t="s">
        <v>15</v>
      </c>
      <c r="K26">
        <v>-323.19044090420499</v>
      </c>
      <c r="L26">
        <v>-324.55903380835798</v>
      </c>
      <c r="M26">
        <v>-324.55068107917998</v>
      </c>
      <c r="N26">
        <v>-324.60829483576401</v>
      </c>
      <c r="O26">
        <v>1.0859971844830001</v>
      </c>
      <c r="P26">
        <v>1.0690900000000001</v>
      </c>
      <c r="Q26">
        <f t="shared" si="8"/>
        <v>-324.60373255795656</v>
      </c>
      <c r="R26" t="s">
        <v>15</v>
      </c>
      <c r="S26">
        <v>-247.118756384421</v>
      </c>
      <c r="T26">
        <v>-248.18531738967101</v>
      </c>
      <c r="U26">
        <v>-248.18175069934401</v>
      </c>
      <c r="V26">
        <v>-248.22927262663501</v>
      </c>
      <c r="W26">
        <v>1.083567850336</v>
      </c>
      <c r="X26">
        <v>1.0665800000000001</v>
      </c>
      <c r="Y26">
        <f t="shared" si="9"/>
        <v>-248.22560759974601</v>
      </c>
      <c r="Z26" t="s">
        <v>15</v>
      </c>
      <c r="AA26">
        <v>-76.066070646574005</v>
      </c>
      <c r="AB26">
        <v>-76.365453177424996</v>
      </c>
      <c r="AC26">
        <v>-76.361103495853001</v>
      </c>
      <c r="AD26">
        <v>-76.370671128027993</v>
      </c>
      <c r="AE26">
        <v>1.095925991274</v>
      </c>
      <c r="AF26">
        <v>1.07921</v>
      </c>
      <c r="AG26">
        <f t="shared" si="10"/>
        <v>-76.369833676769574</v>
      </c>
    </row>
    <row r="27" spans="1:33">
      <c r="A27" s="1">
        <f t="shared" ref="A27" si="11">627.5095*(S27+AA27-K27)</f>
        <v>12.958253134593969</v>
      </c>
      <c r="B27" s="1">
        <f t="shared" ref="B27" si="12">627.5095*(T27+AB27-L27)</f>
        <v>17.292213667870737</v>
      </c>
      <c r="C27" s="1">
        <f t="shared" ref="C27" si="13">627.5095*(U27+AC27-M27)</f>
        <v>16.427073028831181</v>
      </c>
      <c r="D27" s="1">
        <f t="shared" ref="D27:D28" si="14">627.5095*(V27+AD27-N27)</f>
        <v>17.56955140658555</v>
      </c>
      <c r="E27" s="1">
        <f t="shared" ref="E27:E28" si="15">627.5095*(Y27+AG27-Q27)</f>
        <v>17.508820542556141</v>
      </c>
      <c r="F27" s="1">
        <f t="shared" ref="F27:F28" si="16">(E27-C27)*P27+C27</f>
        <v>17.582065666710456</v>
      </c>
      <c r="G27" s="1">
        <f t="shared" ref="G27:G28" si="17">(E27-C27)*O27+C27</f>
        <v>17.597773435685511</v>
      </c>
      <c r="H27" s="1">
        <f t="shared" si="7"/>
        <v>17.565828636529446</v>
      </c>
      <c r="J27" t="s">
        <v>199</v>
      </c>
      <c r="K27">
        <v>-825.31995478668898</v>
      </c>
      <c r="L27">
        <v>-828.64948911101305</v>
      </c>
      <c r="M27">
        <v>-828.56113040647301</v>
      </c>
      <c r="N27">
        <v>-828.73092875708596</v>
      </c>
      <c r="O27">
        <v>1.082230734992</v>
      </c>
      <c r="P27">
        <v>1.0677099999999999</v>
      </c>
      <c r="Q27">
        <f t="shared" si="8"/>
        <v>-828.71802703223204</v>
      </c>
      <c r="R27" t="s">
        <v>86</v>
      </c>
      <c r="S27">
        <v>-412.64952198290899</v>
      </c>
      <c r="T27">
        <v>-414.31090237083998</v>
      </c>
      <c r="U27">
        <v>-414.26736988205101</v>
      </c>
      <c r="V27">
        <v>-414.35137820688601</v>
      </c>
      <c r="W27">
        <v>1.0825207425329999</v>
      </c>
      <c r="X27">
        <v>1.0679399999999999</v>
      </c>
      <c r="Y27">
        <f t="shared" si="9"/>
        <v>-414.34497423782386</v>
      </c>
      <c r="Z27" t="s">
        <v>86</v>
      </c>
      <c r="AA27">
        <v>-412.64978251380899</v>
      </c>
      <c r="AB27">
        <v>-414.31102984475098</v>
      </c>
      <c r="AC27">
        <v>-414.267582318309</v>
      </c>
      <c r="AD27">
        <v>-414.351551688977</v>
      </c>
      <c r="AE27">
        <v>1.082520399561</v>
      </c>
      <c r="AF27">
        <v>1.0679399999999999</v>
      </c>
      <c r="AG27">
        <f t="shared" si="10"/>
        <v>-414.34515071397345</v>
      </c>
    </row>
    <row r="28" spans="1:33">
      <c r="A28" s="1">
        <f>627.5095*(S28+AA28-K28)</f>
        <v>4.5968774724797861</v>
      </c>
      <c r="B28" s="1">
        <f>627.5095*(T28+AB28-L28)</f>
        <v>7.0736594161466426</v>
      </c>
      <c r="C28" s="1">
        <f>627.5095*(U28+AC28-M28)</f>
        <v>6.499669498588724</v>
      </c>
      <c r="D28" s="1">
        <f t="shared" si="14"/>
        <v>7.0089095578584937</v>
      </c>
      <c r="E28" s="1">
        <f t="shared" si="15"/>
        <v>6.9249507161280111</v>
      </c>
      <c r="F28" s="1">
        <f t="shared" si="16"/>
        <v>6.9522069893601035</v>
      </c>
      <c r="G28" s="1">
        <f t="shared" si="17"/>
        <v>6.9587120594012806</v>
      </c>
      <c r="H28" s="1">
        <f t="shared" si="7"/>
        <v>6.9473630362923311</v>
      </c>
      <c r="J28" t="s">
        <v>16</v>
      </c>
      <c r="K28">
        <v>-322.86656721970701</v>
      </c>
      <c r="L28">
        <v>-324.26504075630902</v>
      </c>
      <c r="M28">
        <v>-324.242470357081</v>
      </c>
      <c r="N28">
        <v>-324.31369589387401</v>
      </c>
      <c r="O28">
        <v>1.0793859260200001</v>
      </c>
      <c r="P28">
        <v>1.06409</v>
      </c>
      <c r="Q28">
        <f t="shared" si="8"/>
        <v>-324.30845744758869</v>
      </c>
      <c r="R28" t="s">
        <v>16</v>
      </c>
      <c r="S28">
        <v>-76.065518561616003</v>
      </c>
      <c r="T28">
        <v>-76.365311336222007</v>
      </c>
      <c r="U28">
        <v>-76.360907214365994</v>
      </c>
      <c r="V28">
        <v>-76.370531624972003</v>
      </c>
      <c r="W28">
        <v>1.0956831754280001</v>
      </c>
      <c r="X28">
        <v>1.079</v>
      </c>
      <c r="Y28">
        <f t="shared" si="9"/>
        <v>-76.369691150107499</v>
      </c>
      <c r="Z28" t="s">
        <v>16</v>
      </c>
      <c r="AA28">
        <v>-246.79372306784501</v>
      </c>
      <c r="AB28">
        <v>-247.88845682673801</v>
      </c>
      <c r="AC28">
        <v>-247.87120526048599</v>
      </c>
      <c r="AD28">
        <v>-247.93199486101599</v>
      </c>
      <c r="AE28">
        <v>1.0754381664079999</v>
      </c>
      <c r="AF28">
        <v>1.0603899999999999</v>
      </c>
      <c r="AG28">
        <f t="shared" si="10"/>
        <v>-247.9277306865205</v>
      </c>
    </row>
    <row r="29" spans="1:33">
      <c r="A29" s="1">
        <f t="shared" ref="A29:A40" si="18">627.5095*(S29+AA29-K29)</f>
        <v>4.3605366223492759</v>
      </c>
      <c r="B29" s="1">
        <f t="shared" ref="B29:B40" si="19">627.5095*(T29+AB29-L29)</f>
        <v>7.6956864064176349</v>
      </c>
      <c r="C29" s="1">
        <f t="shared" ref="C29:C40" si="20">627.5095*(U29+AC29-M29)</f>
        <v>6.8977896835960548</v>
      </c>
      <c r="D29" s="1">
        <f t="shared" ref="D29:D40" si="21">627.5095*(V29+AD29-N29)</f>
        <v>7.5641841758928541</v>
      </c>
      <c r="E29" s="1">
        <f t="shared" ref="E29:E40" si="22">627.5095*(Y29+AG29-Q29)</f>
        <v>7.4809819969979232</v>
      </c>
      <c r="F29" s="1">
        <f t="shared" ref="F29:F40" si="23">(E29-C29)*P29+C29</f>
        <v>7.5180788600534161</v>
      </c>
      <c r="G29" s="1">
        <f t="shared" ref="G29:G40" si="24">(E29-C29)*O29+C29</f>
        <v>7.5273583025215194</v>
      </c>
      <c r="H29" s="1">
        <f t="shared" si="7"/>
        <v>7.5117162319142015</v>
      </c>
      <c r="J29" t="s">
        <v>17</v>
      </c>
      <c r="K29">
        <v>-361.89996457539002</v>
      </c>
      <c r="L29">
        <v>-363.484043360155</v>
      </c>
      <c r="M29">
        <v>-363.46794853878799</v>
      </c>
      <c r="N29">
        <v>-363.547301809261</v>
      </c>
      <c r="O29">
        <v>1.0795214622310001</v>
      </c>
      <c r="P29">
        <v>1.0636099999999999</v>
      </c>
      <c r="Q29">
        <f t="shared" si="8"/>
        <v>-363.54145635984514</v>
      </c>
      <c r="R29" t="s">
        <v>17</v>
      </c>
      <c r="S29">
        <v>-115.09929612074301</v>
      </c>
      <c r="T29">
        <v>-115.58332710405401</v>
      </c>
      <c r="U29">
        <v>-115.58575773786001</v>
      </c>
      <c r="V29">
        <v>-115.60325968936399</v>
      </c>
      <c r="W29">
        <v>1.0902415077809999</v>
      </c>
      <c r="X29">
        <v>1.0718000000000001</v>
      </c>
      <c r="Y29">
        <f t="shared" si="9"/>
        <v>-115.60181101722891</v>
      </c>
      <c r="Z29" t="s">
        <v>17</v>
      </c>
      <c r="AA29">
        <v>-246.79371949750399</v>
      </c>
      <c r="AB29">
        <v>-247.888452399687</v>
      </c>
      <c r="AC29">
        <v>-247.87119847382601</v>
      </c>
      <c r="AD29">
        <v>-247.93198782561799</v>
      </c>
      <c r="AE29">
        <v>1.0754387205730001</v>
      </c>
      <c r="AF29">
        <v>1.0603899999999999</v>
      </c>
      <c r="AG29">
        <f t="shared" si="10"/>
        <v>-247.92772363944363</v>
      </c>
    </row>
    <row r="30" spans="1:33">
      <c r="A30" s="1">
        <f t="shared" si="18"/>
        <v>15.691025893894283</v>
      </c>
      <c r="B30" s="1">
        <f t="shared" si="19"/>
        <v>19.137906215561603</v>
      </c>
      <c r="C30" s="1">
        <f t="shared" si="20"/>
        <v>18.539750207516192</v>
      </c>
      <c r="D30" s="1">
        <f t="shared" si="21"/>
        <v>19.51680948883908</v>
      </c>
      <c r="E30" s="1">
        <f t="shared" si="22"/>
        <v>19.456088008852468</v>
      </c>
      <c r="F30" s="1">
        <f t="shared" si="23"/>
        <v>19.52155118137993</v>
      </c>
      <c r="G30" s="1">
        <f t="shared" si="24"/>
        <v>19.536132895967164</v>
      </c>
      <c r="H30" s="1">
        <f t="shared" si="7"/>
        <v>19.504379010982891</v>
      </c>
      <c r="J30" t="s">
        <v>18</v>
      </c>
      <c r="K30">
        <v>-455.861350271275</v>
      </c>
      <c r="L30">
        <v>-457.68212061880598</v>
      </c>
      <c r="M30">
        <v>-457.65287140241298</v>
      </c>
      <c r="N30">
        <v>-457.73293436879402</v>
      </c>
      <c r="O30">
        <v>1.0873530339990001</v>
      </c>
      <c r="P30">
        <v>1.0714399999999999</v>
      </c>
      <c r="Q30">
        <f t="shared" si="8"/>
        <v>-457.72650247151165</v>
      </c>
      <c r="R30" t="s">
        <v>18</v>
      </c>
      <c r="S30">
        <v>-227.91817251544299</v>
      </c>
      <c r="T30">
        <v>-228.82581121260401</v>
      </c>
      <c r="U30">
        <v>-228.81166321552499</v>
      </c>
      <c r="V30">
        <v>-228.85091617721</v>
      </c>
      <c r="W30">
        <v>1.087779713647</v>
      </c>
      <c r="X30">
        <v>1.07175</v>
      </c>
      <c r="Y30">
        <f t="shared" si="9"/>
        <v>-228.84774861148571</v>
      </c>
      <c r="Z30" t="s">
        <v>18</v>
      </c>
      <c r="AA30">
        <v>-227.91817251544299</v>
      </c>
      <c r="AB30">
        <v>-228.82581121260401</v>
      </c>
      <c r="AC30">
        <v>-228.81166321552499</v>
      </c>
      <c r="AD30">
        <v>-228.85091617721</v>
      </c>
      <c r="AE30">
        <v>1.087779713647</v>
      </c>
      <c r="AF30">
        <v>1.07175</v>
      </c>
      <c r="AG30">
        <f t="shared" si="10"/>
        <v>-228.84774861148571</v>
      </c>
    </row>
    <row r="31" spans="1:33">
      <c r="A31" s="1">
        <f t="shared" si="18"/>
        <v>12.444699204764166</v>
      </c>
      <c r="B31" s="1">
        <f t="shared" si="19"/>
        <v>16.23670943770043</v>
      </c>
      <c r="C31" s="1">
        <f t="shared" si="20"/>
        <v>15.715638050171535</v>
      </c>
      <c r="D31" s="1">
        <f t="shared" si="21"/>
        <v>16.611511923190459</v>
      </c>
      <c r="E31" s="1">
        <f t="shared" si="22"/>
        <v>16.558157522010347</v>
      </c>
      <c r="F31" s="1">
        <f t="shared" si="23"/>
        <v>16.615314042979893</v>
      </c>
      <c r="G31" s="1">
        <f t="shared" si="24"/>
        <v>16.629130009676629</v>
      </c>
      <c r="H31" s="1">
        <f t="shared" si="7"/>
        <v>16.602558298176252</v>
      </c>
      <c r="J31" t="s">
        <v>19</v>
      </c>
      <c r="K31">
        <v>-416.17026659206198</v>
      </c>
      <c r="L31">
        <v>-417.926229619445</v>
      </c>
      <c r="M31">
        <v>-417.90964801854102</v>
      </c>
      <c r="N31">
        <v>-417.98861839991002</v>
      </c>
      <c r="O31">
        <v>1.0842383945280001</v>
      </c>
      <c r="P31">
        <v>1.0678399999999999</v>
      </c>
      <c r="Q31">
        <f t="shared" si="8"/>
        <v>-417.98248290593068</v>
      </c>
      <c r="R31" t="s">
        <v>19</v>
      </c>
      <c r="S31">
        <v>-208.07521735116899</v>
      </c>
      <c r="T31">
        <v>-208.95017738850601</v>
      </c>
      <c r="U31">
        <v>-208.942301778093</v>
      </c>
      <c r="V31">
        <v>-208.98107313586101</v>
      </c>
      <c r="W31">
        <v>1.084631111332</v>
      </c>
      <c r="X31">
        <v>1.0681400000000001</v>
      </c>
      <c r="Y31">
        <f t="shared" si="9"/>
        <v>-208.97804790169479</v>
      </c>
      <c r="Z31" t="s">
        <v>19</v>
      </c>
      <c r="AA31">
        <v>-208.07521735116899</v>
      </c>
      <c r="AB31">
        <v>-208.95017738850601</v>
      </c>
      <c r="AC31">
        <v>-208.942301778093</v>
      </c>
      <c r="AD31">
        <v>-208.98107313586101</v>
      </c>
      <c r="AE31">
        <v>1.084631111332</v>
      </c>
      <c r="AF31">
        <v>1.0681400000000001</v>
      </c>
      <c r="AG31">
        <f t="shared" si="10"/>
        <v>-208.97804790169479</v>
      </c>
    </row>
    <row r="32" spans="1:33">
      <c r="A32" s="1">
        <f t="shared" ref="A32:A33" si="25">627.5095*(S32+AA32-K32)</f>
        <v>15.81073585864125</v>
      </c>
      <c r="B32" s="1">
        <f t="shared" ref="B32:B33" si="26">627.5095*(T32+AB32-L32)</f>
        <v>19.538440954256878</v>
      </c>
      <c r="C32" s="1">
        <f t="shared" ref="C32:C33" si="27">627.5095*(U32+AC32-M32)</f>
        <v>18.878383323386601</v>
      </c>
      <c r="D32" s="1">
        <f t="shared" ref="D32:D33" si="28">627.5095*(V32+AD32-N32)</f>
        <v>19.911333046728746</v>
      </c>
      <c r="E32" s="1">
        <f t="shared" ref="E32:E33" si="29">627.5095*(Y32+AG32-Q32)</f>
        <v>19.840354013739343</v>
      </c>
      <c r="F32" s="1">
        <f t="shared" ref="F32:F33" si="30">(E32-C32)*P32+C32</f>
        <v>19.906768470201296</v>
      </c>
      <c r="G32" s="1">
        <f t="shared" ref="G32:G33" si="31">(E32-C32)*O32+C32</f>
        <v>19.921210378889509</v>
      </c>
      <c r="H32" s="1">
        <f t="shared" si="7"/>
        <v>19.891049869120934</v>
      </c>
      <c r="J32" t="s">
        <v>196</v>
      </c>
      <c r="K32">
        <v>-640.59286775236706</v>
      </c>
      <c r="L32">
        <v>-643.16762370042397</v>
      </c>
      <c r="M32">
        <v>-643.10899177814395</v>
      </c>
      <c r="N32">
        <v>-643.233848548271</v>
      </c>
      <c r="O32">
        <v>1.084052836496</v>
      </c>
      <c r="P32">
        <v>1.06904</v>
      </c>
      <c r="Q32">
        <f t="shared" si="8"/>
        <v>-643.2241676864794</v>
      </c>
      <c r="R32" t="s">
        <v>20</v>
      </c>
      <c r="S32">
        <v>-227.91818778061599</v>
      </c>
      <c r="T32">
        <v>-228.82570538233401</v>
      </c>
      <c r="U32">
        <v>-228.811579466361</v>
      </c>
      <c r="V32">
        <v>-228.850819465477</v>
      </c>
      <c r="W32">
        <v>1.087787867866</v>
      </c>
      <c r="X32">
        <v>1.07176</v>
      </c>
      <c r="Y32">
        <f t="shared" si="9"/>
        <v>-228.84765267537094</v>
      </c>
      <c r="Z32" t="s">
        <v>20</v>
      </c>
      <c r="AA32">
        <v>-412.649483961398</v>
      </c>
      <c r="AB32">
        <v>-414.310781831783</v>
      </c>
      <c r="AC32">
        <v>-414.26732769422199</v>
      </c>
      <c r="AD32">
        <v>-414.35129835513698</v>
      </c>
      <c r="AE32">
        <v>1.08251880923</v>
      </c>
      <c r="AF32">
        <v>1.0679399999999999</v>
      </c>
      <c r="AG32">
        <f t="shared" si="10"/>
        <v>-414.34489739573576</v>
      </c>
    </row>
    <row r="33" spans="1:38">
      <c r="A33" s="1">
        <f t="shared" si="25"/>
        <v>15.392691960184973</v>
      </c>
      <c r="B33" s="1">
        <f t="shared" si="26"/>
        <v>19.235870262142271</v>
      </c>
      <c r="C33" s="1">
        <f t="shared" si="27"/>
        <v>18.585890043547721</v>
      </c>
      <c r="D33" s="1">
        <f t="shared" si="28"/>
        <v>19.579138073465742</v>
      </c>
      <c r="E33" s="1">
        <f t="shared" si="29"/>
        <v>19.518508305455363</v>
      </c>
      <c r="F33" s="1">
        <f t="shared" si="30"/>
        <v>19.581711845064845</v>
      </c>
      <c r="G33" s="1">
        <f t="shared" si="31"/>
        <v>19.595855934800966</v>
      </c>
      <c r="H33" s="1">
        <f t="shared" si="7"/>
        <v>19.567657287857894</v>
      </c>
      <c r="J33" t="s">
        <v>197</v>
      </c>
      <c r="K33">
        <v>-620.74873474457002</v>
      </c>
      <c r="L33">
        <v>-623.29141439585396</v>
      </c>
      <c r="M33">
        <v>-623.23894311849699</v>
      </c>
      <c r="N33">
        <v>-623.36332656133902</v>
      </c>
      <c r="O33">
        <v>1.0829360012610001</v>
      </c>
      <c r="P33">
        <v>1.0677700000000001</v>
      </c>
      <c r="Q33">
        <f t="shared" si="8"/>
        <v>-623.3538007303016</v>
      </c>
      <c r="R33" t="s">
        <v>21</v>
      </c>
      <c r="S33">
        <v>-208.075095094989</v>
      </c>
      <c r="T33">
        <v>-208.95011903294699</v>
      </c>
      <c r="U33">
        <v>-208.94220587049301</v>
      </c>
      <c r="V33">
        <v>-208.98098124555</v>
      </c>
      <c r="W33">
        <v>1.0846344088269999</v>
      </c>
      <c r="X33">
        <v>1.0681499999999999</v>
      </c>
      <c r="Y33">
        <f t="shared" si="9"/>
        <v>-208.97795558923826</v>
      </c>
      <c r="Z33" t="s">
        <v>21</v>
      </c>
      <c r="AA33">
        <v>-412.64910983455798</v>
      </c>
      <c r="AB33">
        <v>-414.31064105367</v>
      </c>
      <c r="AC33">
        <v>-414.26711874813498</v>
      </c>
      <c r="AD33">
        <v>-414.35114397449701</v>
      </c>
      <c r="AE33">
        <v>1.082497000329</v>
      </c>
      <c r="AF33">
        <v>1.06792</v>
      </c>
      <c r="AG33">
        <f t="shared" si="10"/>
        <v>-414.34474041945276</v>
      </c>
    </row>
    <row r="34" spans="1:38">
      <c r="A34" s="1">
        <f t="shared" si="18"/>
        <v>-5.2028326015810125</v>
      </c>
      <c r="B34" s="1">
        <f t="shared" si="19"/>
        <v>5.0398804777985688</v>
      </c>
      <c r="C34" s="1">
        <f t="shared" si="20"/>
        <v>1.2588962350114359</v>
      </c>
      <c r="D34" s="1">
        <f t="shared" si="21"/>
        <v>2.7483574572377538</v>
      </c>
      <c r="E34" s="1">
        <f t="shared" si="22"/>
        <v>2.6975772874301911</v>
      </c>
      <c r="F34" s="1">
        <f t="shared" si="23"/>
        <v>2.7820134783966477</v>
      </c>
      <c r="G34" s="1">
        <f t="shared" si="24"/>
        <v>2.8039901658426141</v>
      </c>
      <c r="H34" s="1">
        <f t="shared" si="7"/>
        <v>2.7733957788926595</v>
      </c>
      <c r="J34" t="s">
        <v>65</v>
      </c>
      <c r="K34">
        <v>-461.58216930772602</v>
      </c>
      <c r="L34">
        <v>-463.70742184256397</v>
      </c>
      <c r="M34">
        <v>-463.68190115087202</v>
      </c>
      <c r="N34">
        <v>-463.800696171987</v>
      </c>
      <c r="O34">
        <v>1.0739655799550001</v>
      </c>
      <c r="P34">
        <v>1.0586899999999999</v>
      </c>
      <c r="Q34">
        <f t="shared" ref="Q34:Q39" si="32">(N34-M34)/O34+M34</f>
        <v>-463.79251458516848</v>
      </c>
      <c r="R34" t="s">
        <v>22</v>
      </c>
      <c r="S34">
        <v>-230.795230361721</v>
      </c>
      <c r="T34">
        <v>-231.84969524265799</v>
      </c>
      <c r="U34">
        <v>-231.839947603479</v>
      </c>
      <c r="V34">
        <v>-231.898158258378</v>
      </c>
      <c r="W34">
        <v>1.0747840455090001</v>
      </c>
      <c r="X34">
        <v>1.05924</v>
      </c>
      <c r="Y34">
        <f t="shared" ref="Y34:Y39" si="33">(V34-U34)/W34+U34</f>
        <v>-231.89410793005086</v>
      </c>
      <c r="Z34" t="s">
        <v>22</v>
      </c>
      <c r="AA34">
        <v>-230.795230187176</v>
      </c>
      <c r="AB34">
        <v>-231.849695039463</v>
      </c>
      <c r="AC34">
        <v>-231.83994736862601</v>
      </c>
      <c r="AD34">
        <v>-231.89815812739499</v>
      </c>
      <c r="AE34">
        <v>1.0747840373449999</v>
      </c>
      <c r="AF34">
        <v>1.05924</v>
      </c>
      <c r="AG34">
        <f t="shared" si="10"/>
        <v>-231.89410779225193</v>
      </c>
      <c r="AL34" s="9"/>
    </row>
    <row r="35" spans="1:38">
      <c r="A35" s="1">
        <f t="shared" si="18"/>
        <v>-4.4106178335814867</v>
      </c>
      <c r="B35" s="1">
        <f t="shared" si="19"/>
        <v>6.3162526414932136</v>
      </c>
      <c r="C35" s="1">
        <f t="shared" si="20"/>
        <v>2.2813658317757342</v>
      </c>
      <c r="D35" s="1">
        <f t="shared" si="21"/>
        <v>3.8169238535814838</v>
      </c>
      <c r="E35" s="1">
        <f t="shared" si="22"/>
        <v>3.7601449608191921</v>
      </c>
      <c r="F35" s="1">
        <f t="shared" si="23"/>
        <v>3.8486646794837336</v>
      </c>
      <c r="G35" s="1">
        <f t="shared" si="24"/>
        <v>3.8705494583776789</v>
      </c>
      <c r="H35" s="1">
        <f t="shared" si="7"/>
        <v>3.8380766209197823</v>
      </c>
      <c r="J35" t="s">
        <v>23</v>
      </c>
      <c r="K35">
        <v>-493.58018686080601</v>
      </c>
      <c r="L35">
        <v>-495.78694019985898</v>
      </c>
      <c r="M35">
        <v>-495.74602711697003</v>
      </c>
      <c r="N35">
        <v>-495.87013429203301</v>
      </c>
      <c r="O35">
        <v>1.0746592208329999</v>
      </c>
      <c r="P35">
        <v>1.05986</v>
      </c>
      <c r="Q35">
        <f t="shared" si="32"/>
        <v>-495.86151226115072</v>
      </c>
      <c r="R35" t="s">
        <v>23</v>
      </c>
      <c r="S35">
        <v>-246.793606384143</v>
      </c>
      <c r="T35">
        <v>-247.888436868924</v>
      </c>
      <c r="U35">
        <v>-247.871195086923</v>
      </c>
      <c r="V35">
        <v>-247.932025643911</v>
      </c>
      <c r="W35">
        <v>1.075414458122</v>
      </c>
      <c r="X35">
        <v>1.06036</v>
      </c>
      <c r="Y35">
        <f t="shared" si="33"/>
        <v>-247.9277598434488</v>
      </c>
      <c r="Z35" t="s">
        <v>23</v>
      </c>
      <c r="AA35">
        <v>-246.79360924329299</v>
      </c>
      <c r="AB35">
        <v>-247.888437742061</v>
      </c>
      <c r="AC35">
        <v>-247.871196442328</v>
      </c>
      <c r="AD35">
        <v>-247.93202599303299</v>
      </c>
      <c r="AE35">
        <v>1.0754147927990001</v>
      </c>
      <c r="AF35">
        <v>1.06036</v>
      </c>
      <c r="AG35">
        <f t="shared" ref="AG35:AG39" si="34">(AD35-AC35)/AE35+AC35</f>
        <v>-247.92776024553427</v>
      </c>
      <c r="AL35" s="9"/>
    </row>
    <row r="36" spans="1:38">
      <c r="A36" s="1">
        <f t="shared" si="18"/>
        <v>2.5768902910933891E-2</v>
      </c>
      <c r="B36" s="1">
        <f t="shared" si="19"/>
        <v>11.281482612525053</v>
      </c>
      <c r="C36" s="1">
        <f t="shared" si="20"/>
        <v>7.9844601218325257</v>
      </c>
      <c r="D36" s="1">
        <f t="shared" si="21"/>
        <v>10.013823663637945</v>
      </c>
      <c r="E36" s="1">
        <f t="shared" si="22"/>
        <v>9.9163461687668022</v>
      </c>
      <c r="F36" s="1">
        <f t="shared" si="23"/>
        <v>10.046748476934866</v>
      </c>
      <c r="G36" s="1">
        <f t="shared" si="24"/>
        <v>10.074625144694007</v>
      </c>
      <c r="H36" s="1">
        <f t="shared" si="7"/>
        <v>10.018156563440238</v>
      </c>
      <c r="J36" t="s">
        <v>24</v>
      </c>
      <c r="K36">
        <v>-825.30140867011903</v>
      </c>
      <c r="L36">
        <v>-828.64068792266096</v>
      </c>
      <c r="M36">
        <v>-828.54885342069804</v>
      </c>
      <c r="N36">
        <v>-828.719874118603</v>
      </c>
      <c r="O36">
        <v>1.081929768155</v>
      </c>
      <c r="P36">
        <v>1.0674999999999999</v>
      </c>
      <c r="Q36">
        <f t="shared" si="32"/>
        <v>-828.70692347564864</v>
      </c>
      <c r="R36" t="s">
        <v>24</v>
      </c>
      <c r="S36">
        <v>-412.65068380238</v>
      </c>
      <c r="T36">
        <v>-414.31135486823899</v>
      </c>
      <c r="U36">
        <v>-414.26806468703802</v>
      </c>
      <c r="V36">
        <v>-414.35195803772899</v>
      </c>
      <c r="W36">
        <v>1.082554921059</v>
      </c>
      <c r="X36">
        <v>1.06796</v>
      </c>
      <c r="Y36">
        <f t="shared" si="33"/>
        <v>-414.34556038638686</v>
      </c>
      <c r="Z36" t="s">
        <v>24</v>
      </c>
      <c r="AA36">
        <v>-412.65068380238</v>
      </c>
      <c r="AB36">
        <v>-414.31135486825502</v>
      </c>
      <c r="AC36">
        <v>-414.26806468705701</v>
      </c>
      <c r="AD36">
        <v>-414.35195803774701</v>
      </c>
      <c r="AE36">
        <v>1.0825549210680001</v>
      </c>
      <c r="AF36">
        <v>1.06796</v>
      </c>
      <c r="AG36">
        <f t="shared" si="34"/>
        <v>-414.34556038640426</v>
      </c>
      <c r="AL36" s="9"/>
    </row>
    <row r="37" spans="1:38">
      <c r="A37" s="1">
        <f t="shared" si="18"/>
        <v>-4.7009669630296571</v>
      </c>
      <c r="B37" s="1">
        <f t="shared" si="19"/>
        <v>5.7423138697704124</v>
      </c>
      <c r="C37" s="1">
        <f t="shared" si="20"/>
        <v>1.8617147829864087</v>
      </c>
      <c r="D37" s="1">
        <f t="shared" si="21"/>
        <v>3.3732877017967664</v>
      </c>
      <c r="E37" s="1">
        <f t="shared" si="22"/>
        <v>3.3196254029888772</v>
      </c>
      <c r="F37" s="1">
        <f t="shared" si="23"/>
        <v>3.4060649236488239</v>
      </c>
      <c r="G37" s="1">
        <f t="shared" si="24"/>
        <v>3.4279771181252374</v>
      </c>
      <c r="H37" s="1">
        <f t="shared" si="7"/>
        <v>3.3964572926630074</v>
      </c>
      <c r="J37" t="s">
        <v>25</v>
      </c>
      <c r="K37">
        <v>-477.58136209157402</v>
      </c>
      <c r="L37">
        <v>-479.74728698789198</v>
      </c>
      <c r="M37">
        <v>-479.71411595595902</v>
      </c>
      <c r="N37">
        <v>-479.83556185267997</v>
      </c>
      <c r="O37">
        <v>1.0743198613480001</v>
      </c>
      <c r="P37">
        <v>1.0592900000000001</v>
      </c>
      <c r="Q37">
        <f t="shared" si="32"/>
        <v>-479.82716040490794</v>
      </c>
      <c r="R37" s="6" t="s">
        <v>25</v>
      </c>
      <c r="S37" s="6">
        <v>-230.79519738219099</v>
      </c>
      <c r="T37" s="6">
        <v>-231.84968580372899</v>
      </c>
      <c r="U37" s="6">
        <v>-231.83993454937999</v>
      </c>
      <c r="V37" s="6">
        <v>-231.89815840692799</v>
      </c>
      <c r="W37" s="6">
        <v>1.0747778531729999</v>
      </c>
      <c r="X37" s="6">
        <v>1.0592299999999999</v>
      </c>
      <c r="Y37" s="6">
        <f t="shared" si="33"/>
        <v>-231.89410747206918</v>
      </c>
      <c r="Z37" s="6" t="s">
        <v>25</v>
      </c>
      <c r="AA37" s="6">
        <v>-246.793656176784</v>
      </c>
      <c r="AB37" s="6">
        <v>-247.88845022490301</v>
      </c>
      <c r="AC37" s="6">
        <v>-247.87121457534701</v>
      </c>
      <c r="AD37" s="6">
        <v>-247.93202776984299</v>
      </c>
      <c r="AE37" s="6">
        <v>1.075422325713</v>
      </c>
      <c r="AF37" s="6">
        <v>1.06037</v>
      </c>
      <c r="AG37" s="6">
        <f t="shared" si="34"/>
        <v>-247.92776277324282</v>
      </c>
      <c r="AL37" s="9"/>
    </row>
    <row r="38" spans="1:38">
      <c r="A38" s="1">
        <f t="shared" ref="A38" si="35">627.5095*(S38+AA38-K38)</f>
        <v>-3.7377499671309176</v>
      </c>
      <c r="B38" s="1">
        <f t="shared" ref="B38" si="36">627.5095*(T38+AB38-L38)</f>
        <v>7.7551373988483006</v>
      </c>
      <c r="C38" s="1">
        <f t="shared" ref="C38" si="37">627.5095*(U38+AC38-M38)</f>
        <v>3.970326045843235</v>
      </c>
      <c r="D38" s="1">
        <f t="shared" ref="D38:D39" si="38">627.5095*(V38+AD38-N38)</f>
        <v>5.8011573859242063</v>
      </c>
      <c r="E38" s="1">
        <f t="shared" ref="E38:E39" si="39">627.5095*(Y38+AG38-Q38)</f>
        <v>5.7117424573367588</v>
      </c>
      <c r="F38" s="1">
        <f t="shared" ref="F38:F39" si="40">(E38-C38)*P38+C38</f>
        <v>5.8231931076723447</v>
      </c>
      <c r="G38" s="1">
        <f t="shared" ref="G38:G39" si="41">(E38-C38)*O38+C38</f>
        <v>5.8489551617884663</v>
      </c>
      <c r="H38" s="1">
        <f t="shared" si="7"/>
        <v>5.8035151022224678</v>
      </c>
      <c r="J38" t="s">
        <v>26</v>
      </c>
      <c r="K38">
        <v>-643.44068063527504</v>
      </c>
      <c r="L38">
        <v>-646.17381380830204</v>
      </c>
      <c r="M38">
        <v>-646.11479773655401</v>
      </c>
      <c r="N38">
        <v>-646.25976349364805</v>
      </c>
      <c r="O38">
        <v>1.0787937356890001</v>
      </c>
      <c r="P38">
        <v>1.0640000000000001</v>
      </c>
      <c r="Q38">
        <f t="shared" si="32"/>
        <v>-646.24917537733768</v>
      </c>
      <c r="R38" s="6" t="s">
        <v>26</v>
      </c>
      <c r="S38" s="6">
        <v>-230.79514772795301</v>
      </c>
      <c r="T38" s="6">
        <v>-231.849661062769</v>
      </c>
      <c r="U38" s="6">
        <v>-231.83990501872299</v>
      </c>
      <c r="V38" s="6">
        <v>-231.89814440050799</v>
      </c>
      <c r="W38" s="6">
        <v>1.0747713260839999</v>
      </c>
      <c r="X38" s="6">
        <v>1.0592299999999999</v>
      </c>
      <c r="Y38" s="6">
        <f t="shared" ref="Y38" si="42">(V38-U38)/W38+U38</f>
        <v>-231.89409271462776</v>
      </c>
      <c r="Z38" s="6" t="s">
        <v>26</v>
      </c>
      <c r="AA38" s="6">
        <v>-412.651489390797</v>
      </c>
      <c r="AB38" s="6">
        <v>-414.31179414793598</v>
      </c>
      <c r="AC38" s="6">
        <v>-414.26856560079801</v>
      </c>
      <c r="AD38" s="6">
        <v>-414.35237436077199</v>
      </c>
      <c r="AE38" s="6">
        <v>1.0825932110959999</v>
      </c>
      <c r="AF38" s="6">
        <v>1.0680000000000001</v>
      </c>
      <c r="AG38" s="6">
        <f t="shared" si="34"/>
        <v>-414.34598042209467</v>
      </c>
    </row>
    <row r="39" spans="1:38">
      <c r="A39" s="1">
        <f t="shared" ref="A39" si="43">627.5095*(S39+AA39-K39)</f>
        <v>-2.2889967589143527</v>
      </c>
      <c r="B39" s="1">
        <f t="shared" ref="B39" si="44">627.5095*(T39+AB39-L39)</f>
        <v>8.816416958385588</v>
      </c>
      <c r="C39" s="1">
        <f t="shared" ref="C39" si="45">627.5095*(U39+AC39-M39)</f>
        <v>5.108856256192067</v>
      </c>
      <c r="D39" s="1">
        <f t="shared" si="38"/>
        <v>6.8850401670505512</v>
      </c>
      <c r="E39" s="1">
        <f t="shared" si="39"/>
        <v>6.794493552172165</v>
      </c>
      <c r="F39" s="1">
        <f t="shared" si="40"/>
        <v>6.9031160195251227</v>
      </c>
      <c r="G39" s="1">
        <f t="shared" si="41"/>
        <v>6.9277331119662291</v>
      </c>
      <c r="H39" s="1">
        <f t="shared" si="7"/>
        <v>6.8833266376703159</v>
      </c>
      <c r="J39" t="s">
        <v>27</v>
      </c>
      <c r="K39">
        <v>-659.44116452744299</v>
      </c>
      <c r="L39">
        <v>-662.21421508540197</v>
      </c>
      <c r="M39">
        <v>-662.14775873272004</v>
      </c>
      <c r="N39">
        <v>-662.29528109347098</v>
      </c>
      <c r="O39">
        <v>1.079044026916</v>
      </c>
      <c r="P39">
        <v>1.0644400000000001</v>
      </c>
      <c r="Q39">
        <f t="shared" si="32"/>
        <v>-662.28447452658122</v>
      </c>
      <c r="R39" s="6" t="s">
        <v>27</v>
      </c>
      <c r="S39" s="6">
        <v>-246.79348169932999</v>
      </c>
      <c r="T39" s="6">
        <v>-247.88840965058901</v>
      </c>
      <c r="U39" s="6">
        <v>-247.87113961433599</v>
      </c>
      <c r="V39" s="6">
        <v>-247.93200725211199</v>
      </c>
      <c r="W39" s="6">
        <v>1.0753999293459999</v>
      </c>
      <c r="X39" s="6">
        <v>1.0603499999999999</v>
      </c>
      <c r="Y39" s="6">
        <f t="shared" si="33"/>
        <v>-247.92773961598655</v>
      </c>
      <c r="Z39" s="6" t="s">
        <v>27</v>
      </c>
      <c r="AA39" s="6">
        <v>-412.65133057648802</v>
      </c>
      <c r="AB39" s="6">
        <v>-414.31175558065399</v>
      </c>
      <c r="AC39" s="6">
        <v>-414.26847763804602</v>
      </c>
      <c r="AD39" s="6">
        <v>-414.35230183190401</v>
      </c>
      <c r="AE39" s="6">
        <v>1.082586491447</v>
      </c>
      <c r="AF39" s="6">
        <v>1.0680000000000001</v>
      </c>
      <c r="AG39" s="6">
        <f t="shared" si="34"/>
        <v>-414.34590719634946</v>
      </c>
    </row>
    <row r="40" spans="1:38">
      <c r="A40" s="1">
        <f t="shared" si="18"/>
        <v>-3.3313913573775658</v>
      </c>
      <c r="B40" s="1">
        <f t="shared" si="19"/>
        <v>2.4281656257068729</v>
      </c>
      <c r="C40" s="1">
        <f t="shared" si="20"/>
        <v>0.54789047719243089</v>
      </c>
      <c r="D40" s="1">
        <f t="shared" si="21"/>
        <v>1.3726798443775841</v>
      </c>
      <c r="E40" s="1">
        <f t="shared" si="22"/>
        <v>1.3326632381846715</v>
      </c>
      <c r="F40" s="1">
        <f t="shared" si="23"/>
        <v>1.3789569833556037</v>
      </c>
      <c r="G40" s="1">
        <f t="shared" si="24"/>
        <v>1.3918049155420644</v>
      </c>
      <c r="H40" s="1">
        <f t="shared" si="7"/>
        <v>1.3740207626889624</v>
      </c>
      <c r="J40" t="s">
        <v>28</v>
      </c>
      <c r="K40">
        <v>-308.859690861145</v>
      </c>
      <c r="L40">
        <v>-310.29510558534599</v>
      </c>
      <c r="M40">
        <v>-310.29405969883402</v>
      </c>
      <c r="N40">
        <v>-310.370462936629</v>
      </c>
      <c r="O40">
        <v>1.075361531767</v>
      </c>
      <c r="P40">
        <v>1.0589900000000001</v>
      </c>
      <c r="Q40">
        <f t="shared" ref="Q40:Q44" si="46">(N40-M40)/O40+M40</f>
        <v>-310.3651085838257</v>
      </c>
      <c r="R40" t="s">
        <v>28</v>
      </c>
      <c r="S40">
        <v>-230.79527029270901</v>
      </c>
      <c r="T40">
        <v>-231.84970872056101</v>
      </c>
      <c r="U40">
        <v>-231.83996527989001</v>
      </c>
      <c r="V40">
        <v>-231.89816134854499</v>
      </c>
      <c r="W40">
        <v>1.074790902403</v>
      </c>
      <c r="X40">
        <v>1.05925</v>
      </c>
      <c r="Y40">
        <f t="shared" ref="Y40:Y45" si="47">(V40-U40)/W40+U40</f>
        <v>-231.89411168969389</v>
      </c>
      <c r="Z40" t="s">
        <v>28</v>
      </c>
      <c r="AA40">
        <v>-78.069729478273004</v>
      </c>
      <c r="AB40">
        <v>-78.441527336712994</v>
      </c>
      <c r="AC40">
        <v>-78.453221299928003</v>
      </c>
      <c r="AD40">
        <v>-78.470114083601004</v>
      </c>
      <c r="AE40">
        <v>1.0792828082220001</v>
      </c>
      <c r="AF40">
        <v>1.05979</v>
      </c>
      <c r="AG40">
        <f t="shared" ref="AG40:AG45" si="48">(AD40-AC40)/AE40+AC40</f>
        <v>-78.468873160167334</v>
      </c>
      <c r="AL40" s="9"/>
    </row>
    <row r="41" spans="1:38">
      <c r="A41" s="1">
        <f t="shared" ref="A41:A42" si="49">627.5095*(S41+AA41-K41)</f>
        <v>-1.2384688723974311</v>
      </c>
      <c r="B41" s="1">
        <f t="shared" ref="B41:B42" si="50">627.5095*(T41+AB41-L41)</f>
        <v>4.0454119180705073</v>
      </c>
      <c r="C41" s="1">
        <f t="shared" ref="C41:C42" si="51">627.5095*(U41+AC41-M41)</f>
        <v>2.554065411929364</v>
      </c>
      <c r="D41" s="1">
        <f t="shared" ref="D41:D42" si="52">627.5095*(V41+AD41-N41)</f>
        <v>3.3900704860796349</v>
      </c>
      <c r="E41" s="1">
        <f t="shared" ref="E41:E42" si="53">627.5095*(Y41+AG41-Q41)</f>
        <v>3.3531562156291668</v>
      </c>
      <c r="F41" s="1">
        <f t="shared" ref="F41:F42" si="54">(E41-C41)*P41+C41</f>
        <v>3.4059681268456865</v>
      </c>
      <c r="G41" s="1">
        <f t="shared" ref="G41:G42" si="55">(E41-C41)*O41+C41</f>
        <v>3.4183197376198042</v>
      </c>
      <c r="H41" s="1">
        <f t="shared" si="7"/>
        <v>3.3952683009841462</v>
      </c>
      <c r="J41" t="s">
        <v>29</v>
      </c>
      <c r="K41">
        <v>-490.719200282266</v>
      </c>
      <c r="L41">
        <v>-492.75976998796102</v>
      </c>
      <c r="M41">
        <v>-492.72586638327402</v>
      </c>
      <c r="N41">
        <v>-492.82791882761097</v>
      </c>
      <c r="O41">
        <v>1.0815470803680001</v>
      </c>
      <c r="P41">
        <v>1.06609</v>
      </c>
      <c r="Q41">
        <f t="shared" si="46"/>
        <v>-492.82022422140182</v>
      </c>
      <c r="R41" t="s">
        <v>29</v>
      </c>
      <c r="S41">
        <v>-412.65151700871297</v>
      </c>
      <c r="T41">
        <v>-414.31181583883898</v>
      </c>
      <c r="U41">
        <v>-414.26859012871699</v>
      </c>
      <c r="V41">
        <v>-414.35239587439497</v>
      </c>
      <c r="W41">
        <v>1.082595054649</v>
      </c>
      <c r="X41">
        <v>1.0680000000000001</v>
      </c>
      <c r="Y41">
        <f t="shared" si="47"/>
        <v>-414.34600203385924</v>
      </c>
      <c r="Z41" t="s">
        <v>29</v>
      </c>
      <c r="AA41">
        <v>-78.069656899246993</v>
      </c>
      <c r="AB41">
        <v>-78.441507375140006</v>
      </c>
      <c r="AC41">
        <v>-78.453206092412998</v>
      </c>
      <c r="AD41">
        <v>-78.470120532238994</v>
      </c>
      <c r="AE41">
        <v>1.0792431953549999</v>
      </c>
      <c r="AF41">
        <v>1.05975</v>
      </c>
      <c r="AG41">
        <f t="shared" si="48"/>
        <v>-78.468878593197616</v>
      </c>
    </row>
    <row r="42" spans="1:38">
      <c r="A42" s="1">
        <f t="shared" si="49"/>
        <v>-0.28016806955099</v>
      </c>
      <c r="B42" s="1">
        <f t="shared" si="50"/>
        <v>4.5161034098882729</v>
      </c>
      <c r="C42" s="1">
        <f t="shared" si="51"/>
        <v>3.0256283801310597</v>
      </c>
      <c r="D42" s="1">
        <f t="shared" si="52"/>
        <v>3.8008250358631854</v>
      </c>
      <c r="E42" s="1">
        <f t="shared" si="53"/>
        <v>3.7551971671193187</v>
      </c>
      <c r="F42" s="1">
        <f t="shared" si="54"/>
        <v>3.8034508466907222</v>
      </c>
      <c r="G42" s="1">
        <f t="shared" si="55"/>
        <v>3.8143056794054413</v>
      </c>
      <c r="H42" s="1">
        <f t="shared" si="7"/>
        <v>3.7936454421936001</v>
      </c>
      <c r="J42" t="s">
        <v>30</v>
      </c>
      <c r="K42">
        <v>-489.50460836396701</v>
      </c>
      <c r="L42">
        <v>-491.51772374877902</v>
      </c>
      <c r="M42">
        <v>-491.47213706470802</v>
      </c>
      <c r="N42">
        <v>-491.57579592992602</v>
      </c>
      <c r="O42">
        <v>1.081018422581</v>
      </c>
      <c r="P42">
        <v>1.0661400000000001</v>
      </c>
      <c r="Q42">
        <f t="shared" si="46"/>
        <v>-491.56802707273442</v>
      </c>
      <c r="R42" t="s">
        <v>30</v>
      </c>
      <c r="S42">
        <v>-412.65143111205299</v>
      </c>
      <c r="T42">
        <v>-414.31170990328798</v>
      </c>
      <c r="U42">
        <v>-414.268501957377</v>
      </c>
      <c r="V42">
        <v>-414.35229886767098</v>
      </c>
      <c r="W42">
        <v>1.082593656914</v>
      </c>
      <c r="X42">
        <v>1.0680000000000001</v>
      </c>
      <c r="Y42">
        <f t="shared" si="47"/>
        <v>-414.34590580115423</v>
      </c>
      <c r="Z42" t="s">
        <v>30</v>
      </c>
      <c r="AA42">
        <v>-76.853623728133996</v>
      </c>
      <c r="AB42">
        <v>-77.198816976901995</v>
      </c>
      <c r="AC42">
        <v>-77.198813461794003</v>
      </c>
      <c r="AD42">
        <v>-77.217440062264004</v>
      </c>
      <c r="AE42">
        <v>1.0752201549039999</v>
      </c>
      <c r="AF42">
        <v>1.0586800000000001</v>
      </c>
      <c r="AG42">
        <f t="shared" si="48"/>
        <v>-77.216136984223382</v>
      </c>
      <c r="AL42" s="9"/>
    </row>
    <row r="43" spans="1:38">
      <c r="A43" s="1">
        <f t="shared" ref="A43" si="56">627.5095*(S43+AA43-K43)</f>
        <v>-2.9610690161175408</v>
      </c>
      <c r="B43" s="1">
        <f t="shared" ref="B43" si="57">627.5095*(T43+AB43-L43)</f>
        <v>2.9138640122019122</v>
      </c>
      <c r="C43" s="1">
        <f t="shared" ref="C43" si="58">627.5095*(U43+AC43-M43)</f>
        <v>0.97900925827895546</v>
      </c>
      <c r="D43" s="1">
        <f t="shared" ref="D43" si="59">627.5095*(V43+AD43-N43)</f>
        <v>1.8227387491478269</v>
      </c>
      <c r="E43" s="1">
        <f t="shared" ref="E43" si="60">627.5095*(Y43+AG43-Q43)</f>
        <v>1.781389024535027</v>
      </c>
      <c r="F43" s="1">
        <f t="shared" ref="F43" si="61">(E43-C43)*P43+C43</f>
        <v>1.8294034297477904</v>
      </c>
      <c r="G43" s="1">
        <f t="shared" ref="G43" si="62">(E43-C43)*O43+C43</f>
        <v>1.8422361937844425</v>
      </c>
      <c r="H43" s="1">
        <f t="shared" si="7"/>
        <v>1.823674438216722</v>
      </c>
      <c r="J43" t="s">
        <v>31</v>
      </c>
      <c r="K43">
        <v>-324.858705715822</v>
      </c>
      <c r="L43">
        <v>-326.33463165009903</v>
      </c>
      <c r="M43">
        <v>-326.32601485882498</v>
      </c>
      <c r="N43">
        <v>-326.40505352692401</v>
      </c>
      <c r="O43">
        <v>1.0758333794149999</v>
      </c>
      <c r="P43">
        <v>1.0598399999999999</v>
      </c>
      <c r="Q43">
        <f t="shared" si="46"/>
        <v>-326.39948224662999</v>
      </c>
      <c r="R43" t="s">
        <v>31</v>
      </c>
      <c r="S43">
        <v>-246.79372255733099</v>
      </c>
      <c r="T43">
        <v>-247.888460716802</v>
      </c>
      <c r="U43">
        <v>-247.87123832092001</v>
      </c>
      <c r="V43">
        <v>-247.932031699589</v>
      </c>
      <c r="W43">
        <v>1.0754310339969999</v>
      </c>
      <c r="X43">
        <v>1.0603800000000001</v>
      </c>
      <c r="Y43">
        <f t="shared" si="47"/>
        <v>-247.92776763497844</v>
      </c>
      <c r="Z43" t="s">
        <v>31</v>
      </c>
      <c r="AA43">
        <v>-78.069701922137</v>
      </c>
      <c r="AB43">
        <v>-78.441527395609995</v>
      </c>
      <c r="AC43">
        <v>-78.453216387408006</v>
      </c>
      <c r="AD43">
        <v>-78.470117108363993</v>
      </c>
      <c r="AE43">
        <v>1.07927000305</v>
      </c>
      <c r="AF43">
        <v>1.0597799999999999</v>
      </c>
      <c r="AG43">
        <f t="shared" si="48"/>
        <v>-78.468875787658391</v>
      </c>
    </row>
    <row r="44" spans="1:38">
      <c r="A44" s="1">
        <f t="shared" ref="A44" si="63">627.5095*(S44+AA44-K44)</f>
        <v>-3.1496413989680221</v>
      </c>
      <c r="B44" s="1">
        <f t="shared" ref="B44" si="64">627.5095*(T44+AB44-L44)</f>
        <v>3.9653501138905107</v>
      </c>
      <c r="C44" s="1">
        <f t="shared" ref="C44" si="65">627.5095*(U44+AC44-M44)</f>
        <v>2.7253445503647549</v>
      </c>
      <c r="D44" s="1">
        <f t="shared" ref="D44" si="66">627.5095*(V44+AD44-N44)</f>
        <v>3.825244155145159</v>
      </c>
      <c r="E44" s="1">
        <f t="shared" ref="E44" si="67">627.5095*(Y44+AG44-Q44)</f>
        <v>3.7824593172148528</v>
      </c>
      <c r="F44" s="1">
        <f t="shared" ref="F44" si="68">(E44-C44)*P44+C44</f>
        <v>3.8453500241616254</v>
      </c>
      <c r="G44" s="1">
        <f t="shared" ref="G44" si="69">(E44-C44)*O44+C44</f>
        <v>3.8658956867199077</v>
      </c>
      <c r="H44" s="1">
        <f t="shared" si="7"/>
        <v>3.8381692654278527</v>
      </c>
      <c r="J44" t="s">
        <v>32</v>
      </c>
      <c r="K44">
        <v>-392.82875568648501</v>
      </c>
      <c r="L44">
        <v>-394.81471655707702</v>
      </c>
      <c r="M44">
        <v>-394.870362918355</v>
      </c>
      <c r="N44">
        <v>-394.953448609335</v>
      </c>
      <c r="O44">
        <v>1.078928392755</v>
      </c>
      <c r="P44">
        <f>-2.04160723187/-1.926966611691</f>
        <v>1.0594927901103579</v>
      </c>
      <c r="Q44">
        <f t="shared" si="46"/>
        <v>-394.94737052287991</v>
      </c>
      <c r="R44" t="s">
        <v>32</v>
      </c>
      <c r="S44">
        <v>-196.416886963103</v>
      </c>
      <c r="T44">
        <v>-197.40419868089199</v>
      </c>
      <c r="U44">
        <v>-197.433009756883</v>
      </c>
      <c r="V44">
        <v>-197.47367626726799</v>
      </c>
      <c r="W44">
        <v>1.079788383046</v>
      </c>
      <c r="X44">
        <v>1.06016</v>
      </c>
      <c r="Y44">
        <f t="shared" si="47"/>
        <v>-197.47067131263179</v>
      </c>
      <c r="Z44" t="s">
        <v>32</v>
      </c>
      <c r="AA44">
        <v>-196.416887996236</v>
      </c>
      <c r="AB44">
        <v>-197.404198688804</v>
      </c>
      <c r="AC44">
        <v>-197.43301004865799</v>
      </c>
      <c r="AD44">
        <v>-197.47367642773401</v>
      </c>
      <c r="AE44">
        <v>1.079788523792</v>
      </c>
      <c r="AF44">
        <v>1.06016</v>
      </c>
      <c r="AG44">
        <f t="shared" si="48"/>
        <v>-197.47067147789156</v>
      </c>
      <c r="AL44" s="9"/>
    </row>
    <row r="45" spans="1:38">
      <c r="H45" s="1"/>
      <c r="J45" t="s">
        <v>33</v>
      </c>
      <c r="R45" t="s">
        <v>33</v>
      </c>
      <c r="S45">
        <v>-196.41688712008201</v>
      </c>
      <c r="T45">
        <v>-197.40419700588399</v>
      </c>
      <c r="U45">
        <v>-197.433009971042</v>
      </c>
      <c r="V45">
        <v>-197.47367704363199</v>
      </c>
      <c r="W45">
        <v>1.0797881051639999</v>
      </c>
      <c r="X45">
        <v>1.06016</v>
      </c>
      <c r="Y45">
        <f t="shared" si="47"/>
        <v>-197.47067205714529</v>
      </c>
      <c r="Z45" t="s">
        <v>33</v>
      </c>
      <c r="AA45">
        <v>-196.417065586071</v>
      </c>
      <c r="AB45">
        <v>-197.411870493197</v>
      </c>
      <c r="AC45">
        <v>-197.438058597892</v>
      </c>
      <c r="AD45">
        <v>-197.47975775685501</v>
      </c>
      <c r="AE45">
        <v>1.078638439183</v>
      </c>
      <c r="AF45">
        <v>1.0593600000000001</v>
      </c>
      <c r="AG45">
        <f t="shared" si="48"/>
        <v>-197.47671766792718</v>
      </c>
    </row>
    <row r="46" spans="1:38">
      <c r="A46" s="1">
        <f t="shared" ref="A46" si="70">627.5095*(S46+AA46-K46)</f>
        <v>-1.4592062112756152</v>
      </c>
      <c r="B46" s="1">
        <f t="shared" ref="B46" si="71">627.5095*(T46+AB46-L46)</f>
        <v>1.747112524687807</v>
      </c>
      <c r="C46" s="1">
        <f t="shared" ref="C46" si="72">627.5095*(U46+AC46-M46)</f>
        <v>1.2704375905303276</v>
      </c>
      <c r="D46" s="1">
        <f t="shared" ref="D46" si="73">627.5095*(V46+AD46-N46)</f>
        <v>1.8090547894164124</v>
      </c>
      <c r="E46" s="1">
        <f t="shared" ref="E46" si="74">627.5095*(Y46+AG46-Q46)</f>
        <v>1.7891461440618994</v>
      </c>
      <c r="F46" s="1">
        <f t="shared" ref="F46" si="75">(E46-C46)*P46+C46</f>
        <v>1.8197631507623657</v>
      </c>
      <c r="G46" s="1">
        <f t="shared" ref="G46" si="76">(E46-C46)*O46+C46</f>
        <v>1.829716053845627</v>
      </c>
      <c r="H46" s="1">
        <f t="shared" ref="H46" si="77">(E46-C46)*1.0527+C46</f>
        <v>1.8164820848330132</v>
      </c>
      <c r="J46" t="s">
        <v>34</v>
      </c>
      <c r="K46">
        <v>-392.831829585214</v>
      </c>
      <c r="L46">
        <v>-394.82651920044998</v>
      </c>
      <c r="M46">
        <v>-394.87814426146701</v>
      </c>
      <c r="N46">
        <v>-394.962399332144</v>
      </c>
      <c r="O46">
        <v>1.078213303998</v>
      </c>
      <c r="P46">
        <f>-2.046314676253/-1.932262036635</f>
        <v>1.0590254517532314</v>
      </c>
      <c r="Q46">
        <f t="shared" ref="Q46" si="78">(N46-M46)/O46+M46</f>
        <v>-394.95628749190627</v>
      </c>
      <c r="R46" t="s">
        <v>34</v>
      </c>
      <c r="S46">
        <v>-196.41707748911699</v>
      </c>
      <c r="T46">
        <v>-197.411867499767</v>
      </c>
      <c r="U46">
        <v>-197.43805984519</v>
      </c>
      <c r="V46">
        <v>-197.47975820997499</v>
      </c>
      <c r="W46">
        <v>1.0786391609629999</v>
      </c>
      <c r="X46">
        <v>1.0593600000000001</v>
      </c>
      <c r="Y46">
        <f t="shared" ref="Y46:Y50" si="79">(V46-U46)/W46+U46</f>
        <v>-197.47671815307839</v>
      </c>
      <c r="Z46" t="s">
        <v>34</v>
      </c>
      <c r="AA46">
        <v>-196.41707748911699</v>
      </c>
      <c r="AB46">
        <v>-197.411867499767</v>
      </c>
      <c r="AC46">
        <v>-197.43805984519</v>
      </c>
      <c r="AD46">
        <v>-197.47975820997499</v>
      </c>
      <c r="AE46">
        <v>1.0786391609629999</v>
      </c>
      <c r="AF46">
        <v>1.0593600000000001</v>
      </c>
      <c r="AG46">
        <f t="shared" ref="AG46:AG50" si="80">(AD46-AC46)/AE46+AC46</f>
        <v>-197.47671815307839</v>
      </c>
      <c r="AL46" s="9"/>
    </row>
    <row r="47" spans="1:38">
      <c r="H47" s="1"/>
      <c r="J47" t="s">
        <v>35</v>
      </c>
      <c r="R47" t="s">
        <v>35</v>
      </c>
      <c r="S47">
        <v>-195.242349704849</v>
      </c>
      <c r="T47">
        <v>-196.20297777526599</v>
      </c>
      <c r="U47">
        <v>-196.22210821743201</v>
      </c>
      <c r="V47">
        <v>-196.264123666389</v>
      </c>
      <c r="W47">
        <v>1.078909908208</v>
      </c>
      <c r="X47">
        <v>1.0600799999999999</v>
      </c>
      <c r="Y47">
        <f t="shared" si="79"/>
        <v>-196.2610507172991</v>
      </c>
      <c r="Z47" t="s">
        <v>35</v>
      </c>
      <c r="AA47">
        <v>-196.41707065103299</v>
      </c>
      <c r="AB47">
        <v>-197.41186004757799</v>
      </c>
      <c r="AC47">
        <v>-197.438054119654</v>
      </c>
      <c r="AD47">
        <v>-197.47975460939699</v>
      </c>
      <c r="AE47">
        <v>1.078638511978</v>
      </c>
      <c r="AF47">
        <v>1.0593600000000001</v>
      </c>
      <c r="AG47">
        <f t="shared" si="80"/>
        <v>-197.47671442083916</v>
      </c>
    </row>
    <row r="48" spans="1:38">
      <c r="H48" s="1"/>
      <c r="J48" t="s">
        <v>36</v>
      </c>
      <c r="R48" t="s">
        <v>36</v>
      </c>
      <c r="S48">
        <v>-195.242266490421</v>
      </c>
      <c r="T48">
        <v>-196.20300482487599</v>
      </c>
      <c r="U48">
        <v>-196.22209105654699</v>
      </c>
      <c r="V48">
        <v>-196.264117756872</v>
      </c>
      <c r="W48">
        <v>1.0788949498060001</v>
      </c>
      <c r="X48">
        <v>1.0600799999999999</v>
      </c>
      <c r="Y48">
        <f t="shared" si="79"/>
        <v>-196.26104452493848</v>
      </c>
      <c r="Z48" t="s">
        <v>36</v>
      </c>
      <c r="AA48">
        <v>-195.24227181166401</v>
      </c>
      <c r="AB48">
        <v>-196.20300433397199</v>
      </c>
      <c r="AC48">
        <v>-196.222093089693</v>
      </c>
      <c r="AD48">
        <v>-196.26411915878501</v>
      </c>
      <c r="AE48">
        <v>1.0788957101729999</v>
      </c>
      <c r="AF48">
        <v>1.0600799999999999</v>
      </c>
      <c r="AG48">
        <f t="shared" si="80"/>
        <v>-196.26104594555827</v>
      </c>
    </row>
    <row r="49" spans="1:38">
      <c r="H49" s="1"/>
      <c r="J49" t="s">
        <v>37</v>
      </c>
      <c r="R49" t="s">
        <v>37</v>
      </c>
      <c r="S49">
        <v>-230.79520305366</v>
      </c>
      <c r="T49">
        <v>-231.84969330479899</v>
      </c>
      <c r="U49">
        <v>-231.83994132841099</v>
      </c>
      <c r="V49">
        <v>-231.898167830147</v>
      </c>
      <c r="W49">
        <v>1.0747770400329999</v>
      </c>
      <c r="X49">
        <v>1.0592299999999999</v>
      </c>
      <c r="Y49">
        <f t="shared" si="79"/>
        <v>-231.89411675230562</v>
      </c>
      <c r="Z49" t="s">
        <v>37</v>
      </c>
      <c r="AA49">
        <v>-195.24222308476499</v>
      </c>
      <c r="AB49">
        <v>-196.20299640278</v>
      </c>
      <c r="AC49">
        <v>-196.22207676068399</v>
      </c>
      <c r="AD49">
        <v>-196.26410747898399</v>
      </c>
      <c r="AE49">
        <v>1.0788902393049999</v>
      </c>
      <c r="AF49">
        <v>1.0600700000000001</v>
      </c>
      <c r="AG49">
        <f t="shared" si="80"/>
        <v>-196.26103412332273</v>
      </c>
      <c r="AL49" s="9"/>
    </row>
    <row r="50" spans="1:38">
      <c r="H50" s="1"/>
      <c r="J50" t="s">
        <v>38</v>
      </c>
      <c r="R50" t="s">
        <v>38</v>
      </c>
      <c r="S50">
        <v>-230.79521438532899</v>
      </c>
      <c r="T50">
        <v>-231.84969552693599</v>
      </c>
      <c r="U50">
        <v>-231.839944681486</v>
      </c>
      <c r="V50">
        <v>-231.89816710292101</v>
      </c>
      <c r="W50">
        <v>1.07477929017</v>
      </c>
      <c r="X50">
        <v>1.05924</v>
      </c>
      <c r="Y50">
        <f t="shared" si="79"/>
        <v>-231.89411619555173</v>
      </c>
      <c r="Z50" t="s">
        <v>38</v>
      </c>
      <c r="AA50">
        <v>-196.41701280932699</v>
      </c>
      <c r="AB50">
        <v>-197.411859427465</v>
      </c>
      <c r="AC50">
        <v>-197.43804386867501</v>
      </c>
      <c r="AD50">
        <v>-197.47975260310901</v>
      </c>
      <c r="AE50">
        <v>1.0786314850059999</v>
      </c>
      <c r="AF50">
        <v>1.05935</v>
      </c>
      <c r="AG50">
        <f t="shared" si="80"/>
        <v>-197.47671206537962</v>
      </c>
      <c r="AL50" s="9"/>
    </row>
    <row r="51" spans="1:38">
      <c r="H51" s="1"/>
      <c r="J51" t="s">
        <v>39</v>
      </c>
      <c r="R51" t="s">
        <v>39</v>
      </c>
      <c r="S51">
        <v>-412.65150735107301</v>
      </c>
      <c r="T51">
        <v>-414.311843738692</v>
      </c>
      <c r="U51">
        <v>-414.268620101208</v>
      </c>
      <c r="V51">
        <v>-414.35245087600902</v>
      </c>
      <c r="W51">
        <v>1.082587599934</v>
      </c>
      <c r="X51">
        <v>1.06799</v>
      </c>
      <c r="Y51">
        <f t="shared" ref="Y51:Y53" si="81">(V51-U51)/W51+U51</f>
        <v>-414.34605565913063</v>
      </c>
      <c r="Z51" t="s">
        <v>39</v>
      </c>
      <c r="AA51">
        <v>-196.41680198652099</v>
      </c>
      <c r="AB51">
        <v>-197.404137563342</v>
      </c>
      <c r="AC51">
        <v>-197.43295871481399</v>
      </c>
      <c r="AD51">
        <v>-197.47363740425101</v>
      </c>
      <c r="AE51">
        <v>1.0797784783</v>
      </c>
      <c r="AF51">
        <v>1.0601499999999999</v>
      </c>
      <c r="AG51">
        <f t="shared" ref="AG51:AG56" si="82">(AD51-AC51)/AE51+AC51</f>
        <v>-197.4706318952436</v>
      </c>
      <c r="AL51" s="9"/>
    </row>
    <row r="52" spans="1:38">
      <c r="H52" s="1"/>
      <c r="J52" t="s">
        <v>40</v>
      </c>
      <c r="R52" t="s">
        <v>40</v>
      </c>
      <c r="S52">
        <v>-412.65152094363799</v>
      </c>
      <c r="T52">
        <v>-414.31184811604402</v>
      </c>
      <c r="U52">
        <v>-414.26862980368901</v>
      </c>
      <c r="V52">
        <v>-414.35246064535397</v>
      </c>
      <c r="W52">
        <v>1.0825878969939999</v>
      </c>
      <c r="X52">
        <v>1.06799</v>
      </c>
      <c r="Y52">
        <f t="shared" si="81"/>
        <v>-414.34606540212656</v>
      </c>
      <c r="Z52" t="s">
        <v>40</v>
      </c>
      <c r="AA52">
        <v>-195.242253650571</v>
      </c>
      <c r="AB52">
        <v>-196.20297088805501</v>
      </c>
      <c r="AC52">
        <v>-196.22207157842001</v>
      </c>
      <c r="AD52">
        <v>-196.26410173134099</v>
      </c>
      <c r="AE52">
        <v>1.0788924208190001</v>
      </c>
      <c r="AF52">
        <v>1.0600700000000001</v>
      </c>
      <c r="AG52">
        <f t="shared" si="82"/>
        <v>-196.26102833825067</v>
      </c>
      <c r="AL52" s="9"/>
    </row>
    <row r="53" spans="1:38">
      <c r="H53" s="1"/>
      <c r="J53" t="s">
        <v>41</v>
      </c>
      <c r="R53" t="s">
        <v>41</v>
      </c>
      <c r="S53">
        <v>-412.65148402738799</v>
      </c>
      <c r="T53">
        <v>-414.31180057596902</v>
      </c>
      <c r="U53">
        <v>-414.26858056269498</v>
      </c>
      <c r="V53">
        <v>-414.35240055083602</v>
      </c>
      <c r="W53">
        <v>1.0825899891649999</v>
      </c>
      <c r="X53">
        <v>1.0680000000000001</v>
      </c>
      <c r="Y53">
        <f t="shared" si="81"/>
        <v>-414.34600598596688</v>
      </c>
      <c r="Z53" t="s">
        <v>41</v>
      </c>
      <c r="AA53">
        <v>-196.41698337402099</v>
      </c>
      <c r="AB53">
        <v>-197.41183934724501</v>
      </c>
      <c r="AC53">
        <v>-197.43802616683701</v>
      </c>
      <c r="AD53">
        <v>-197.479739556185</v>
      </c>
      <c r="AE53">
        <v>1.078628515148</v>
      </c>
      <c r="AF53">
        <v>1.05935</v>
      </c>
      <c r="AG53">
        <f t="shared" si="82"/>
        <v>-197.47669878559515</v>
      </c>
      <c r="AL53" s="9"/>
    </row>
    <row r="54" spans="1:38">
      <c r="A54" s="1">
        <f t="shared" ref="A54:A55" si="83">627.5095*(S54+AA54-K54)</f>
        <v>-1.4595542111232742</v>
      </c>
      <c r="B54" s="1">
        <f t="shared" ref="B54:B55" si="84">627.5095*(T54+AB54-L54)</f>
        <v>2.1295754460024616</v>
      </c>
      <c r="C54" s="1">
        <f t="shared" ref="C54:C55" si="85">627.5095*(U54+AC54-M54)</f>
        <v>1.4556861509573389</v>
      </c>
      <c r="D54" s="1">
        <f t="shared" ref="D54:D55" si="86">627.5095*(V54+AD54-N54)</f>
        <v>2.0088088060975955</v>
      </c>
      <c r="E54" s="1">
        <f t="shared" ref="E54:E55" si="87">627.5095*(Y54+AG54-Q54)</f>
        <v>1.9850171623564019</v>
      </c>
      <c r="F54" s="1">
        <f t="shared" ref="F54:F55" si="88">(E54-C54)*P54+C54</f>
        <v>2.0165811705661278</v>
      </c>
      <c r="G54" s="1">
        <f t="shared" ref="G54:G55" si="89">(E54-C54)*O54+C54</f>
        <v>2.0268857141209633</v>
      </c>
      <c r="H54" s="1">
        <f t="shared" si="7"/>
        <v>2.0129129066571325</v>
      </c>
      <c r="J54" t="s">
        <v>42</v>
      </c>
      <c r="K54">
        <v>-274.48427169963099</v>
      </c>
      <c r="L54">
        <v>-275.84911927926902</v>
      </c>
      <c r="M54">
        <v>-275.88854841424501</v>
      </c>
      <c r="N54">
        <v>-275.94699291064501</v>
      </c>
      <c r="O54">
        <v>1.0790971072219999</v>
      </c>
      <c r="P54">
        <v>1.0596300000000001</v>
      </c>
      <c r="Q54">
        <f t="shared" ref="Q54:Q57" si="90">(N54-M54)/O54+M54</f>
        <v>-275.94270896755279</v>
      </c>
      <c r="R54" t="s">
        <v>42</v>
      </c>
      <c r="S54">
        <v>-78.069721390157</v>
      </c>
      <c r="T54">
        <v>-78.441529517459998</v>
      </c>
      <c r="U54">
        <v>-78.453223844804995</v>
      </c>
      <c r="V54">
        <v>-78.470120333438004</v>
      </c>
      <c r="W54">
        <v>1.07927532787</v>
      </c>
      <c r="X54">
        <v>1.0597799999999999</v>
      </c>
      <c r="Y54">
        <f t="shared" ref="Y54:Y56" si="91">(V54-U54)/W54+U54</f>
        <v>-78.468879246347768</v>
      </c>
      <c r="Z54" t="s">
        <v>42</v>
      </c>
      <c r="AA54">
        <v>-196.416876257067</v>
      </c>
      <c r="AB54">
        <v>-197.40419606745701</v>
      </c>
      <c r="AC54">
        <v>-197.43300478599301</v>
      </c>
      <c r="AD54">
        <v>-197.47367133673799</v>
      </c>
      <c r="AE54">
        <v>1.079787923951</v>
      </c>
      <c r="AF54">
        <v>1.06016</v>
      </c>
      <c r="AG54">
        <f t="shared" si="82"/>
        <v>-197.47066639513213</v>
      </c>
      <c r="AL54" s="9"/>
    </row>
    <row r="55" spans="1:38">
      <c r="A55" s="1">
        <f t="shared" si="83"/>
        <v>-1.4448844440004063</v>
      </c>
      <c r="B55" s="1">
        <f t="shared" si="84"/>
        <v>2.1829370441324869</v>
      </c>
      <c r="C55" s="1">
        <f t="shared" si="85"/>
        <v>1.2563072694849804</v>
      </c>
      <c r="D55" s="1">
        <f t="shared" si="86"/>
        <v>1.7969820217970933</v>
      </c>
      <c r="E55" s="1">
        <f t="shared" si="87"/>
        <v>1.7623464101436737</v>
      </c>
      <c r="F55" s="1">
        <f t="shared" si="88"/>
        <v>1.7924658597956791</v>
      </c>
      <c r="G55" s="1">
        <f t="shared" si="89"/>
        <v>1.8019288288151234</v>
      </c>
      <c r="H55" s="1">
        <f t="shared" si="7"/>
        <v>1.7890146728563869</v>
      </c>
      <c r="J55" t="s">
        <v>43</v>
      </c>
      <c r="K55">
        <v>-273.26826126455001</v>
      </c>
      <c r="L55">
        <v>-274.60649741623399</v>
      </c>
      <c r="M55">
        <v>-274.633833395083</v>
      </c>
      <c r="N55">
        <v>-274.69396592740497</v>
      </c>
      <c r="O55">
        <v>1.0782200732930001</v>
      </c>
      <c r="P55">
        <v>1.05952</v>
      </c>
      <c r="Q55">
        <f t="shared" si="90"/>
        <v>-274.68960357949288</v>
      </c>
      <c r="R55" t="s">
        <v>43</v>
      </c>
      <c r="S55">
        <v>-76.853767912267998</v>
      </c>
      <c r="T55">
        <v>-77.198854691115002</v>
      </c>
      <c r="U55">
        <v>-77.198874155243004</v>
      </c>
      <c r="V55">
        <v>-77.217477777689993</v>
      </c>
      <c r="W55">
        <v>1.0752657815419999</v>
      </c>
      <c r="X55">
        <v>1.0587200000000001</v>
      </c>
      <c r="Y55">
        <f t="shared" si="91"/>
        <v>-77.216175572963479</v>
      </c>
      <c r="Z55" t="s">
        <v>43</v>
      </c>
      <c r="AA55">
        <v>-196.41679592211401</v>
      </c>
      <c r="AB55">
        <v>-197.404163993651</v>
      </c>
      <c r="AC55">
        <v>-197.43295718685201</v>
      </c>
      <c r="AD55">
        <v>-197.4736244767</v>
      </c>
      <c r="AE55">
        <v>1.0797865365270001</v>
      </c>
      <c r="AF55">
        <v>1.06016</v>
      </c>
      <c r="AG55">
        <f t="shared" si="82"/>
        <v>-197.47061952887267</v>
      </c>
    </row>
    <row r="56" spans="1:38">
      <c r="A56" s="1">
        <f t="shared" ref="A56" si="92">627.5095*(S56+AA56-K56)</f>
        <v>-2.2895624487154147</v>
      </c>
      <c r="B56" s="1">
        <f t="shared" ref="B56" si="93">627.5095*(T56+AB56-L56)</f>
        <v>4.5144009151107349</v>
      </c>
      <c r="C56" s="1">
        <f t="shared" ref="C56" si="94">627.5095*(U56+AC56-M56)</f>
        <v>3.2165539267217058</v>
      </c>
      <c r="D56" s="1">
        <f t="shared" ref="D56:D59" si="95">627.5095*(V56+AD56-N56)</f>
        <v>4.3199839332045542</v>
      </c>
      <c r="E56" s="1">
        <f t="shared" ref="E56:E59" si="96">627.5095*(Y56+AG56-Q56)</f>
        <v>4.2755570454091973</v>
      </c>
      <c r="F56" s="1">
        <f t="shared" ref="F56:F59" si="97">(E56-C56)*P56+C56</f>
        <v>4.3421259814498931</v>
      </c>
      <c r="G56" s="1">
        <f t="shared" ref="G56:G59" si="98">(E56-C56)*O56+C56</f>
        <v>4.3613548488706808</v>
      </c>
      <c r="H56" s="1">
        <f t="shared" si="7"/>
        <v>4.3313665097640284</v>
      </c>
      <c r="J56" t="s">
        <v>200</v>
      </c>
      <c r="K56">
        <v>-443.53219816078598</v>
      </c>
      <c r="L56">
        <v>-445.59669793849702</v>
      </c>
      <c r="M56">
        <v>-445.61994176463998</v>
      </c>
      <c r="N56">
        <v>-445.709859119714</v>
      </c>
      <c r="O56">
        <v>1.081017517274</v>
      </c>
      <c r="P56">
        <v>1.0628599999999999</v>
      </c>
      <c r="Q56">
        <f t="shared" si="90"/>
        <v>-445.70312020868664</v>
      </c>
      <c r="R56" t="s">
        <v>44</v>
      </c>
      <c r="S56">
        <v>-247.11905464165099</v>
      </c>
      <c r="T56">
        <v>-248.18534589516599</v>
      </c>
      <c r="U56">
        <v>-248.18185260569501</v>
      </c>
      <c r="V56">
        <v>-248.229334630186</v>
      </c>
      <c r="W56">
        <v>1.0835864747399999</v>
      </c>
      <c r="X56">
        <v>1.0665899999999999</v>
      </c>
      <c r="Y56">
        <f t="shared" si="91"/>
        <v>-248.2256719275469</v>
      </c>
      <c r="Z56" t="s">
        <v>44</v>
      </c>
      <c r="AA56">
        <v>-196.41679216899399</v>
      </c>
      <c r="AB56">
        <v>-197.40415788784</v>
      </c>
      <c r="AC56">
        <v>-197.43296325419499</v>
      </c>
      <c r="AD56">
        <v>-197.47364015720601</v>
      </c>
      <c r="AE56">
        <v>1.0797794132880001</v>
      </c>
      <c r="AF56">
        <v>1.0601499999999999</v>
      </c>
      <c r="AG56">
        <f t="shared" si="82"/>
        <v>-197.47063474756709</v>
      </c>
      <c r="AL56" s="9"/>
    </row>
    <row r="57" spans="1:38">
      <c r="A57" s="1">
        <f t="shared" ref="A57:A58" si="99">627.5095*(S57+AA57-K57)</f>
        <v>-1.7116144120245249</v>
      </c>
      <c r="B57" s="1">
        <f t="shared" ref="B57:B58" si="100">627.5095*(T57+AB57-L57)</f>
        <v>3.8736017095365907</v>
      </c>
      <c r="C57" s="1">
        <f t="shared" ref="C57:C58" si="101">627.5095*(U57+AC57-M57)</f>
        <v>2.0881285577147795</v>
      </c>
      <c r="D57" s="1">
        <f t="shared" si="95"/>
        <v>2.9173323136998111</v>
      </c>
      <c r="E57" s="1">
        <f t="shared" si="96"/>
        <v>2.8917695613527017</v>
      </c>
      <c r="F57" s="1">
        <f t="shared" si="97"/>
        <v>2.9390799072368661</v>
      </c>
      <c r="G57" s="1">
        <f t="shared" si="98"/>
        <v>2.9514595861811008</v>
      </c>
      <c r="H57" s="1">
        <f t="shared" si="7"/>
        <v>2.93412144224442</v>
      </c>
      <c r="J57" t="s">
        <v>45</v>
      </c>
      <c r="K57">
        <v>-461.58766200706901</v>
      </c>
      <c r="L57">
        <v>-463.70554791983602</v>
      </c>
      <c r="M57">
        <v>-463.68319716527799</v>
      </c>
      <c r="N57">
        <v>-463.80097544104001</v>
      </c>
      <c r="O57">
        <v>1.07427448893</v>
      </c>
      <c r="P57">
        <v>1.05887</v>
      </c>
      <c r="Q57">
        <f t="shared" si="90"/>
        <v>-463.79283234415982</v>
      </c>
      <c r="R57" t="s">
        <v>45</v>
      </c>
      <c r="S57">
        <v>-230.79519716270099</v>
      </c>
      <c r="T57">
        <v>-231.84968941544301</v>
      </c>
      <c r="U57">
        <v>-231.839936341971</v>
      </c>
      <c r="V57">
        <v>-231.89816618039401</v>
      </c>
      <c r="W57">
        <v>1.0747762434150001</v>
      </c>
      <c r="X57">
        <v>1.0592299999999999</v>
      </c>
      <c r="Y57">
        <f t="shared" ref="Y57:Y59" si="102">(V57-U57)/W57+U57</f>
        <v>-231.89411491056123</v>
      </c>
      <c r="Z57" t="s">
        <v>45</v>
      </c>
      <c r="AA57">
        <v>-230.795192475443</v>
      </c>
      <c r="AB57">
        <v>-231.849685527395</v>
      </c>
      <c r="AC57">
        <v>-231.83993317877301</v>
      </c>
      <c r="AD57">
        <v>-231.898160195869</v>
      </c>
      <c r="AE57">
        <v>1.0747765740819999</v>
      </c>
      <c r="AF57">
        <v>1.0592299999999999</v>
      </c>
      <c r="AG57">
        <f t="shared" ref="AG57:AG60" si="103">(AD57-AC57)/AE57+AC57</f>
        <v>-231.89410910565877</v>
      </c>
    </row>
    <row r="58" spans="1:38">
      <c r="A58" s="1">
        <f t="shared" si="99"/>
        <v>-1.0026445510780724</v>
      </c>
      <c r="B58" s="1">
        <f t="shared" si="100"/>
        <v>4.4694377327704027</v>
      </c>
      <c r="C58" s="1">
        <f t="shared" si="101"/>
        <v>2.7504373306039258</v>
      </c>
      <c r="D58" s="1">
        <f t="shared" si="95"/>
        <v>3.5665559503578841</v>
      </c>
      <c r="E58" s="1">
        <f t="shared" si="96"/>
        <v>3.5377940941356982</v>
      </c>
      <c r="F58" s="1">
        <f t="shared" si="97"/>
        <v>3.5850748677857811</v>
      </c>
      <c r="G58" s="1">
        <f t="shared" si="98"/>
        <v>3.5968336914485528</v>
      </c>
      <c r="H58" s="1">
        <f t="shared" si="7"/>
        <v>3.5792877955738227</v>
      </c>
      <c r="J58" t="s">
        <v>46</v>
      </c>
      <c r="K58">
        <v>-493.58559279895201</v>
      </c>
      <c r="L58">
        <v>-495.784014843764</v>
      </c>
      <c r="M58">
        <v>-495.74676709942503</v>
      </c>
      <c r="N58">
        <v>-495.86975239865899</v>
      </c>
      <c r="O58">
        <v>1.0749845559819999</v>
      </c>
      <c r="P58">
        <v>1.0600499999999999</v>
      </c>
      <c r="Q58">
        <f t="shared" ref="Q58:Q59" si="104">(N58-M58)/O58+M58</f>
        <v>-495.86117367257026</v>
      </c>
      <c r="R58" t="s">
        <v>46</v>
      </c>
      <c r="S58">
        <v>-246.793595307342</v>
      </c>
      <c r="T58">
        <v>-247.888446170831</v>
      </c>
      <c r="U58">
        <v>-247.871191999361</v>
      </c>
      <c r="V58">
        <v>-247.932034365102</v>
      </c>
      <c r="W58">
        <v>1.0754109798880001</v>
      </c>
      <c r="X58">
        <v>1.06036</v>
      </c>
      <c r="Y58">
        <f t="shared" si="102"/>
        <v>-247.9277679195244</v>
      </c>
      <c r="Z58" t="s">
        <v>46</v>
      </c>
      <c r="AA58">
        <v>-246.793595307342</v>
      </c>
      <c r="AB58">
        <v>-247.888446170831</v>
      </c>
      <c r="AC58">
        <v>-247.871191999361</v>
      </c>
      <c r="AD58">
        <v>-247.932034365102</v>
      </c>
      <c r="AE58">
        <v>1.0754109798880001</v>
      </c>
      <c r="AF58">
        <v>1.06036</v>
      </c>
      <c r="AG58">
        <f t="shared" si="103"/>
        <v>-247.9277679195244</v>
      </c>
      <c r="AL58" s="9"/>
    </row>
    <row r="59" spans="1:38">
      <c r="A59" s="1">
        <f t="shared" ref="A59:A60" si="105">627.5095*(S59+AA59-K59)</f>
        <v>-1.1479128246443098</v>
      </c>
      <c r="B59" s="1">
        <f t="shared" ref="B59:B60" si="106">627.5095*(T59+AB59-L59)</f>
        <v>4.2952349861540764</v>
      </c>
      <c r="C59" s="1">
        <f t="shared" ref="C59:C60" si="107">627.5095*(U59+AC59-M59)</f>
        <v>2.5716119097159043</v>
      </c>
      <c r="D59" s="1">
        <f t="shared" si="95"/>
        <v>3.3787634193417486</v>
      </c>
      <c r="E59" s="1">
        <f t="shared" si="96"/>
        <v>3.3535528863995556</v>
      </c>
      <c r="F59" s="1">
        <f t="shared" si="97"/>
        <v>3.4000470968731653</v>
      </c>
      <c r="G59" s="1">
        <f t="shared" si="98"/>
        <v>3.4119033287756002</v>
      </c>
      <c r="H59" s="1">
        <f t="shared" si="7"/>
        <v>3.3947611758707841</v>
      </c>
      <c r="J59" t="s">
        <v>47</v>
      </c>
      <c r="K59">
        <v>-477.58693411131401</v>
      </c>
      <c r="L59">
        <v>-479.74496907115599</v>
      </c>
      <c r="M59">
        <v>-479.71521377843499</v>
      </c>
      <c r="N59">
        <v>-479.83557059881599</v>
      </c>
      <c r="O59">
        <v>1.0746225663010001</v>
      </c>
      <c r="P59">
        <v>1.0594600000000001</v>
      </c>
      <c r="Q59">
        <f t="shared" si="104"/>
        <v>-479.82721293437612</v>
      </c>
      <c r="R59" t="s">
        <v>47</v>
      </c>
      <c r="S59">
        <v>-230.79517587360101</v>
      </c>
      <c r="T59">
        <v>-231.84968397302899</v>
      </c>
      <c r="U59">
        <v>-231.83992848495501</v>
      </c>
      <c r="V59">
        <v>-231.89816723667201</v>
      </c>
      <c r="W59">
        <v>1.0747720592959999</v>
      </c>
      <c r="X59">
        <v>1.0592299999999999</v>
      </c>
      <c r="Y59">
        <f t="shared" si="102"/>
        <v>-231.89411555765872</v>
      </c>
      <c r="Z59" t="s">
        <v>47</v>
      </c>
      <c r="AA59">
        <v>-246.793587553165</v>
      </c>
      <c r="AB59">
        <v>-247.88844020576099</v>
      </c>
      <c r="AC59">
        <v>-247.87118716921299</v>
      </c>
      <c r="AD59">
        <v>-247.932018960124</v>
      </c>
      <c r="AE59">
        <v>1.0754129922160001</v>
      </c>
      <c r="AF59">
        <v>1.06036</v>
      </c>
      <c r="AG59">
        <f t="shared" si="103"/>
        <v>-247.92775315023732</v>
      </c>
    </row>
    <row r="60" spans="1:38">
      <c r="A60" s="1">
        <f t="shared" si="105"/>
        <v>0.143826687787831</v>
      </c>
      <c r="B60" s="1">
        <f t="shared" si="106"/>
        <v>3.5425310388119513</v>
      </c>
      <c r="C60" s="1">
        <f t="shared" si="107"/>
        <v>2.4207326947337902</v>
      </c>
      <c r="D60" s="1">
        <f t="shared" ref="D60" si="108">627.5095*(V60+AD60-N60)</f>
        <v>2.9072903393914964</v>
      </c>
      <c r="E60" s="1">
        <f t="shared" ref="E60" si="109">627.5095*(Y60+AG60-Q60)</f>
        <v>2.8905631568489998</v>
      </c>
      <c r="F60" s="1">
        <f t="shared" ref="F60" si="110">(E60-C60)*P60+C60</f>
        <v>2.9181938863259953</v>
      </c>
      <c r="G60" s="1">
        <f t="shared" ref="G60" si="111">(E60-C60)*O60+C60</f>
        <v>2.9255548364256359</v>
      </c>
      <c r="H60" s="1">
        <f t="shared" si="7"/>
        <v>2.9153232222024714</v>
      </c>
      <c r="J60" t="s">
        <v>48</v>
      </c>
      <c r="K60">
        <v>-307.64908373075099</v>
      </c>
      <c r="L60">
        <v>-309.054166514749</v>
      </c>
      <c r="M60">
        <v>-309.04262785555301</v>
      </c>
      <c r="N60">
        <v>-309.120262054943</v>
      </c>
      <c r="O60">
        <v>1.0744772474290001</v>
      </c>
      <c r="P60">
        <v>1.05881</v>
      </c>
      <c r="Q60">
        <f t="shared" ref="Q60:Q68" si="112">(N60-M60)/O60+M60</f>
        <v>-309.11488085074274</v>
      </c>
      <c r="R60" t="s">
        <v>48</v>
      </c>
      <c r="S60">
        <v>-230.79518182087401</v>
      </c>
      <c r="T60">
        <v>-231.849681391849</v>
      </c>
      <c r="U60">
        <v>-231.83992620521099</v>
      </c>
      <c r="V60">
        <v>-231.898163615268</v>
      </c>
      <c r="W60">
        <v>1.074773870017</v>
      </c>
      <c r="X60">
        <v>1.0592299999999999</v>
      </c>
      <c r="Y60">
        <f t="shared" ref="Y60:Y67" si="113">(V60-U60)/W60+U60</f>
        <v>-231.89411193830486</v>
      </c>
      <c r="Z60" t="s">
        <v>48</v>
      </c>
      <c r="AA60">
        <v>-76.853672707469997</v>
      </c>
      <c r="AB60">
        <v>-77.198839740577</v>
      </c>
      <c r="AC60">
        <v>-77.198843967399</v>
      </c>
      <c r="AD60">
        <v>-77.217465377802</v>
      </c>
      <c r="AE60">
        <v>1.07522982908</v>
      </c>
      <c r="AF60">
        <v>1.0586899999999999</v>
      </c>
      <c r="AG60">
        <f t="shared" si="103"/>
        <v>-77.216162507025956</v>
      </c>
      <c r="AL60" s="9"/>
    </row>
    <row r="61" spans="1:38">
      <c r="A61" s="1">
        <f t="shared" ref="A61:A62" si="114">627.5095*(S61+AA61-K61)</f>
        <v>0.56152413951240843</v>
      </c>
      <c r="B61" s="1">
        <f t="shared" ref="B61:B62" si="115">627.5095*(T61+AB61-L61)</f>
        <v>1.7206758676112852</v>
      </c>
      <c r="C61" s="1">
        <f t="shared" ref="C61:C62" si="116">627.5095*(U61+AC61-M61)</f>
        <v>1.3820138454997146</v>
      </c>
      <c r="D61" s="1">
        <f t="shared" ref="D61:D62" si="117">627.5095*(V61+AD61-N61)</f>
        <v>1.5825296568463019</v>
      </c>
      <c r="E61" s="1">
        <f t="shared" ref="E61:E62" si="118">627.5095*(Y61+AG61-Q61)</f>
        <v>1.5715523518699819</v>
      </c>
      <c r="F61" s="1">
        <f t="shared" ref="F61:F62" si="119">(E61-C61)*P61+C61</f>
        <v>1.5826612037283432</v>
      </c>
      <c r="G61" s="1">
        <f t="shared" ref="G61:G62" si="120">(E61-C61)*O61+C61</f>
        <v>1.5857891233915544</v>
      </c>
      <c r="H61" s="1">
        <f t="shared" si="7"/>
        <v>1.581541031155695</v>
      </c>
      <c r="J61" t="s">
        <v>49</v>
      </c>
      <c r="K61">
        <v>-153.708425222773</v>
      </c>
      <c r="L61">
        <v>-154.400448070755</v>
      </c>
      <c r="M61">
        <v>-154.39995365458799</v>
      </c>
      <c r="N61">
        <v>-154.43748148900201</v>
      </c>
      <c r="O61">
        <v>1.0751128189950001</v>
      </c>
      <c r="P61">
        <v>1.0586100000000001</v>
      </c>
      <c r="Q61">
        <f t="shared" si="112"/>
        <v>-154.43485960469013</v>
      </c>
      <c r="R61" t="s">
        <v>49</v>
      </c>
      <c r="S61">
        <v>-76.853789297302995</v>
      </c>
      <c r="T61">
        <v>-77.198856693215006</v>
      </c>
      <c r="U61">
        <v>-77.198882745923001</v>
      </c>
      <c r="V61">
        <v>-77.217482321204997</v>
      </c>
      <c r="W61">
        <v>1.0752724234910001</v>
      </c>
      <c r="X61">
        <v>1.0587200000000001</v>
      </c>
      <c r="Y61">
        <f t="shared" si="113"/>
        <v>-77.216180292921933</v>
      </c>
      <c r="Z61" t="s">
        <v>49</v>
      </c>
      <c r="AA61">
        <v>-76.853741079830996</v>
      </c>
      <c r="AB61">
        <v>-77.198849306116998</v>
      </c>
      <c r="AC61">
        <v>-77.198868529505006</v>
      </c>
      <c r="AD61">
        <v>-77.217477246364993</v>
      </c>
      <c r="AE61">
        <v>1.0752534334799999</v>
      </c>
      <c r="AF61">
        <v>1.0587</v>
      </c>
      <c r="AG61">
        <f t="shared" ref="AG61:AG67" si="121">(AD61-AC61)/AE61+AC61</f>
        <v>-77.216174883784447</v>
      </c>
    </row>
    <row r="62" spans="1:38">
      <c r="A62" s="1">
        <f t="shared" si="114"/>
        <v>0.83589771358952181</v>
      </c>
      <c r="B62" s="1">
        <f t="shared" si="115"/>
        <v>5.3201201274059473</v>
      </c>
      <c r="C62" s="1">
        <f t="shared" si="116"/>
        <v>4.0623720710030726</v>
      </c>
      <c r="D62" s="1">
        <f t="shared" si="117"/>
        <v>4.8552459856031103</v>
      </c>
      <c r="E62" s="1">
        <f t="shared" si="118"/>
        <v>4.7789743067463828</v>
      </c>
      <c r="F62" s="1">
        <f t="shared" si="119"/>
        <v>4.8253026412871876</v>
      </c>
      <c r="G62" s="1">
        <f t="shared" si="120"/>
        <v>4.8365380793749955</v>
      </c>
      <c r="H62" s="1">
        <f t="shared" si="7"/>
        <v>4.816739244570055</v>
      </c>
      <c r="J62" t="s">
        <v>50</v>
      </c>
      <c r="K62">
        <v>-458.71720921770702</v>
      </c>
      <c r="L62">
        <v>-460.68579631390202</v>
      </c>
      <c r="M62">
        <v>-460.66008614702099</v>
      </c>
      <c r="N62">
        <v>-460.75875330180298</v>
      </c>
      <c r="O62">
        <v>1.0803287650490001</v>
      </c>
      <c r="P62">
        <v>1.0646500000000001</v>
      </c>
      <c r="Q62">
        <f t="shared" si="112"/>
        <v>-460.75141682151019</v>
      </c>
      <c r="R62" t="s">
        <v>50</v>
      </c>
      <c r="S62">
        <v>-230.795107055508</v>
      </c>
      <c r="T62">
        <v>-231.84964182566799</v>
      </c>
      <c r="U62">
        <v>-231.83987998890601</v>
      </c>
      <c r="V62">
        <v>-231.89813922968</v>
      </c>
      <c r="W62">
        <v>1.074764762859</v>
      </c>
      <c r="X62">
        <v>1.0592200000000001</v>
      </c>
      <c r="Y62">
        <f t="shared" si="113"/>
        <v>-231.89408649323818</v>
      </c>
      <c r="Z62" t="s">
        <v>50</v>
      </c>
      <c r="AA62">
        <v>-227.92077007445599</v>
      </c>
      <c r="AB62">
        <v>-228.827676337501</v>
      </c>
      <c r="AC62">
        <v>-228.81373235640999</v>
      </c>
      <c r="AD62">
        <v>-228.85287674546001</v>
      </c>
      <c r="AE62">
        <v>1.0878822838810001</v>
      </c>
      <c r="AF62">
        <v>1.0718300000000001</v>
      </c>
      <c r="AG62">
        <f t="shared" si="121"/>
        <v>-228.84971454826109</v>
      </c>
      <c r="AL62" s="9"/>
    </row>
    <row r="63" spans="1:38">
      <c r="A63" s="1">
        <f t="shared" ref="A63:A65" si="122">627.5095*(S63+AA63-K63)</f>
        <v>1.0093120603928023</v>
      </c>
      <c r="B63" s="1">
        <f t="shared" ref="B63:B65" si="123">627.5095*(T63+AB63-L63)</f>
        <v>4.7856401206048753</v>
      </c>
      <c r="C63" s="1">
        <f t="shared" ref="C63:C65" si="124">627.5095*(U63+AC63-M63)</f>
        <v>3.827975530185098</v>
      </c>
      <c r="D63" s="1">
        <f t="shared" ref="D63:D65" si="125">627.5095*(V63+AD63-N63)</f>
        <v>4.5058397910601329</v>
      </c>
      <c r="E63" s="1">
        <f t="shared" ref="E63:E65" si="126">627.5095*(Y63+AG63-Q63)</f>
        <v>4.4458644902738014</v>
      </c>
      <c r="F63" s="1">
        <f t="shared" ref="F63:F65" si="127">(E63-C63)*P63+C63</f>
        <v>4.4848038525385912</v>
      </c>
      <c r="G63" s="1">
        <f t="shared" ref="G63:G65" si="128">(E63-C63)*O63+C63</f>
        <v>4.4946263923290672</v>
      </c>
      <c r="H63" s="1">
        <f t="shared" si="7"/>
        <v>4.4784272384704762</v>
      </c>
      <c r="J63" t="s">
        <v>51</v>
      </c>
      <c r="K63">
        <v>-438.87354026251501</v>
      </c>
      <c r="L63">
        <v>-440.80826003634598</v>
      </c>
      <c r="M63">
        <v>-440.78930604441302</v>
      </c>
      <c r="N63">
        <v>-440.88728091987701</v>
      </c>
      <c r="O63">
        <v>1.0789169336319999</v>
      </c>
      <c r="P63">
        <v>1.0630200000000001</v>
      </c>
      <c r="Q63">
        <f t="shared" si="112"/>
        <v>-440.88011458806443</v>
      </c>
      <c r="R63" t="s">
        <v>51</v>
      </c>
      <c r="S63">
        <v>-230.79507488355401</v>
      </c>
      <c r="T63">
        <v>-231.84962283249399</v>
      </c>
      <c r="U63">
        <v>-231.83986076570301</v>
      </c>
      <c r="V63">
        <v>-231.898118686808</v>
      </c>
      <c r="W63">
        <v>1.0747630918660001</v>
      </c>
      <c r="X63">
        <v>1.0592200000000001</v>
      </c>
      <c r="Y63">
        <f t="shared" si="113"/>
        <v>-231.89406612644333</v>
      </c>
      <c r="Z63" t="s">
        <v>51</v>
      </c>
      <c r="AA63">
        <v>-208.07685693787701</v>
      </c>
      <c r="AB63">
        <v>-208.95101080119099</v>
      </c>
      <c r="AC63">
        <v>-208.943345011654</v>
      </c>
      <c r="AD63">
        <v>-208.98198172059699</v>
      </c>
      <c r="AE63">
        <v>1.0847366823869999</v>
      </c>
      <c r="AF63">
        <v>1.0682199999999999</v>
      </c>
      <c r="AG63">
        <f t="shared" si="121"/>
        <v>-208.97896352587071</v>
      </c>
    </row>
    <row r="64" spans="1:38">
      <c r="A64" s="1">
        <f t="shared" si="122"/>
        <v>0.95865071848260119</v>
      </c>
      <c r="B64" s="1">
        <f t="shared" si="123"/>
        <v>3.6137506832301618</v>
      </c>
      <c r="C64" s="1">
        <f t="shared" si="124"/>
        <v>2.9098180825824933</v>
      </c>
      <c r="D64" s="1">
        <f t="shared" si="125"/>
        <v>3.4059499628685153</v>
      </c>
      <c r="E64" s="1">
        <f t="shared" si="126"/>
        <v>3.3232497650411301</v>
      </c>
      <c r="F64" s="1">
        <f t="shared" si="127"/>
        <v>3.3493993189566389</v>
      </c>
      <c r="G64" s="1">
        <f t="shared" si="128"/>
        <v>3.3558963941342732</v>
      </c>
      <c r="H64" s="1">
        <f t="shared" si="7"/>
        <v>3.3450376147067002</v>
      </c>
      <c r="J64" t="s">
        <v>52</v>
      </c>
      <c r="K64">
        <v>-306.86253420979602</v>
      </c>
      <c r="L64">
        <v>-308.22083068058402</v>
      </c>
      <c r="M64">
        <v>-308.20557787581799</v>
      </c>
      <c r="N64">
        <v>-308.27420211753702</v>
      </c>
      <c r="O64">
        <v>1.078964991021</v>
      </c>
      <c r="P64">
        <v>1.06325</v>
      </c>
      <c r="Q64">
        <f t="shared" si="112"/>
        <v>-308.2691797927385</v>
      </c>
      <c r="R64" t="s">
        <v>52</v>
      </c>
      <c r="S64">
        <v>-230.79516315214801</v>
      </c>
      <c r="T64">
        <v>-231.849677322536</v>
      </c>
      <c r="U64">
        <v>-231.839919805546</v>
      </c>
      <c r="V64">
        <v>-231.89816554075401</v>
      </c>
      <c r="W64">
        <v>1.0747699760859999</v>
      </c>
      <c r="X64">
        <v>1.0592299999999999</v>
      </c>
      <c r="Y64">
        <f t="shared" si="113"/>
        <v>-231.89411348094072</v>
      </c>
      <c r="Z64" t="s">
        <v>52</v>
      </c>
      <c r="AA64">
        <v>-76.065843350547993</v>
      </c>
      <c r="AB64">
        <v>-76.365394480001996</v>
      </c>
      <c r="AC64">
        <v>-76.361020980183994</v>
      </c>
      <c r="AD64">
        <v>-76.370608850249994</v>
      </c>
      <c r="AE64">
        <v>1.0958321939639999</v>
      </c>
      <c r="AF64">
        <v>1.07914</v>
      </c>
      <c r="AG64">
        <f t="shared" si="121"/>
        <v>-76.36977037641347</v>
      </c>
      <c r="AL64" s="9"/>
    </row>
    <row r="65" spans="1:33">
      <c r="A65" s="1">
        <f t="shared" si="122"/>
        <v>-5.1991079726182221E-2</v>
      </c>
      <c r="B65" s="1">
        <f t="shared" si="123"/>
        <v>4.8270022342258709</v>
      </c>
      <c r="C65" s="1">
        <f t="shared" si="124"/>
        <v>3.4866837230613088</v>
      </c>
      <c r="D65" s="1">
        <f t="shared" si="125"/>
        <v>4.3005162679844862</v>
      </c>
      <c r="E65" s="1">
        <f t="shared" si="126"/>
        <v>4.2135563417298236</v>
      </c>
      <c r="F65" s="1">
        <f t="shared" si="127"/>
        <v>4.2591675985512731</v>
      </c>
      <c r="G65" s="1">
        <f t="shared" si="128"/>
        <v>4.270975982155174</v>
      </c>
      <c r="H65" s="1">
        <f t="shared" si="7"/>
        <v>4.2518625287336542</v>
      </c>
      <c r="J65" t="s">
        <v>53</v>
      </c>
      <c r="K65">
        <v>-345.89503646271601</v>
      </c>
      <c r="L65">
        <v>-347.44099071615699</v>
      </c>
      <c r="M65">
        <v>-347.431564459117</v>
      </c>
      <c r="N65">
        <v>-347.50857186555498</v>
      </c>
      <c r="O65">
        <v>1.0789954648869999</v>
      </c>
      <c r="P65">
        <v>1.0627500000000001</v>
      </c>
      <c r="Q65">
        <f t="shared" si="112"/>
        <v>-347.50293399582404</v>
      </c>
      <c r="R65" t="s">
        <v>53</v>
      </c>
      <c r="S65">
        <v>-230.79514691404299</v>
      </c>
      <c r="T65">
        <v>-231.84967085465999</v>
      </c>
      <c r="U65">
        <v>-231.839911627341</v>
      </c>
      <c r="V65">
        <v>-231.89816325917599</v>
      </c>
      <c r="W65">
        <v>1.074767403312</v>
      </c>
      <c r="X65">
        <v>1.0592200000000001</v>
      </c>
      <c r="Y65">
        <f t="shared" si="113"/>
        <v>-231.89411091888584</v>
      </c>
      <c r="Z65" t="s">
        <v>53</v>
      </c>
      <c r="AA65">
        <v>-115.099972401729</v>
      </c>
      <c r="AB65">
        <v>-115.583627544115</v>
      </c>
      <c r="AC65">
        <v>-115.586096447812</v>
      </c>
      <c r="AD65">
        <v>-115.60355529775499</v>
      </c>
      <c r="AE65">
        <v>1.0903671635859999</v>
      </c>
      <c r="AF65">
        <v>1.0719000000000001</v>
      </c>
      <c r="AG65">
        <f t="shared" si="121"/>
        <v>-115.60210834777199</v>
      </c>
    </row>
    <row r="66" spans="1:33">
      <c r="A66" s="1">
        <f t="shared" ref="A66" si="129">627.5095*(S66+AA66-K66)</f>
        <v>-1.033462778843619</v>
      </c>
      <c r="B66" s="1">
        <f t="shared" ref="B66" si="130">627.5095*(T66+AB66-L66)</f>
        <v>3.9033656635768681</v>
      </c>
      <c r="C66" s="1">
        <f t="shared" ref="C66" si="131">627.5095*(U66+AC66-M66)</f>
        <v>2.5342797223224518</v>
      </c>
      <c r="D66" s="1">
        <f t="shared" ref="D66" si="132">627.5095*(V66+AD66-N66)</f>
        <v>3.301476995552167</v>
      </c>
      <c r="E66" s="1">
        <f t="shared" ref="E66" si="133">627.5095*(Y66+AG66-Q66)</f>
        <v>3.2451755595245433</v>
      </c>
      <c r="F66" s="1">
        <f t="shared" ref="F66" si="134">(E66-C66)*P66+C66</f>
        <v>3.2881136680915497</v>
      </c>
      <c r="G66" s="1">
        <f t="shared" ref="G66" si="135">(E66-C66)*O66+C66</f>
        <v>3.2998113785709604</v>
      </c>
      <c r="H66" s="1">
        <f t="shared" si="7"/>
        <v>3.2826397701450936</v>
      </c>
      <c r="J66" t="s">
        <v>54</v>
      </c>
      <c r="K66">
        <v>-326.05518983719497</v>
      </c>
      <c r="L66">
        <v>-327.56899611847803</v>
      </c>
      <c r="M66">
        <v>-327.56618209576197</v>
      </c>
      <c r="N66">
        <v>-327.642734569119</v>
      </c>
      <c r="O66">
        <v>1.076854886732</v>
      </c>
      <c r="P66">
        <v>1.0604</v>
      </c>
      <c r="Q66">
        <f t="shared" si="112"/>
        <v>-327.63727103662137</v>
      </c>
      <c r="R66" t="s">
        <v>54</v>
      </c>
      <c r="S66">
        <v>-230.79518879983701</v>
      </c>
      <c r="T66">
        <v>-231.84968573753301</v>
      </c>
      <c r="U66">
        <v>-231.83993145878401</v>
      </c>
      <c r="V66">
        <v>-231.898165861005</v>
      </c>
      <c r="W66">
        <v>1.0747747223199999</v>
      </c>
      <c r="X66">
        <v>1.0592299999999999</v>
      </c>
      <c r="Y66">
        <f t="shared" si="113"/>
        <v>-231.8941143503348</v>
      </c>
      <c r="Z66" t="s">
        <v>54</v>
      </c>
      <c r="AA66">
        <v>-95.261647965060007</v>
      </c>
      <c r="AB66">
        <v>-95.713089972069</v>
      </c>
      <c r="AC66">
        <v>-95.722212005336004</v>
      </c>
      <c r="AD66">
        <v>-95.739307469845002</v>
      </c>
      <c r="AE66">
        <v>1.0838322432180001</v>
      </c>
      <c r="AF66">
        <v>1.06457</v>
      </c>
      <c r="AG66">
        <f t="shared" si="121"/>
        <v>-95.737985170063268</v>
      </c>
    </row>
    <row r="67" spans="1:33">
      <c r="A67" s="1">
        <f t="shared" ref="A67" si="136">627.5095*(S67+AA67-K67)</f>
        <v>-0.61391706945799562</v>
      </c>
      <c r="B67" s="1">
        <f t="shared" ref="B67" si="137">627.5095*(T67+AB67-L67)</f>
        <v>6.3153270091723206</v>
      </c>
      <c r="C67" s="1">
        <f t="shared" ref="C67" si="138">627.5095*(U67+AC67-M67)</f>
        <v>4.3079200323091378</v>
      </c>
      <c r="D67" s="1">
        <f t="shared" ref="D67" si="139">627.5095*(V67+AD67-N67)</f>
        <v>5.3928370332864013</v>
      </c>
      <c r="E67" s="1">
        <f t="shared" ref="E67" si="140">627.5095*(Y67+AG67-Q67)</f>
        <v>5.3239298473194108</v>
      </c>
      <c r="F67" s="1">
        <f t="shared" ref="F67" si="141">(E67-C67)*P67+C67</f>
        <v>5.3873695001686528</v>
      </c>
      <c r="G67" s="1">
        <f t="shared" ref="G67" si="142">(E67-C67)*O67+C67</f>
        <v>5.4037126876027042</v>
      </c>
      <c r="H67" s="1">
        <f t="shared" si="7"/>
        <v>5.3774735645704519</v>
      </c>
      <c r="J67" t="s">
        <v>198</v>
      </c>
      <c r="K67">
        <v>-477.91311643793</v>
      </c>
      <c r="L67">
        <v>-480.04507811847702</v>
      </c>
      <c r="M67">
        <v>-480.02860053418499</v>
      </c>
      <c r="N67">
        <v>-480.13607803763898</v>
      </c>
      <c r="O67">
        <v>1.078525659009</v>
      </c>
      <c r="P67">
        <v>1.0624400000000001</v>
      </c>
      <c r="Q67">
        <f t="shared" si="112"/>
        <v>-480.1282527794109</v>
      </c>
      <c r="R67" t="s">
        <v>55</v>
      </c>
      <c r="S67">
        <v>-230.795120991098</v>
      </c>
      <c r="T67">
        <v>-231.84966718465299</v>
      </c>
      <c r="U67">
        <v>-231.83990510128501</v>
      </c>
      <c r="V67">
        <v>-231.898167106286</v>
      </c>
      <c r="W67">
        <v>1.0747618107320001</v>
      </c>
      <c r="X67">
        <v>1.0592200000000001</v>
      </c>
      <c r="Y67">
        <f t="shared" si="113"/>
        <v>-231.89411432645397</v>
      </c>
      <c r="Z67" t="s">
        <v>55</v>
      </c>
      <c r="AA67">
        <v>-247.11897378591601</v>
      </c>
      <c r="AB67">
        <v>-248.185346820039</v>
      </c>
      <c r="AC67">
        <v>-248.181830325627</v>
      </c>
      <c r="AD67">
        <v>-248.229316898859</v>
      </c>
      <c r="AE67">
        <v>1.083576937626</v>
      </c>
      <c r="AF67">
        <v>1.0665899999999999</v>
      </c>
      <c r="AG67">
        <f t="shared" si="121"/>
        <v>-248.22565423104902</v>
      </c>
    </row>
    <row r="68" spans="1:33">
      <c r="A68" s="1">
        <f t="shared" ref="A68:A69" si="143">627.5095*(S68+AA68-K68)</f>
        <v>1.1869777602507516</v>
      </c>
      <c r="B68" s="1">
        <f t="shared" ref="B68:B69" si="144">627.5095*(T68+AB68-L68)</f>
        <v>4.3832942734204137</v>
      </c>
      <c r="C68" s="1">
        <f t="shared" ref="C68:C69" si="145">627.5095*(U68+AC68-M68)</f>
        <v>3.6623968411414451</v>
      </c>
      <c r="D68" s="1">
        <f t="shared" ref="D68:D69" si="146">627.5095*(V68+AD68-N68)</f>
        <v>4.2156186346359004</v>
      </c>
      <c r="E68" s="1">
        <f t="shared" ref="E68:E69" si="147">627.5095*(Y68+AG68-Q68)</f>
        <v>4.1917602168068475</v>
      </c>
      <c r="F68" s="1">
        <f t="shared" ref="F68:F69" si="148">(E68-C68)*P68+C68</f>
        <v>4.2236120111206343</v>
      </c>
      <c r="G68" s="1">
        <f t="shared" ref="G68:G69" si="149">(E68-C68)*O68+C68</f>
        <v>4.2315560815021467</v>
      </c>
      <c r="H68" s="1">
        <f t="shared" si="7"/>
        <v>4.2196576667044141</v>
      </c>
      <c r="J68" t="s">
        <v>56</v>
      </c>
      <c r="K68">
        <v>-493.58885669028803</v>
      </c>
      <c r="L68">
        <v>-495.78383186005698</v>
      </c>
      <c r="M68">
        <v>-495.748111816277</v>
      </c>
      <c r="N68">
        <v>-495.87071522760402</v>
      </c>
      <c r="O68">
        <v>1.0751768379240001</v>
      </c>
      <c r="P68">
        <v>1.0601700000000001</v>
      </c>
      <c r="Q68">
        <f t="shared" si="112"/>
        <v>-495.86214274309992</v>
      </c>
      <c r="R68" t="s">
        <v>56</v>
      </c>
      <c r="S68">
        <v>-246.793482567692</v>
      </c>
      <c r="T68">
        <v>-247.888423323312</v>
      </c>
      <c r="U68">
        <v>-247.871137716335</v>
      </c>
      <c r="V68">
        <v>-247.93199860446799</v>
      </c>
      <c r="W68">
        <v>1.075401227448</v>
      </c>
      <c r="X68">
        <v>1.0603499999999999</v>
      </c>
      <c r="Y68">
        <f t="shared" ref="Y68:Y72" si="150">(V68-U68)/W68+U68</f>
        <v>-247.92773137326938</v>
      </c>
      <c r="Z68" t="s">
        <v>56</v>
      </c>
      <c r="AA68">
        <v>-246.793482553209</v>
      </c>
      <c r="AB68">
        <v>-247.88842331297801</v>
      </c>
      <c r="AC68">
        <v>-247.87113769931199</v>
      </c>
      <c r="AD68">
        <v>-247.93199860749701</v>
      </c>
      <c r="AE68">
        <v>1.0754012254250001</v>
      </c>
      <c r="AF68">
        <v>1.0603499999999999</v>
      </c>
      <c r="AG68">
        <f t="shared" ref="AG68:AG76" si="151">(AD68-AC68)/AE68+AC68</f>
        <v>-247.9277313749989</v>
      </c>
    </row>
    <row r="69" spans="1:33">
      <c r="A69" s="1">
        <f t="shared" si="143"/>
        <v>2.2569927026359378</v>
      </c>
      <c r="B69" s="1">
        <f t="shared" si="144"/>
        <v>2.8906040077598436</v>
      </c>
      <c r="C69" s="1">
        <f t="shared" si="145"/>
        <v>2.777254166828774</v>
      </c>
      <c r="D69" s="1">
        <f t="shared" si="146"/>
        <v>2.9639156094152432</v>
      </c>
      <c r="E69" s="1">
        <f t="shared" si="147"/>
        <v>2.9127518451130765</v>
      </c>
      <c r="F69" s="1">
        <f t="shared" si="148"/>
        <v>2.9219548474221462</v>
      </c>
      <c r="G69" s="1">
        <f t="shared" si="149"/>
        <v>2.9242121692054961</v>
      </c>
      <c r="H69" s="1">
        <f t="shared" si="7"/>
        <v>2.9198925727586591</v>
      </c>
      <c r="J69" t="s">
        <v>57</v>
      </c>
      <c r="K69">
        <v>-152.923289800041</v>
      </c>
      <c r="L69">
        <v>-153.56888030958501</v>
      </c>
      <c r="M69">
        <v>-153.56435275075</v>
      </c>
      <c r="N69">
        <v>-153.59284658028699</v>
      </c>
      <c r="O69">
        <v>1.084579486804</v>
      </c>
      <c r="P69">
        <v>1.06792</v>
      </c>
      <c r="Q69">
        <f t="shared" ref="Q69:Q76" si="152">(N69-M69)/O69+M69</f>
        <v>-153.59062452693945</v>
      </c>
      <c r="R69" t="s">
        <v>57</v>
      </c>
      <c r="S69">
        <v>-76.853617749508999</v>
      </c>
      <c r="T69">
        <v>-77.198822800613996</v>
      </c>
      <c r="U69">
        <v>-77.198824723895001</v>
      </c>
      <c r="V69">
        <v>-77.217454965944</v>
      </c>
      <c r="W69">
        <v>1.0752093955069999</v>
      </c>
      <c r="X69">
        <v>1.05867</v>
      </c>
      <c r="Y69">
        <f t="shared" si="150"/>
        <v>-77.216151806532906</v>
      </c>
      <c r="Z69" t="s">
        <v>57</v>
      </c>
      <c r="AA69">
        <v>-76.066075303865006</v>
      </c>
      <c r="AB69">
        <v>-76.365451038459</v>
      </c>
      <c r="AC69">
        <v>-76.361102190804999</v>
      </c>
      <c r="AD69">
        <v>-76.370668314362007</v>
      </c>
      <c r="AE69">
        <v>1.095931023681</v>
      </c>
      <c r="AF69">
        <v>1.0792200000000001</v>
      </c>
      <c r="AG69">
        <f t="shared" si="151"/>
        <v>-76.36983095507054</v>
      </c>
    </row>
    <row r="70" spans="1:33">
      <c r="A70" s="1">
        <f t="shared" ref="A70:A75" si="153">627.5095*(S70+AA70-K70)</f>
        <v>2.7416415813705721</v>
      </c>
      <c r="B70" s="1">
        <f t="shared" ref="B70:B75" si="154">627.5095*(T70+AB70-L70)</f>
        <v>5.1114716856316482</v>
      </c>
      <c r="C70" s="1">
        <f t="shared" ref="C70:C75" si="155">627.5095*(U70+AC70-M70)</f>
        <v>4.5271287705727001</v>
      </c>
      <c r="D70" s="1">
        <f t="shared" ref="D70:D75" si="156">627.5095*(V70+AD70-N70)</f>
        <v>5.0312986415877274</v>
      </c>
      <c r="E70" s="1">
        <f t="shared" ref="E70:E75" si="157">627.5095*(Y70+AG70-Q70)</f>
        <v>4.9807174227901845</v>
      </c>
      <c r="F70" s="1">
        <f t="shared" ref="F70:F75" si="158">(E70-C70)*P70+C70</f>
        <v>5.0115387717083628</v>
      </c>
      <c r="G70" s="1">
        <f t="shared" ref="G70:G75" si="159">(E70-C70)*O70+C70</f>
        <v>5.0188748200133935</v>
      </c>
      <c r="H70" s="1">
        <f t="shared" si="7"/>
        <v>5.0046215447620455</v>
      </c>
      <c r="J70" t="s">
        <v>58</v>
      </c>
      <c r="K70">
        <v>-304.778613698588</v>
      </c>
      <c r="L70">
        <v>-306.034569825414</v>
      </c>
      <c r="M70">
        <v>-306.01966954066899</v>
      </c>
      <c r="N70">
        <v>-306.07826207083701</v>
      </c>
      <c r="O70">
        <v>1.0841233506100001</v>
      </c>
      <c r="P70">
        <v>1.06795</v>
      </c>
      <c r="Q70">
        <f t="shared" si="152"/>
        <v>-306.073715540264</v>
      </c>
      <c r="R70" t="s">
        <v>58</v>
      </c>
      <c r="S70">
        <v>-76.853512821270996</v>
      </c>
      <c r="T70">
        <v>-77.198775326192006</v>
      </c>
      <c r="U70">
        <v>-77.198759640811005</v>
      </c>
      <c r="V70">
        <v>-77.217401130436997</v>
      </c>
      <c r="W70">
        <v>1.075184930834</v>
      </c>
      <c r="X70">
        <v>1.0586500000000001</v>
      </c>
      <c r="Y70">
        <f t="shared" si="150"/>
        <v>-77.2160975787707</v>
      </c>
      <c r="Z70" t="s">
        <v>58</v>
      </c>
      <c r="AA70">
        <v>-227.92073179353201</v>
      </c>
      <c r="AB70">
        <v>-228.82764885093201</v>
      </c>
      <c r="AC70">
        <v>-228.81369546123901</v>
      </c>
      <c r="AD70">
        <v>-228.85284305598299</v>
      </c>
      <c r="AE70">
        <v>1.087879757836</v>
      </c>
      <c r="AF70">
        <v>1.0718300000000001</v>
      </c>
      <c r="AG70">
        <f t="shared" si="151"/>
        <v>-228.84968068337591</v>
      </c>
    </row>
    <row r="71" spans="1:33">
      <c r="A71" s="1">
        <f t="shared" si="153"/>
        <v>-1.5648760977150062</v>
      </c>
      <c r="B71" s="1">
        <f t="shared" si="154"/>
        <v>3.0184967566145597</v>
      </c>
      <c r="C71" s="1">
        <f t="shared" si="155"/>
        <v>2.1814072675920517</v>
      </c>
      <c r="D71" s="1">
        <f t="shared" si="156"/>
        <v>2.9404448006616302</v>
      </c>
      <c r="E71" s="1">
        <f t="shared" si="157"/>
        <v>2.9093427859743564</v>
      </c>
      <c r="F71" s="1">
        <f t="shared" si="158"/>
        <v>2.9567750643521475</v>
      </c>
      <c r="G71" s="1">
        <f t="shared" si="159"/>
        <v>2.969843293766059</v>
      </c>
      <c r="H71" s="1">
        <f t="shared" si="7"/>
        <v>2.9477049877931036</v>
      </c>
      <c r="J71" t="s">
        <v>59</v>
      </c>
      <c r="K71">
        <v>-424.33521337499798</v>
      </c>
      <c r="L71">
        <v>-426.23671511232601</v>
      </c>
      <c r="M71">
        <v>-426.25026010470998</v>
      </c>
      <c r="N71">
        <v>-426.33128172301099</v>
      </c>
      <c r="O71">
        <v>1.0831124546940001</v>
      </c>
      <c r="P71">
        <v>1.0651600000000001</v>
      </c>
      <c r="Q71">
        <f t="shared" si="152"/>
        <v>-426.32506454255935</v>
      </c>
      <c r="R71" t="s">
        <v>59</v>
      </c>
      <c r="S71">
        <v>-196.41683450416599</v>
      </c>
      <c r="T71">
        <v>-197.40414662582799</v>
      </c>
      <c r="U71">
        <v>-197.43296364929199</v>
      </c>
      <c r="V71">
        <v>-197.473634253119</v>
      </c>
      <c r="W71">
        <v>1.079786930274</v>
      </c>
      <c r="X71">
        <v>1.06016</v>
      </c>
      <c r="Y71">
        <f t="shared" si="150"/>
        <v>-197.47062904668357</v>
      </c>
      <c r="Z71" t="s">
        <v>59</v>
      </c>
      <c r="AA71">
        <v>-227.92087265952799</v>
      </c>
      <c r="AB71">
        <v>-228.82775820592599</v>
      </c>
      <c r="AC71">
        <v>-228.81382016180399</v>
      </c>
      <c r="AD71">
        <v>-228.852961573024</v>
      </c>
      <c r="AE71">
        <v>1.087895985946</v>
      </c>
      <c r="AF71">
        <v>1.0718399999999999</v>
      </c>
      <c r="AG71">
        <f t="shared" si="151"/>
        <v>-228.84979916322109</v>
      </c>
    </row>
    <row r="72" spans="1:33">
      <c r="A72" s="1">
        <f t="shared" si="153"/>
        <v>-1.6233570796537062</v>
      </c>
      <c r="B72" s="1">
        <f t="shared" si="154"/>
        <v>3.6674617294368006</v>
      </c>
      <c r="C72" s="1">
        <f t="shared" si="155"/>
        <v>2.6889022040868986</v>
      </c>
      <c r="D72" s="1">
        <f t="shared" si="156"/>
        <v>3.5890372783028694</v>
      </c>
      <c r="E72" s="1">
        <f t="shared" si="157"/>
        <v>3.5511909548631366</v>
      </c>
      <c r="F72" s="1">
        <f t="shared" si="158"/>
        <v>3.6058255701123194</v>
      </c>
      <c r="G72" s="1">
        <f t="shared" si="159"/>
        <v>3.621455166195215</v>
      </c>
      <c r="H72" s="1">
        <f t="shared" si="7"/>
        <v>3.5966335720290443</v>
      </c>
      <c r="J72" t="s">
        <v>60</v>
      </c>
      <c r="K72">
        <v>-404.49123723890102</v>
      </c>
      <c r="L72">
        <v>-406.36102411254097</v>
      </c>
      <c r="M72">
        <v>-406.38066880258299</v>
      </c>
      <c r="N72">
        <v>-406.46138721454503</v>
      </c>
      <c r="O72">
        <v>1.08148571029</v>
      </c>
      <c r="P72">
        <v>1.0633600000000001</v>
      </c>
      <c r="Q72">
        <f t="shared" si="152"/>
        <v>-406.45530539851211</v>
      </c>
      <c r="R72" t="s">
        <v>60</v>
      </c>
      <c r="S72">
        <v>-196.416798093501</v>
      </c>
      <c r="T72">
        <v>-197.40414862829601</v>
      </c>
      <c r="U72">
        <v>-197.43295916477999</v>
      </c>
      <c r="V72">
        <v>-197.47363619133199</v>
      </c>
      <c r="W72">
        <v>1.0797799368180001</v>
      </c>
      <c r="X72">
        <v>1.0601499999999999</v>
      </c>
      <c r="Y72">
        <f t="shared" si="150"/>
        <v>-197.47063075430023</v>
      </c>
      <c r="Z72" t="s">
        <v>60</v>
      </c>
      <c r="AA72">
        <v>-208.077026129469</v>
      </c>
      <c r="AB72">
        <v>-208.95103101220201</v>
      </c>
      <c r="AC72">
        <v>-208.94342459956201</v>
      </c>
      <c r="AD72">
        <v>-208.98203152848299</v>
      </c>
      <c r="AE72">
        <v>1.0847427370260001</v>
      </c>
      <c r="AF72">
        <v>1.0682199999999999</v>
      </c>
      <c r="AG72">
        <f t="shared" si="151"/>
        <v>-208.97901546143478</v>
      </c>
    </row>
    <row r="73" spans="1:33">
      <c r="A73" s="1">
        <f t="shared" si="153"/>
        <v>-1.176132395581071</v>
      </c>
      <c r="B73" s="1">
        <f t="shared" si="154"/>
        <v>4.6277588973314474</v>
      </c>
      <c r="C73" s="1">
        <f t="shared" si="155"/>
        <v>2.9626400815402794</v>
      </c>
      <c r="D73" s="1">
        <f t="shared" si="156"/>
        <v>3.8827398498648855</v>
      </c>
      <c r="E73" s="1">
        <f t="shared" si="157"/>
        <v>3.8011429728947252</v>
      </c>
      <c r="F73" s="1">
        <f t="shared" si="158"/>
        <v>3.8553102596762225</v>
      </c>
      <c r="G73" s="1">
        <f t="shared" si="159"/>
        <v>3.8684407769620091</v>
      </c>
      <c r="H73" s="1">
        <f t="shared" si="7"/>
        <v>3.8453320752691047</v>
      </c>
      <c r="J73" t="s">
        <v>61</v>
      </c>
      <c r="K73">
        <v>-458.71400455623802</v>
      </c>
      <c r="L73">
        <v>-460.68477597971003</v>
      </c>
      <c r="M73">
        <v>-460.65839586613799</v>
      </c>
      <c r="N73">
        <v>-460.75726378945598</v>
      </c>
      <c r="O73">
        <v>1.080259477649</v>
      </c>
      <c r="P73">
        <v>1.0646</v>
      </c>
      <c r="Q73">
        <f t="shared" si="152"/>
        <v>-460.74991825067946</v>
      </c>
      <c r="R73" t="s">
        <v>61</v>
      </c>
      <c r="S73">
        <v>-230.79518206219001</v>
      </c>
      <c r="T73">
        <v>-231.84967940299001</v>
      </c>
      <c r="U73">
        <v>-231.83992519837699</v>
      </c>
      <c r="V73">
        <v>-231.89815889192801</v>
      </c>
      <c r="W73">
        <v>1.0747748365459999</v>
      </c>
      <c r="X73">
        <v>1.0592299999999999</v>
      </c>
      <c r="Y73">
        <f t="shared" ref="Y73:Y76" si="160">(V73-U73)/W73+U73</f>
        <v>-231.89410742480328</v>
      </c>
      <c r="Z73" t="s">
        <v>61</v>
      </c>
      <c r="AA73">
        <v>-227.920696780247</v>
      </c>
      <c r="AB73">
        <v>-228.827721773793</v>
      </c>
      <c r="AC73">
        <v>-228.813749400463</v>
      </c>
      <c r="AD73">
        <v>-228.85291735797699</v>
      </c>
      <c r="AE73">
        <v>1.087880399299</v>
      </c>
      <c r="AF73">
        <v>1.0718300000000001</v>
      </c>
      <c r="AG73">
        <f t="shared" si="151"/>
        <v>-228.84975331922027</v>
      </c>
    </row>
    <row r="74" spans="1:33">
      <c r="A74" s="1">
        <f t="shared" si="153"/>
        <v>-0.30415095616859911</v>
      </c>
      <c r="B74" s="1">
        <f t="shared" si="154"/>
        <v>3.1850577816661554</v>
      </c>
      <c r="C74" s="1">
        <f t="shared" si="155"/>
        <v>2.4488907452783666</v>
      </c>
      <c r="D74" s="1">
        <f t="shared" si="156"/>
        <v>3.0334903549869776</v>
      </c>
      <c r="E74" s="1">
        <f t="shared" si="157"/>
        <v>3.0027530768743547</v>
      </c>
      <c r="F74" s="1">
        <f t="shared" si="158"/>
        <v>3.0384550427690318</v>
      </c>
      <c r="G74" s="1">
        <f t="shared" si="159"/>
        <v>3.0481974959317135</v>
      </c>
      <c r="H74" s="1">
        <f t="shared" si="7"/>
        <v>3.0319416217494632</v>
      </c>
      <c r="J74" t="s">
        <v>62</v>
      </c>
      <c r="K74">
        <v>-325.18828701773901</v>
      </c>
      <c r="L74">
        <v>-326.63194156161802</v>
      </c>
      <c r="M74">
        <v>-326.63896654982801</v>
      </c>
      <c r="N74">
        <v>-326.70426682521497</v>
      </c>
      <c r="O74">
        <v>1.082050026631</v>
      </c>
      <c r="P74">
        <v>1.06446</v>
      </c>
      <c r="Q74">
        <f t="shared" si="152"/>
        <v>-326.69931521558266</v>
      </c>
      <c r="R74" t="s">
        <v>62</v>
      </c>
      <c r="S74">
        <v>-247.119136547822</v>
      </c>
      <c r="T74">
        <v>-248.185359414185</v>
      </c>
      <c r="U74">
        <v>-248.18187888068999</v>
      </c>
      <c r="V74">
        <v>-248.229337257498</v>
      </c>
      <c r="W74">
        <v>1.0835862228149999</v>
      </c>
      <c r="X74">
        <v>1.0665899999999999</v>
      </c>
      <c r="Y74">
        <f t="shared" si="160"/>
        <v>-248.2256763891935</v>
      </c>
      <c r="Z74" t="s">
        <v>62</v>
      </c>
      <c r="AA74">
        <v>-78.069635165297996</v>
      </c>
      <c r="AB74">
        <v>-78.441506434982998</v>
      </c>
      <c r="AC74">
        <v>-78.453185113486995</v>
      </c>
      <c r="AD74">
        <v>-78.470095393326005</v>
      </c>
      <c r="AE74">
        <v>1.079251789065</v>
      </c>
      <c r="AF74">
        <v>1.0597700000000001</v>
      </c>
      <c r="AG74">
        <f t="shared" si="151"/>
        <v>-78.468853634966734</v>
      </c>
    </row>
    <row r="75" spans="1:33">
      <c r="A75" s="1">
        <f t="shared" si="153"/>
        <v>2.5778097187621296</v>
      </c>
      <c r="B75" s="1">
        <f t="shared" si="154"/>
        <v>4.2019386005783828</v>
      </c>
      <c r="C75" s="1">
        <f t="shared" si="155"/>
        <v>3.753175297140166</v>
      </c>
      <c r="D75" s="1">
        <f t="shared" si="156"/>
        <v>4.0686425148969088</v>
      </c>
      <c r="E75" s="1">
        <f t="shared" si="157"/>
        <v>4.0543718683096177</v>
      </c>
      <c r="F75" s="1">
        <f t="shared" si="158"/>
        <v>4.0723894471969739</v>
      </c>
      <c r="G75" s="1">
        <f t="shared" si="159"/>
        <v>4.077016372836562</v>
      </c>
      <c r="H75" s="1">
        <f t="shared" si="7"/>
        <v>4.0702449276102479</v>
      </c>
      <c r="J75" t="s">
        <v>63</v>
      </c>
      <c r="K75">
        <v>-323.65121771090497</v>
      </c>
      <c r="L75">
        <v>-325.09391987880599</v>
      </c>
      <c r="M75">
        <v>-325.07593727434102</v>
      </c>
      <c r="N75">
        <v>-325.15590580820799</v>
      </c>
      <c r="O75">
        <v>1.075181813787</v>
      </c>
      <c r="P75">
        <v>1.05982</v>
      </c>
      <c r="Q75">
        <f t="shared" si="152"/>
        <v>-325.1503140288969</v>
      </c>
      <c r="R75" t="s">
        <v>63</v>
      </c>
      <c r="S75">
        <v>-246.793702579876</v>
      </c>
      <c r="T75">
        <v>-247.888466444843</v>
      </c>
      <c r="U75">
        <v>-247.87122038645199</v>
      </c>
      <c r="V75">
        <v>-247.93202357232801</v>
      </c>
      <c r="W75">
        <v>1.075430074384</v>
      </c>
      <c r="X75">
        <v>1.0603800000000001</v>
      </c>
      <c r="Y75">
        <f t="shared" si="160"/>
        <v>-247.92775887028679</v>
      </c>
      <c r="Z75" t="s">
        <v>63</v>
      </c>
      <c r="AA75">
        <v>-76.853407129925003</v>
      </c>
      <c r="AB75">
        <v>-77.198757218845003</v>
      </c>
      <c r="AC75">
        <v>-77.198735822586997</v>
      </c>
      <c r="AD75">
        <v>-77.217398441586994</v>
      </c>
      <c r="AE75">
        <v>1.075141966168</v>
      </c>
      <c r="AF75">
        <v>1.0586100000000001</v>
      </c>
      <c r="AG75">
        <f t="shared" si="151"/>
        <v>-77.216094106039108</v>
      </c>
    </row>
    <row r="76" spans="1:33">
      <c r="A76" s="1">
        <f t="shared" ref="A76" si="161">627.5095*(S76+AA76-K76)</f>
        <v>-0.33254846561554818</v>
      </c>
      <c r="B76" s="1">
        <f t="shared" ref="B76" si="162">627.5095*(T76+AB76-L76)</f>
        <v>4.5785626677059561</v>
      </c>
      <c r="C76" s="1">
        <f t="shared" ref="C76" si="163">627.5095*(U76+AC76-M76)</f>
        <v>3.2570616704744282</v>
      </c>
      <c r="D76" s="1">
        <f t="shared" ref="D76" si="164">627.5095*(V76+AD76-N76)</f>
        <v>4.0321833319096516</v>
      </c>
      <c r="E76" s="1">
        <f t="shared" ref="E76" si="165">627.5095*(Y76+AG76-Q76)</f>
        <v>3.9729371080526477</v>
      </c>
      <c r="F76" s="1">
        <f t="shared" ref="F76" si="166">(E76-C76)*P76+C76</f>
        <v>4.016770161095562</v>
      </c>
      <c r="G76" s="1">
        <f t="shared" ref="G76" si="167">(E76-C76)*O76+C76</f>
        <v>4.0283020701723498</v>
      </c>
      <c r="H76" s="1">
        <f t="shared" ref="H76" si="168">(E76-C76)*1.0527+C76</f>
        <v>4.0106637436130201</v>
      </c>
      <c r="J76" t="s">
        <v>64</v>
      </c>
      <c r="K76">
        <v>-342.05473397236</v>
      </c>
      <c r="L76">
        <v>-343.60882843897002</v>
      </c>
      <c r="M76">
        <v>-343.59858995082197</v>
      </c>
      <c r="N76">
        <v>-343.67774870159298</v>
      </c>
      <c r="O76">
        <v>1.0773388207129999</v>
      </c>
      <c r="P76">
        <v>1.0612299999999999</v>
      </c>
      <c r="Q76">
        <f t="shared" si="152"/>
        <v>-343.67206613978789</v>
      </c>
      <c r="R76" t="s">
        <v>64</v>
      </c>
      <c r="S76">
        <v>-95.261636033046997</v>
      </c>
      <c r="T76">
        <v>-95.713085789602005</v>
      </c>
      <c r="U76">
        <v>-95.722207371688995</v>
      </c>
      <c r="V76">
        <v>-95.739307841705994</v>
      </c>
      <c r="W76">
        <v>1.083823697096</v>
      </c>
      <c r="X76">
        <v>1.06456</v>
      </c>
      <c r="Y76">
        <f t="shared" si="160"/>
        <v>-95.737985279168612</v>
      </c>
      <c r="Z76" t="s">
        <v>64</v>
      </c>
      <c r="AA76">
        <v>-246.793627889004</v>
      </c>
      <c r="AB76">
        <v>-247.88844624562</v>
      </c>
      <c r="AC76">
        <v>-247.87119212118699</v>
      </c>
      <c r="AD76">
        <v>-247.93201516699801</v>
      </c>
      <c r="AE76">
        <v>1.0754203653759999</v>
      </c>
      <c r="AF76">
        <v>1.06037</v>
      </c>
      <c r="AG76">
        <f t="shared" si="151"/>
        <v>-247.92774958259395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76"/>
  <sheetViews>
    <sheetView workbookViewId="0">
      <selection activeCell="AB10" sqref="AB10"/>
    </sheetView>
  </sheetViews>
  <sheetFormatPr baseColWidth="10" defaultRowHeight="15" x14ac:dyDescent="0"/>
  <cols>
    <col min="11" max="11" width="37.5" customWidth="1"/>
    <col min="19" max="19" width="25.83203125" customWidth="1"/>
    <col min="27" max="27" width="21.6640625" customWidth="1"/>
  </cols>
  <sheetData>
    <row r="5" spans="1:34">
      <c r="G5">
        <f>COUNT(G11:G75)</f>
        <v>65</v>
      </c>
    </row>
    <row r="9" spans="1:34">
      <c r="L9" t="s">
        <v>203</v>
      </c>
      <c r="T9" t="s">
        <v>204</v>
      </c>
      <c r="AB9" t="s">
        <v>205</v>
      </c>
    </row>
    <row r="10" spans="1:34">
      <c r="A10" t="s">
        <v>66</v>
      </c>
      <c r="B10" t="s">
        <v>210</v>
      </c>
      <c r="C10" t="s">
        <v>68</v>
      </c>
      <c r="D10" t="s">
        <v>69</v>
      </c>
      <c r="E10" t="s">
        <v>206</v>
      </c>
      <c r="F10" t="s">
        <v>207</v>
      </c>
      <c r="G10" t="s">
        <v>208</v>
      </c>
      <c r="H10" t="s">
        <v>209</v>
      </c>
      <c r="L10" t="s">
        <v>66</v>
      </c>
      <c r="M10" t="s">
        <v>67</v>
      </c>
      <c r="N10" t="s">
        <v>68</v>
      </c>
      <c r="O10" t="s">
        <v>69</v>
      </c>
      <c r="P10" t="s">
        <v>70</v>
      </c>
      <c r="Q10" t="s">
        <v>71</v>
      </c>
      <c r="R10" t="s">
        <v>206</v>
      </c>
      <c r="T10" t="s">
        <v>66</v>
      </c>
      <c r="U10" t="s">
        <v>67</v>
      </c>
      <c r="V10" t="s">
        <v>68</v>
      </c>
      <c r="W10" t="s">
        <v>69</v>
      </c>
      <c r="X10" t="s">
        <v>70</v>
      </c>
      <c r="Z10" t="s">
        <v>206</v>
      </c>
      <c r="AB10" t="s">
        <v>66</v>
      </c>
      <c r="AC10" t="s">
        <v>67</v>
      </c>
      <c r="AD10" t="s">
        <v>68</v>
      </c>
      <c r="AE10" t="s">
        <v>69</v>
      </c>
      <c r="AF10" t="s">
        <v>70</v>
      </c>
      <c r="AH10" t="s">
        <v>206</v>
      </c>
    </row>
    <row r="11" spans="1:34">
      <c r="A11" s="1">
        <f t="shared" ref="A11:D17" si="0">627.5095*(T11+AB11-L11)</f>
        <v>3.8134528544312238</v>
      </c>
      <c r="B11" s="1">
        <f t="shared" si="0"/>
        <v>5.027531496220476</v>
      </c>
      <c r="C11" s="1">
        <f t="shared" si="0"/>
        <v>4.7892395069409517</v>
      </c>
      <c r="D11" s="1">
        <f t="shared" si="0"/>
        <v>5.0387474184170786</v>
      </c>
      <c r="E11" s="1">
        <f>627.5095*(Z11+AH11-R11)</f>
        <v>4.9960117939112676</v>
      </c>
      <c r="F11" s="1">
        <f>(E11-C11)*Q11+C11</f>
        <v>5.0358071882615745</v>
      </c>
      <c r="G11" s="1">
        <f t="shared" ref="G11:G17" si="1">(E11-C11)*P11+C11</f>
        <v>5.0426655907965907</v>
      </c>
      <c r="H11" s="1">
        <f>(E11-C11)*1.1413+C11</f>
        <v>5.0252287180601733</v>
      </c>
      <c r="K11" t="s">
        <v>0</v>
      </c>
      <c r="L11">
        <v>-152.12885189590199</v>
      </c>
      <c r="M11">
        <v>-152.72274072253501</v>
      </c>
      <c r="N11">
        <v>-152.704977597772</v>
      </c>
      <c r="O11">
        <v>-152.72207066367801</v>
      </c>
      <c r="P11">
        <v>1.225628867238</v>
      </c>
      <c r="Q11">
        <v>1.1924600000000001</v>
      </c>
      <c r="R11">
        <f>(O11-N11)/P11+N11</f>
        <v>-152.71892396144122</v>
      </c>
      <c r="S11" t="s">
        <v>0</v>
      </c>
      <c r="T11">
        <v>-76.061292758524999</v>
      </c>
      <c r="U11">
        <v>-76.357346929138998</v>
      </c>
      <c r="V11">
        <v>-76.348644755956997</v>
      </c>
      <c r="W11">
        <v>-76.357002409882</v>
      </c>
      <c r="X11">
        <v>1.2259938058619999</v>
      </c>
      <c r="Z11">
        <f>(W11-V11)/X11+V11</f>
        <v>-76.35546180012561</v>
      </c>
      <c r="AA11" t="s">
        <v>0</v>
      </c>
      <c r="AB11">
        <v>-76.061482013676994</v>
      </c>
      <c r="AC11">
        <v>-76.357381912307005</v>
      </c>
      <c r="AD11">
        <v>-76.348700703166998</v>
      </c>
      <c r="AE11">
        <v>-76.357038498997994</v>
      </c>
      <c r="AF11">
        <v>1.226181265598</v>
      </c>
      <c r="AH11">
        <f>(AE11-AD11)/AF11+AD11</f>
        <v>-76.355500510067429</v>
      </c>
    </row>
    <row r="12" spans="1:34">
      <c r="A12" s="1">
        <f t="shared" si="0"/>
        <v>3.8820322023973461</v>
      </c>
      <c r="B12" s="1">
        <f t="shared" si="0"/>
        <v>5.7402507540693959</v>
      </c>
      <c r="C12" s="1">
        <f t="shared" si="0"/>
        <v>5.3561223855615152</v>
      </c>
      <c r="D12" s="1">
        <f t="shared" si="0"/>
        <v>5.7000414368852077</v>
      </c>
      <c r="E12" s="1">
        <f t="shared" ref="E11:E17" si="2">627.5095*(Z12+AH12-R12)</f>
        <v>5.64040333720438</v>
      </c>
      <c r="F12" s="1">
        <f t="shared" ref="F11:F17" si="3">(E12-C12)*Q12+C12</f>
        <v>5.6920486576893392</v>
      </c>
      <c r="G12" s="1">
        <f t="shared" si="1"/>
        <v>5.7024511821220285</v>
      </c>
      <c r="H12" s="1">
        <f t="shared" ref="H12:H75" si="4">(E12-C12)*1.1413+C12</f>
        <v>5.6805722356715167</v>
      </c>
      <c r="K12" t="s">
        <v>1</v>
      </c>
      <c r="L12">
        <v>-191.16091573905601</v>
      </c>
      <c r="M12">
        <v>-191.93906048613599</v>
      </c>
      <c r="N12">
        <v>-191.926013291278</v>
      </c>
      <c r="O12">
        <v>-191.95064913395899</v>
      </c>
      <c r="P12">
        <v>1.2182624075199999</v>
      </c>
      <c r="Q12">
        <v>1.18167</v>
      </c>
      <c r="R12">
        <f t="shared" ref="R12:R72" si="5">(O12-N12)/P12+N12</f>
        <v>-191.94623540642243</v>
      </c>
      <c r="S12" t="s">
        <v>1</v>
      </c>
      <c r="T12">
        <v>-76.061233211940007</v>
      </c>
      <c r="U12">
        <v>-76.357333061331005</v>
      </c>
      <c r="V12">
        <v>-76.348624382892993</v>
      </c>
      <c r="W12">
        <v>-76.356988105810998</v>
      </c>
      <c r="X12">
        <v>1.225932565475</v>
      </c>
      <c r="Z12">
        <f t="shared" ref="Z12:Z75" si="6">(W12-V12)/X12+V12</f>
        <v>-76.355446718112361</v>
      </c>
      <c r="AA12" t="s">
        <v>1</v>
      </c>
      <c r="AB12">
        <v>-115.093496115273</v>
      </c>
      <c r="AC12">
        <v>-115.57257975332899</v>
      </c>
      <c r="AD12">
        <v>-115.56885338440399</v>
      </c>
      <c r="AE12">
        <v>-115.584577434295</v>
      </c>
      <c r="AF12">
        <v>1.2145172036909999</v>
      </c>
      <c r="AH12">
        <f t="shared" ref="AH12:AH25" si="7">(AE12-AD12)/AF12+AD12</f>
        <v>-115.58180013381455</v>
      </c>
    </row>
    <row r="13" spans="1:34">
      <c r="A13" s="1">
        <f t="shared" si="0"/>
        <v>4.824482347447776</v>
      </c>
      <c r="B13" s="1">
        <f t="shared" si="0"/>
        <v>7.1233017083516144</v>
      </c>
      <c r="C13" s="1">
        <f t="shared" si="0"/>
        <v>6.5796086252989499</v>
      </c>
      <c r="D13" s="1">
        <f t="shared" si="0"/>
        <v>7.0113566522533706</v>
      </c>
      <c r="E13" s="1">
        <f t="shared" si="2"/>
        <v>6.9302303288086504</v>
      </c>
      <c r="F13" s="1">
        <f t="shared" si="3"/>
        <v>6.9899061427460012</v>
      </c>
      <c r="G13" s="1">
        <f t="shared" si="1"/>
        <v>7.0031092489176014</v>
      </c>
      <c r="H13" s="1">
        <f t="shared" si="4"/>
        <v>6.9797731755145715</v>
      </c>
      <c r="K13" t="s">
        <v>2</v>
      </c>
      <c r="L13">
        <v>-171.325470581687</v>
      </c>
      <c r="M13">
        <v>-172.07358221269999</v>
      </c>
      <c r="N13">
        <v>-172.068284766554</v>
      </c>
      <c r="O13">
        <v>-172.092897268413</v>
      </c>
      <c r="P13">
        <v>1.2078562718150001</v>
      </c>
      <c r="Q13">
        <v>1.1701999999999999</v>
      </c>
      <c r="R13">
        <f t="shared" si="5"/>
        <v>-172.08866177864834</v>
      </c>
      <c r="S13" t="s">
        <v>2</v>
      </c>
      <c r="T13">
        <v>-76.060947636077998</v>
      </c>
      <c r="U13">
        <v>-76.357239726708997</v>
      </c>
      <c r="V13">
        <v>-76.348504551893996</v>
      </c>
      <c r="W13">
        <v>-76.356893510142996</v>
      </c>
      <c r="X13">
        <v>1.2256868186359999</v>
      </c>
      <c r="Z13">
        <f t="shared" si="6"/>
        <v>-76.355348843699574</v>
      </c>
      <c r="AA13" t="s">
        <v>2</v>
      </c>
      <c r="AB13">
        <v>-95.256834643922005</v>
      </c>
      <c r="AC13">
        <v>-95.704990782617003</v>
      </c>
      <c r="AD13">
        <v>-95.709294941329006</v>
      </c>
      <c r="AE13">
        <v>-95.724830450691002</v>
      </c>
      <c r="AF13">
        <v>1.1974369053039999</v>
      </c>
      <c r="AH13">
        <f t="shared" si="7"/>
        <v>-95.722268910390071</v>
      </c>
    </row>
    <row r="14" spans="1:34">
      <c r="A14" s="1">
        <f t="shared" si="0"/>
        <v>5.9746080492060427</v>
      </c>
      <c r="B14" s="1">
        <f t="shared" si="0"/>
        <v>8.1236082205345834</v>
      </c>
      <c r="C14" s="1">
        <f t="shared" si="0"/>
        <v>7.7784024835773824</v>
      </c>
      <c r="D14" s="1">
        <f t="shared" si="0"/>
        <v>8.2418658465253234</v>
      </c>
      <c r="E14" s="1">
        <f t="shared" si="2"/>
        <v>8.1394542809768051</v>
      </c>
      <c r="F14" s="1">
        <f t="shared" si="3"/>
        <v>8.20150464287787</v>
      </c>
      <c r="G14" s="1">
        <f t="shared" si="1"/>
        <v>8.2142673914957562</v>
      </c>
      <c r="H14" s="1">
        <f t="shared" si="4"/>
        <v>8.190470899949343</v>
      </c>
      <c r="K14" t="s">
        <v>3</v>
      </c>
      <c r="L14">
        <v>-323.176425217119</v>
      </c>
      <c r="M14">
        <v>-324.53440858163498</v>
      </c>
      <c r="N14">
        <v>-324.50909603456603</v>
      </c>
      <c r="O14">
        <v>-324.56225487987001</v>
      </c>
      <c r="P14">
        <v>1.207208802332</v>
      </c>
      <c r="Q14">
        <v>1.1718599999999999</v>
      </c>
      <c r="R14">
        <f t="shared" si="5"/>
        <v>-324.55313054226787</v>
      </c>
      <c r="S14" t="s">
        <v>3</v>
      </c>
      <c r="T14">
        <v>-76.061031055561998</v>
      </c>
      <c r="U14">
        <v>-76.357270165360006</v>
      </c>
      <c r="V14">
        <v>-76.348542170710999</v>
      </c>
      <c r="W14">
        <v>-76.356924211429003</v>
      </c>
      <c r="X14">
        <v>1.2257530447160001</v>
      </c>
      <c r="Z14">
        <f t="shared" si="6"/>
        <v>-76.355380449232229</v>
      </c>
      <c r="AA14" t="s">
        <v>3</v>
      </c>
      <c r="AB14">
        <v>-247.10587301797401</v>
      </c>
      <c r="AC14">
        <v>-248.16419262307099</v>
      </c>
      <c r="AD14">
        <v>-248.148158190987</v>
      </c>
      <c r="AE14">
        <v>-248.19219641972199</v>
      </c>
      <c r="AF14">
        <v>1.202545022007</v>
      </c>
      <c r="AH14">
        <f t="shared" si="7"/>
        <v>-248.184779047528</v>
      </c>
    </row>
    <row r="15" spans="1:34">
      <c r="A15" s="1">
        <f t="shared" si="0"/>
        <v>3.6734197696458888</v>
      </c>
      <c r="B15" s="1">
        <f t="shared" si="0"/>
        <v>5.8773634987573651</v>
      </c>
      <c r="C15" s="1">
        <f t="shared" si="0"/>
        <v>5.4422884911053391</v>
      </c>
      <c r="D15" s="1">
        <f t="shared" si="0"/>
        <v>5.8601348357370897</v>
      </c>
      <c r="E15" s="1">
        <f t="shared" si="2"/>
        <v>5.7968593101591432</v>
      </c>
      <c r="F15" s="1">
        <f t="shared" si="3"/>
        <v>5.8589907547819413</v>
      </c>
      <c r="G15" s="1">
        <f t="shared" si="1"/>
        <v>5.8726681166306802</v>
      </c>
      <c r="H15" s="1">
        <f t="shared" si="4"/>
        <v>5.8469601668914457</v>
      </c>
      <c r="K15" t="s">
        <v>4</v>
      </c>
      <c r="L15">
        <v>-230.19267105294699</v>
      </c>
      <c r="M15">
        <v>-231.15438771077001</v>
      </c>
      <c r="N15">
        <v>-231.14627700759399</v>
      </c>
      <c r="O15">
        <v>-231.17836461051701</v>
      </c>
      <c r="P15">
        <v>1.2138044147960001</v>
      </c>
      <c r="Q15">
        <v>1.17523</v>
      </c>
      <c r="R15">
        <f t="shared" si="5"/>
        <v>-231.17271257046713</v>
      </c>
      <c r="S15" t="s">
        <v>4</v>
      </c>
      <c r="T15">
        <v>-115.093293535523</v>
      </c>
      <c r="U15">
        <v>-115.57243803623599</v>
      </c>
      <c r="V15">
        <v>-115.568743335343</v>
      </c>
      <c r="W15">
        <v>-115.584445092129</v>
      </c>
      <c r="X15">
        <v>1.214622533417</v>
      </c>
      <c r="Z15">
        <f t="shared" si="6"/>
        <v>-115.58167060809977</v>
      </c>
      <c r="AA15" t="s">
        <v>4</v>
      </c>
      <c r="AB15">
        <v>-115.09352355064</v>
      </c>
      <c r="AC15">
        <v>-115.57258349999999</v>
      </c>
      <c r="AD15">
        <v>-115.568860833846</v>
      </c>
      <c r="AE15">
        <v>-115.58458079947501</v>
      </c>
      <c r="AF15">
        <v>1.2145304313900001</v>
      </c>
      <c r="AH15">
        <f t="shared" si="7"/>
        <v>-115.5818040794187</v>
      </c>
    </row>
    <row r="16" spans="1:34">
      <c r="A16" s="1">
        <f t="shared" si="0"/>
        <v>4.4515251779137568</v>
      </c>
      <c r="B16" s="1">
        <f t="shared" si="0"/>
        <v>7.7799820542285838</v>
      </c>
      <c r="C16" s="1">
        <f t="shared" si="0"/>
        <v>7.052072475627579</v>
      </c>
      <c r="D16" s="1">
        <f t="shared" si="0"/>
        <v>7.6587532159282832</v>
      </c>
      <c r="E16" s="1">
        <f t="shared" si="2"/>
        <v>7.5659824655529313</v>
      </c>
      <c r="F16" s="1">
        <f t="shared" si="3"/>
        <v>7.6512401328815471</v>
      </c>
      <c r="G16" s="1">
        <f t="shared" si="1"/>
        <v>7.6714244496419459</v>
      </c>
      <c r="H16" s="1">
        <f t="shared" si="4"/>
        <v>7.6385979471293837</v>
      </c>
      <c r="K16" t="s">
        <v>5</v>
      </c>
      <c r="L16">
        <v>-210.356731962884</v>
      </c>
      <c r="M16">
        <v>-211.289592860277</v>
      </c>
      <c r="N16">
        <v>-211.28902003437199</v>
      </c>
      <c r="O16">
        <v>-211.32125520640699</v>
      </c>
      <c r="P16">
        <v>1.205175976642</v>
      </c>
      <c r="Q16">
        <v>1.1658999999999999</v>
      </c>
      <c r="R16">
        <f t="shared" si="5"/>
        <v>-211.31576730834672</v>
      </c>
      <c r="S16" t="s">
        <v>5</v>
      </c>
      <c r="T16">
        <v>-115.09280716159201</v>
      </c>
      <c r="U16">
        <v>-115.572204711027</v>
      </c>
      <c r="V16">
        <v>-115.56848811886999</v>
      </c>
      <c r="W16">
        <v>-115.584217669731</v>
      </c>
      <c r="X16">
        <v>1.214502992993</v>
      </c>
      <c r="Z16">
        <f t="shared" si="6"/>
        <v>-115.58143954916845</v>
      </c>
      <c r="AA16" t="s">
        <v>5</v>
      </c>
      <c r="AB16">
        <v>-95.256830844662005</v>
      </c>
      <c r="AC16">
        <v>-95.704989959176004</v>
      </c>
      <c r="AD16">
        <v>-95.709293723130997</v>
      </c>
      <c r="AE16">
        <v>-95.724832537045003</v>
      </c>
      <c r="AF16">
        <v>1.197423316704</v>
      </c>
      <c r="AH16">
        <f t="shared" si="7"/>
        <v>-95.722270599142377</v>
      </c>
    </row>
    <row r="17" spans="1:34">
      <c r="A17" s="1">
        <f t="shared" si="0"/>
        <v>5.3753616837378271</v>
      </c>
      <c r="B17" s="1">
        <f t="shared" si="0"/>
        <v>8.2317405628294367</v>
      </c>
      <c r="C17" s="1">
        <f t="shared" si="0"/>
        <v>7.7563705610058111</v>
      </c>
      <c r="D17" s="1">
        <f t="shared" si="0"/>
        <v>8.3769937014560618</v>
      </c>
      <c r="E17" s="1">
        <f t="shared" si="2"/>
        <v>8.270100924259209</v>
      </c>
      <c r="F17" s="1">
        <f t="shared" si="3"/>
        <v>8.356885394523605</v>
      </c>
      <c r="G17" s="1">
        <f t="shared" si="1"/>
        <v>8.3757415090571108</v>
      </c>
      <c r="H17" s="1">
        <f t="shared" si="4"/>
        <v>8.3426910245869141</v>
      </c>
      <c r="K17" t="s">
        <v>6</v>
      </c>
      <c r="L17">
        <v>-362.20778396605198</v>
      </c>
      <c r="M17">
        <v>-363.74967411951297</v>
      </c>
      <c r="N17">
        <v>-363.72925042952198</v>
      </c>
      <c r="O17">
        <v>-363.78991395426499</v>
      </c>
      <c r="P17">
        <v>1.2056343022610001</v>
      </c>
      <c r="Q17">
        <v>1.16893</v>
      </c>
      <c r="R17">
        <f t="shared" si="5"/>
        <v>-363.77956711728478</v>
      </c>
      <c r="S17" t="s">
        <v>6</v>
      </c>
      <c r="T17">
        <v>-115.092984099397</v>
      </c>
      <c r="U17">
        <v>-115.57230653344899</v>
      </c>
      <c r="V17">
        <v>-115.568593693804</v>
      </c>
      <c r="W17">
        <v>-115.584316113372</v>
      </c>
      <c r="X17">
        <v>1.2145368329120001</v>
      </c>
      <c r="Z17">
        <f t="shared" si="6"/>
        <v>-115.58153889162917</v>
      </c>
      <c r="AA17" t="s">
        <v>6</v>
      </c>
      <c r="AB17">
        <v>-247.106233682902</v>
      </c>
      <c r="AC17">
        <v>-248.16424947301101</v>
      </c>
      <c r="AD17">
        <v>-248.148296172952</v>
      </c>
      <c r="AE17">
        <v>-248.19224825223901</v>
      </c>
      <c r="AF17">
        <v>1.202426873868</v>
      </c>
      <c r="AH17">
        <f t="shared" si="7"/>
        <v>-248.18484898147801</v>
      </c>
    </row>
    <row r="18" spans="1:34">
      <c r="A18" s="1">
        <f t="shared" ref="A18:A71" si="8">627.5095*(T18+AB18-L18)</f>
        <v>3.6231568372475982</v>
      </c>
      <c r="B18" s="1">
        <f t="shared" ref="B18:B71" si="9">627.5095*(U18+AC18-M18)</f>
        <v>5.1174317407377359</v>
      </c>
      <c r="C18" s="1">
        <f t="shared" ref="C18:C71" si="10">627.5095*(V18+AD18-N18)</f>
        <v>4.8370401962183811</v>
      </c>
      <c r="D18" s="1">
        <f t="shared" ref="D18:D71" si="11">627.5095*(W18+AE18-O18)</f>
        <v>5.1569458351145316</v>
      </c>
      <c r="E18" s="1">
        <f t="shared" ref="E18:E71" si="12">627.5095*(Z18+AH18-R18)</f>
        <v>5.1020832199932427</v>
      </c>
      <c r="F18" s="1">
        <f t="shared" ref="F18:F71" si="13">(E18-C18)*Q18+C18</f>
        <v>5.1502441878433727</v>
      </c>
      <c r="G18" s="1">
        <f t="shared" ref="G18:G71" si="14">(E18-C18)*P18+C18</f>
        <v>5.1599663635743038</v>
      </c>
      <c r="H18" s="1">
        <f t="shared" si="4"/>
        <v>5.1395337992526304</v>
      </c>
      <c r="K18" t="s">
        <v>7</v>
      </c>
      <c r="L18">
        <v>-191.16064389577801</v>
      </c>
      <c r="M18">
        <v>-191.938003428717</v>
      </c>
      <c r="N18">
        <v>-191.92518873367101</v>
      </c>
      <c r="O18">
        <v>-191.94972932110801</v>
      </c>
      <c r="P18">
        <v>1.2183915002050001</v>
      </c>
      <c r="Q18">
        <v>1.18171</v>
      </c>
      <c r="R18">
        <f t="shared" si="5"/>
        <v>-191.94533052506802</v>
      </c>
      <c r="S18" t="s">
        <v>7</v>
      </c>
      <c r="T18">
        <v>-115.09337937457001</v>
      </c>
      <c r="U18">
        <v>-115.57246507411099</v>
      </c>
      <c r="V18">
        <v>-115.568777605767</v>
      </c>
      <c r="W18">
        <v>-115.584471456375</v>
      </c>
      <c r="X18">
        <v>1.214661596684</v>
      </c>
      <c r="Z18">
        <f t="shared" si="6"/>
        <v>-115.58169795383007</v>
      </c>
      <c r="AA18" t="s">
        <v>7</v>
      </c>
      <c r="AB18">
        <v>-76.061490653502005</v>
      </c>
      <c r="AC18">
        <v>-76.357383208363999</v>
      </c>
      <c r="AD18">
        <v>-76.348702814012</v>
      </c>
      <c r="AE18">
        <v>-76.357039748776003</v>
      </c>
      <c r="AF18">
        <v>1.2261874438930001</v>
      </c>
      <c r="AH18">
        <f t="shared" si="7"/>
        <v>-76.355501884419652</v>
      </c>
    </row>
    <row r="19" spans="1:34">
      <c r="A19" s="1">
        <f t="shared" si="8"/>
        <v>1.1346786329588521</v>
      </c>
      <c r="B19" s="1">
        <f t="shared" si="9"/>
        <v>3.0706847864541524</v>
      </c>
      <c r="C19" s="1">
        <f t="shared" si="10"/>
        <v>2.7595578153337228</v>
      </c>
      <c r="D19" s="1">
        <f t="shared" si="11"/>
        <v>3.1062891396112544</v>
      </c>
      <c r="E19" s="1">
        <f t="shared" si="12"/>
        <v>3.0544312195633236</v>
      </c>
      <c r="F19" s="1">
        <f t="shared" si="13"/>
        <v>3.1033919996016066</v>
      </c>
      <c r="G19" s="1">
        <f t="shared" si="14"/>
        <v>3.1150278323490652</v>
      </c>
      <c r="H19" s="1">
        <f t="shared" si="4"/>
        <v>3.096096831580966</v>
      </c>
      <c r="K19" t="s">
        <v>8</v>
      </c>
      <c r="L19">
        <v>-210.352122018703</v>
      </c>
      <c r="M19">
        <v>-211.28242235265799</v>
      </c>
      <c r="N19">
        <v>-211.28253322984301</v>
      </c>
      <c r="O19">
        <v>-211.314322423102</v>
      </c>
      <c r="P19">
        <v>1.2055004348189999</v>
      </c>
      <c r="Q19">
        <v>1.16604</v>
      </c>
      <c r="R19">
        <f t="shared" si="5"/>
        <v>-211.3089033516122</v>
      </c>
      <c r="S19" t="s">
        <v>8</v>
      </c>
      <c r="T19">
        <v>-95.256751583633005</v>
      </c>
      <c r="U19">
        <v>-95.704944956659006</v>
      </c>
      <c r="V19">
        <v>-95.709255106338006</v>
      </c>
      <c r="W19">
        <v>-95.724786876146993</v>
      </c>
      <c r="X19">
        <v>1.197493356212</v>
      </c>
      <c r="Z19">
        <f t="shared" si="6"/>
        <v>-95.722225340977232</v>
      </c>
      <c r="AA19" t="s">
        <v>8</v>
      </c>
      <c r="AB19">
        <v>-115.09356220964401</v>
      </c>
      <c r="AC19">
        <v>-115.572583948511</v>
      </c>
      <c r="AD19">
        <v>-115.56888048838501</v>
      </c>
      <c r="AE19">
        <v>-115.584585360321</v>
      </c>
      <c r="AF19">
        <v>1.214609475451</v>
      </c>
      <c r="AH19">
        <f t="shared" si="7"/>
        <v>-115.5818104648535</v>
      </c>
    </row>
    <row r="20" spans="1:34">
      <c r="A20" s="1">
        <f t="shared" si="8"/>
        <v>1.112460752970484</v>
      </c>
      <c r="B20" s="1">
        <f t="shared" si="9"/>
        <v>4.3387825346428652</v>
      </c>
      <c r="C20" s="1">
        <f t="shared" si="10"/>
        <v>3.7140087815292135</v>
      </c>
      <c r="D20" s="1">
        <f t="shared" si="11"/>
        <v>4.2235889910823383</v>
      </c>
      <c r="E20" s="1">
        <f t="shared" si="12"/>
        <v>4.15499642489252</v>
      </c>
      <c r="F20" s="1">
        <f t="shared" si="13"/>
        <v>4.2239227935502051</v>
      </c>
      <c r="G20" s="1">
        <f t="shared" si="14"/>
        <v>4.241579005736468</v>
      </c>
      <c r="H20" s="1">
        <f t="shared" si="4"/>
        <v>4.2173079788997549</v>
      </c>
      <c r="K20" t="s">
        <v>9</v>
      </c>
      <c r="L20">
        <v>-190.51524437115199</v>
      </c>
      <c r="M20">
        <v>-191.41681304883301</v>
      </c>
      <c r="N20">
        <v>-191.42442992699301</v>
      </c>
      <c r="O20">
        <v>-191.45632648716699</v>
      </c>
      <c r="P20">
        <v>1.196337884172</v>
      </c>
      <c r="Q20">
        <v>1.1563000000000001</v>
      </c>
      <c r="R20">
        <f t="shared" si="5"/>
        <v>-191.4510917594034</v>
      </c>
      <c r="S20" t="s">
        <v>9</v>
      </c>
      <c r="T20">
        <v>-95.256691758149998</v>
      </c>
      <c r="U20">
        <v>-95.704931380472999</v>
      </c>
      <c r="V20">
        <v>-95.709239227303996</v>
      </c>
      <c r="W20">
        <v>-95.724780637967996</v>
      </c>
      <c r="X20">
        <v>1.197457355212</v>
      </c>
      <c r="Z20">
        <f t="shared" si="6"/>
        <v>-95.722217902992412</v>
      </c>
      <c r="AA20" t="s">
        <v>9</v>
      </c>
      <c r="AB20">
        <v>-95.256779794020005</v>
      </c>
      <c r="AC20">
        <v>-95.704967378560994</v>
      </c>
      <c r="AD20">
        <v>-95.709272050199999</v>
      </c>
      <c r="AE20">
        <v>-95.724815131989004</v>
      </c>
      <c r="AF20">
        <v>1.1974271928539999</v>
      </c>
      <c r="AH20">
        <f t="shared" si="7"/>
        <v>-95.722252448408554</v>
      </c>
    </row>
    <row r="21" spans="1:34">
      <c r="A21" s="1">
        <f t="shared" si="8"/>
        <v>1.7296603371359995</v>
      </c>
      <c r="B21" s="1">
        <f t="shared" si="9"/>
        <v>5.5696090705463011</v>
      </c>
      <c r="C21" s="1">
        <f t="shared" si="10"/>
        <v>4.825973739839208</v>
      </c>
      <c r="D21" s="1">
        <f t="shared" si="11"/>
        <v>5.4866784823600909</v>
      </c>
      <c r="E21" s="1">
        <f t="shared" si="12"/>
        <v>5.4046921909953154</v>
      </c>
      <c r="F21" s="1">
        <f t="shared" si="13"/>
        <v>5.4989827882421798</v>
      </c>
      <c r="G21" s="1">
        <f t="shared" si="14"/>
        <v>5.5204742563329194</v>
      </c>
      <c r="H21" s="1">
        <f t="shared" si="4"/>
        <v>5.4864651081436735</v>
      </c>
      <c r="K21" t="s">
        <v>10</v>
      </c>
      <c r="L21">
        <v>-342.36586599571598</v>
      </c>
      <c r="M21">
        <v>-343.87817253086001</v>
      </c>
      <c r="N21">
        <v>-343.86537199930098</v>
      </c>
      <c r="O21">
        <v>-343.92591263988498</v>
      </c>
      <c r="P21">
        <v>1.2000663104939999</v>
      </c>
      <c r="Q21">
        <v>1.16293</v>
      </c>
      <c r="R21">
        <f t="shared" si="5"/>
        <v>-343.91581974544187</v>
      </c>
      <c r="S21" t="s">
        <v>10</v>
      </c>
      <c r="T21">
        <v>-95.256675267923995</v>
      </c>
      <c r="U21">
        <v>-95.704907966592998</v>
      </c>
      <c r="V21">
        <v>-95.709219873113</v>
      </c>
      <c r="W21">
        <v>-95.724762027701999</v>
      </c>
      <c r="X21">
        <v>1.197466830715</v>
      </c>
      <c r="Z21">
        <f t="shared" si="6"/>
        <v>-95.722199067350658</v>
      </c>
      <c r="AA21" t="s">
        <v>10</v>
      </c>
      <c r="AB21">
        <v>-247.10643433870601</v>
      </c>
      <c r="AC21">
        <v>-248.16438882761199</v>
      </c>
      <c r="AD21">
        <v>-248.148461447816</v>
      </c>
      <c r="AE21">
        <v>-248.19240703382701</v>
      </c>
      <c r="AF21">
        <v>1.2024631641229999</v>
      </c>
      <c r="AH21">
        <f t="shared" si="7"/>
        <v>-248.18500775320163</v>
      </c>
    </row>
    <row r="22" spans="1:34">
      <c r="A22" s="1">
        <f t="shared" si="8"/>
        <v>4.7351845948899305</v>
      </c>
      <c r="B22" s="1">
        <f t="shared" si="9"/>
        <v>7.579510988112995</v>
      </c>
      <c r="C22" s="1">
        <f t="shared" si="10"/>
        <v>6.9013620575425501</v>
      </c>
      <c r="D22" s="1">
        <f t="shared" si="11"/>
        <v>7.3888154638759982</v>
      </c>
      <c r="E22" s="1">
        <f t="shared" si="12"/>
        <v>7.2992406861392851</v>
      </c>
      <c r="F22" s="1">
        <f t="shared" si="13"/>
        <v>7.3669277984361621</v>
      </c>
      <c r="G22" s="1">
        <f t="shared" si="14"/>
        <v>7.3818911193705601</v>
      </c>
      <c r="H22" s="1">
        <f t="shared" si="4"/>
        <v>7.3554609363600036</v>
      </c>
      <c r="K22" t="s">
        <v>11</v>
      </c>
      <c r="L22">
        <v>-171.32528769668301</v>
      </c>
      <c r="M22">
        <v>-172.07428758175001</v>
      </c>
      <c r="N22">
        <v>-172.06877027787999</v>
      </c>
      <c r="O22">
        <v>-172.09347939014799</v>
      </c>
      <c r="P22">
        <v>1.207727752362</v>
      </c>
      <c r="Q22">
        <v>1.17012</v>
      </c>
      <c r="R22">
        <f t="shared" si="5"/>
        <v>-172.08922945191128</v>
      </c>
      <c r="S22" t="s">
        <v>11</v>
      </c>
      <c r="T22">
        <v>-95.256817625311001</v>
      </c>
      <c r="U22">
        <v>-95.704979125283998</v>
      </c>
      <c r="V22">
        <v>-95.709279677547002</v>
      </c>
      <c r="W22">
        <v>-95.724821165433994</v>
      </c>
      <c r="X22">
        <v>1.1974153327620001</v>
      </c>
      <c r="Z22">
        <f t="shared" si="6"/>
        <v>-95.722258873204325</v>
      </c>
      <c r="AA22" t="s">
        <v>11</v>
      </c>
      <c r="AB22">
        <v>-76.060924074705994</v>
      </c>
      <c r="AC22">
        <v>-76.357229737357997</v>
      </c>
      <c r="AD22">
        <v>-76.348492580290994</v>
      </c>
      <c r="AE22">
        <v>-76.356883398254993</v>
      </c>
      <c r="AF22">
        <v>1.225667239629</v>
      </c>
      <c r="AH22">
        <f t="shared" si="7"/>
        <v>-76.355338498736643</v>
      </c>
    </row>
    <row r="23" spans="1:34">
      <c r="A23" s="1">
        <f t="shared" si="8"/>
        <v>3.3030544157611836</v>
      </c>
      <c r="B23" s="1">
        <f t="shared" si="9"/>
        <v>6.3671150719966612</v>
      </c>
      <c r="C23" s="1">
        <f t="shared" si="10"/>
        <v>5.7620379058655002</v>
      </c>
      <c r="D23" s="1">
        <f t="shared" si="11"/>
        <v>6.3102164017359827</v>
      </c>
      <c r="E23" s="1">
        <f t="shared" si="12"/>
        <v>6.2250385495499678</v>
      </c>
      <c r="F23" s="1">
        <f t="shared" si="13"/>
        <v>6.3031421281331008</v>
      </c>
      <c r="G23" s="1">
        <f t="shared" si="14"/>
        <v>6.3200822527508365</v>
      </c>
      <c r="H23" s="1">
        <f t="shared" si="4"/>
        <v>6.2904605405025826</v>
      </c>
      <c r="K23" t="s">
        <v>12</v>
      </c>
      <c r="L23">
        <v>-362.20524024054401</v>
      </c>
      <c r="M23">
        <v>-363.747107721514</v>
      </c>
      <c r="N23">
        <v>-363.72650658454398</v>
      </c>
      <c r="O23">
        <v>-363.787011785137</v>
      </c>
      <c r="P23">
        <v>1.205277691289</v>
      </c>
      <c r="Q23">
        <v>1.16869</v>
      </c>
      <c r="R23">
        <f t="shared" si="5"/>
        <v>-363.77670680066871</v>
      </c>
      <c r="S23" t="s">
        <v>12</v>
      </c>
      <c r="T23">
        <v>-247.10640366881901</v>
      </c>
      <c r="U23">
        <v>-248.16437042280501</v>
      </c>
      <c r="V23">
        <v>-248.14844702245099</v>
      </c>
      <c r="W23">
        <v>-248.192364978873</v>
      </c>
      <c r="X23">
        <v>1.2024216884900001</v>
      </c>
      <c r="Z23">
        <f t="shared" si="6"/>
        <v>-248.18497161015796</v>
      </c>
      <c r="AA23" t="s">
        <v>12</v>
      </c>
      <c r="AB23">
        <v>-115.09357281967699</v>
      </c>
      <c r="AC23">
        <v>-115.572590655396</v>
      </c>
      <c r="AD23">
        <v>-115.568877170582</v>
      </c>
      <c r="AE23">
        <v>-115.58459083675</v>
      </c>
      <c r="AF23">
        <v>1.2145556714370001</v>
      </c>
      <c r="AH23">
        <f t="shared" si="7"/>
        <v>-115.58181496053888</v>
      </c>
    </row>
    <row r="24" spans="1:34">
      <c r="A24" s="1">
        <f t="shared" si="8"/>
        <v>3.6302256339125201</v>
      </c>
      <c r="B24" s="1">
        <f t="shared" si="9"/>
        <v>7.7787407300216147</v>
      </c>
      <c r="C24" s="1">
        <f t="shared" si="10"/>
        <v>6.8810888201116862</v>
      </c>
      <c r="D24" s="1">
        <f t="shared" si="11"/>
        <v>7.5971785651489041</v>
      </c>
      <c r="E24" s="1">
        <f t="shared" si="12"/>
        <v>7.5094106267631178</v>
      </c>
      <c r="F24" s="1">
        <f t="shared" si="13"/>
        <v>7.6117202665401704</v>
      </c>
      <c r="G24" s="1">
        <f t="shared" si="14"/>
        <v>7.6349801843381764</v>
      </c>
      <c r="H24" s="1">
        <f t="shared" si="4"/>
        <v>7.5981924980429651</v>
      </c>
      <c r="K24" t="s">
        <v>13</v>
      </c>
      <c r="L24">
        <v>-342.36853742382402</v>
      </c>
      <c r="M24">
        <v>-343.88153122978702</v>
      </c>
      <c r="N24">
        <v>-343.86845005292503</v>
      </c>
      <c r="O24">
        <v>-343.929093156894</v>
      </c>
      <c r="P24">
        <v>1.1998491159239999</v>
      </c>
      <c r="Q24">
        <v>1.16283</v>
      </c>
      <c r="R24">
        <f t="shared" si="5"/>
        <v>-343.91899232791957</v>
      </c>
      <c r="S24" t="s">
        <v>13</v>
      </c>
      <c r="T24">
        <v>-247.10598944167899</v>
      </c>
      <c r="U24">
        <v>-248.16417148350999</v>
      </c>
      <c r="V24">
        <v>-248.14821429152701</v>
      </c>
      <c r="W24">
        <v>-248.19216668347499</v>
      </c>
      <c r="X24">
        <v>1.202369532371</v>
      </c>
      <c r="Z24">
        <f t="shared" si="6"/>
        <v>-248.18476910330881</v>
      </c>
      <c r="AA24" t="s">
        <v>13</v>
      </c>
      <c r="AB24">
        <v>-95.256762849595006</v>
      </c>
      <c r="AC24">
        <v>-95.704963534379004</v>
      </c>
      <c r="AD24">
        <v>-95.709270048815</v>
      </c>
      <c r="AE24">
        <v>-95.724819599236</v>
      </c>
      <c r="AF24">
        <v>1.197393223248</v>
      </c>
      <c r="AH24">
        <f t="shared" si="7"/>
        <v>-95.722256217534763</v>
      </c>
    </row>
    <row r="25" spans="1:34">
      <c r="A25" s="1">
        <f t="shared" si="8"/>
        <v>4.7952534983651329</v>
      </c>
      <c r="B25" s="1">
        <f t="shared" si="9"/>
        <v>8.7421893835909827</v>
      </c>
      <c r="C25" s="1">
        <f t="shared" si="10"/>
        <v>8.0109072212922126</v>
      </c>
      <c r="D25" s="1">
        <f t="shared" si="11"/>
        <v>8.7897377833123969</v>
      </c>
      <c r="E25" s="1">
        <f t="shared" si="12"/>
        <v>8.6926190126595664</v>
      </c>
      <c r="F25" s="1">
        <f t="shared" si="13"/>
        <v>8.8057013646115827</v>
      </c>
      <c r="G25" s="1">
        <f t="shared" si="14"/>
        <v>8.8300732183981214</v>
      </c>
      <c r="H25" s="1">
        <f t="shared" si="4"/>
        <v>8.7889448887797741</v>
      </c>
      <c r="K25" t="s">
        <v>14</v>
      </c>
      <c r="L25">
        <v>-494.219080324993</v>
      </c>
      <c r="M25">
        <v>-496.34213820929801</v>
      </c>
      <c r="N25">
        <v>-496.308942792263</v>
      </c>
      <c r="O25">
        <v>-496.39828651127903</v>
      </c>
      <c r="P25">
        <v>1.20163096411</v>
      </c>
      <c r="Q25">
        <v>1.16588</v>
      </c>
      <c r="R25">
        <f t="shared" si="5"/>
        <v>-496.38329483684618</v>
      </c>
      <c r="S25" t="s">
        <v>14</v>
      </c>
      <c r="T25">
        <v>-247.10554146701099</v>
      </c>
      <c r="U25">
        <v>-248.16404912357501</v>
      </c>
      <c r="V25">
        <v>-248.14802454474</v>
      </c>
      <c r="W25">
        <v>-248.19209758432001</v>
      </c>
      <c r="X25">
        <v>1.2024976672109999</v>
      </c>
      <c r="Z25">
        <f t="shared" si="6"/>
        <v>-248.18467579220749</v>
      </c>
      <c r="AA25" t="s">
        <v>14</v>
      </c>
      <c r="AB25">
        <v>-247.10589713542899</v>
      </c>
      <c r="AC25">
        <v>-248.16415752072899</v>
      </c>
      <c r="AD25">
        <v>-248.14815205478601</v>
      </c>
      <c r="AE25">
        <v>-248.19218158877001</v>
      </c>
      <c r="AF25">
        <v>1.2025189436170001</v>
      </c>
      <c r="AH25">
        <f t="shared" si="7"/>
        <v>-248.18476647505582</v>
      </c>
    </row>
    <row r="26" spans="1:34">
      <c r="A26" s="1">
        <f t="shared" si="8"/>
        <v>3.5518180363597982</v>
      </c>
      <c r="B26" s="1">
        <f t="shared" si="9"/>
        <v>5.2556270465927017</v>
      </c>
      <c r="C26" s="1">
        <f t="shared" si="10"/>
        <v>4.9503313398959321</v>
      </c>
      <c r="D26" s="1">
        <f t="shared" si="11"/>
        <v>5.3203287573765516</v>
      </c>
      <c r="E26" s="1">
        <f t="shared" si="12"/>
        <v>5.2385582895436604</v>
      </c>
      <c r="F26" s="1">
        <f t="shared" si="13"/>
        <v>5.2880612681456576</v>
      </c>
      <c r="G26" s="1">
        <f t="shared" si="14"/>
        <v>5.2982402198090748</v>
      </c>
      <c r="H26" s="1">
        <f t="shared" si="4"/>
        <v>5.2792847575288846</v>
      </c>
      <c r="K26" t="s">
        <v>15</v>
      </c>
      <c r="L26">
        <v>-323.17305764534001</v>
      </c>
      <c r="M26">
        <v>-324.52996552038798</v>
      </c>
      <c r="N26">
        <v>-324.50480661043599</v>
      </c>
      <c r="O26">
        <v>-324.55776786844302</v>
      </c>
      <c r="P26">
        <v>1.2070657526590001</v>
      </c>
      <c r="Q26">
        <v>1.1717500000000001</v>
      </c>
      <c r="R26">
        <f t="shared" si="5"/>
        <v>-324.5486826444386</v>
      </c>
      <c r="S26" t="s">
        <v>15</v>
      </c>
      <c r="T26">
        <v>-247.10588923418999</v>
      </c>
      <c r="U26">
        <v>-248.16420614638699</v>
      </c>
      <c r="V26">
        <v>-248.148211925076</v>
      </c>
      <c r="W26">
        <v>-248.19224874713399</v>
      </c>
      <c r="X26">
        <v>1.2025515716240001</v>
      </c>
      <c r="Z26">
        <f t="shared" si="6"/>
        <v>-248.18483141242032</v>
      </c>
      <c r="AA26" t="s">
        <v>15</v>
      </c>
      <c r="AB26">
        <v>-76.061508229054994</v>
      </c>
      <c r="AC26">
        <v>-76.357383999530001</v>
      </c>
      <c r="AD26">
        <v>-76.348705830545995</v>
      </c>
      <c r="AE26">
        <v>-76.357040638103001</v>
      </c>
      <c r="AF26">
        <v>1.226206890104</v>
      </c>
      <c r="AH26">
        <f t="shared" ref="AH26:AH76" si="15">(AE26-AD26)/AF26+AD26</f>
        <v>-76.355503058341952</v>
      </c>
    </row>
    <row r="27" spans="1:34">
      <c r="A27" s="1">
        <f t="shared" si="8"/>
        <v>12.984330834903012</v>
      </c>
      <c r="B27" s="1">
        <f t="shared" si="9"/>
        <v>17.274448336129439</v>
      </c>
      <c r="C27" s="1">
        <f t="shared" si="10"/>
        <v>16.34688443072767</v>
      </c>
      <c r="D27" s="1">
        <f t="shared" si="11"/>
        <v>17.568991141695133</v>
      </c>
      <c r="E27" s="1">
        <f t="shared" si="12"/>
        <v>17.403712526753896</v>
      </c>
      <c r="F27" s="1">
        <f t="shared" si="13"/>
        <v>17.588065619824711</v>
      </c>
      <c r="G27" s="1">
        <f t="shared" si="14"/>
        <v>17.620203757685793</v>
      </c>
      <c r="H27" s="1">
        <f t="shared" si="4"/>
        <v>17.553042336722402</v>
      </c>
      <c r="K27" t="s">
        <v>86</v>
      </c>
      <c r="L27">
        <v>-825.27772180886996</v>
      </c>
      <c r="M27">
        <v>-828.58011678784305</v>
      </c>
      <c r="N27">
        <v>-828.45152929155199</v>
      </c>
      <c r="O27">
        <v>-828.61113177941604</v>
      </c>
      <c r="P27">
        <v>1.2048499957050001</v>
      </c>
      <c r="Q27">
        <v>1.1744399999999999</v>
      </c>
      <c r="R27">
        <f t="shared" si="5"/>
        <v>-828.58399597905088</v>
      </c>
      <c r="S27" t="s">
        <v>86</v>
      </c>
      <c r="T27">
        <v>-412.62838462401697</v>
      </c>
      <c r="U27">
        <v>-414.27623228310802</v>
      </c>
      <c r="V27">
        <v>-414.21263548632101</v>
      </c>
      <c r="W27">
        <v>-414.29148400643402</v>
      </c>
      <c r="X27">
        <v>1.2054625421959999</v>
      </c>
      <c r="Z27">
        <f t="shared" si="6"/>
        <v>-414.27804483530781</v>
      </c>
      <c r="AA27" t="s">
        <v>86</v>
      </c>
      <c r="AB27">
        <v>-412.62864533742299</v>
      </c>
      <c r="AC27">
        <v>-414.27635592016998</v>
      </c>
      <c r="AD27">
        <v>-414.21284338777798</v>
      </c>
      <c r="AE27">
        <v>-414.29164980459802</v>
      </c>
      <c r="AF27">
        <v>1.2054855197929999</v>
      </c>
      <c r="AH27">
        <f t="shared" si="15"/>
        <v>-414.27821656358651</v>
      </c>
    </row>
    <row r="28" spans="1:34">
      <c r="A28" s="1">
        <f t="shared" si="8"/>
        <v>4.6248593622606062</v>
      </c>
      <c r="B28" s="1">
        <f t="shared" si="9"/>
        <v>7.1186504617257809</v>
      </c>
      <c r="C28" s="1">
        <f t="shared" si="10"/>
        <v>6.5013673089603614</v>
      </c>
      <c r="D28" s="1">
        <f t="shared" si="11"/>
        <v>7.0785669520706973</v>
      </c>
      <c r="E28" s="1">
        <f t="shared" si="12"/>
        <v>6.915116962229825</v>
      </c>
      <c r="F28" s="1">
        <f t="shared" si="13"/>
        <v>6.9827443430567184</v>
      </c>
      <c r="G28" s="1">
        <f t="shared" si="14"/>
        <v>6.9960050233440096</v>
      </c>
      <c r="H28" s="1">
        <f t="shared" si="4"/>
        <v>6.9735797882368002</v>
      </c>
      <c r="K28" t="s">
        <v>16</v>
      </c>
      <c r="L28">
        <v>-322.85049330419298</v>
      </c>
      <c r="M28">
        <v>-324.23858912265598</v>
      </c>
      <c r="N28">
        <v>-324.20170172208299</v>
      </c>
      <c r="O28">
        <v>-324.268638248184</v>
      </c>
      <c r="P28">
        <v>1.195500009426</v>
      </c>
      <c r="Q28">
        <v>1.1634500000000001</v>
      </c>
      <c r="R28">
        <f t="shared" si="5"/>
        <v>-324.25769212406811</v>
      </c>
      <c r="S28" t="s">
        <v>16</v>
      </c>
      <c r="T28">
        <v>-76.060962886271</v>
      </c>
      <c r="U28">
        <v>-76.357252390737997</v>
      </c>
      <c r="V28">
        <v>-76.348517918612998</v>
      </c>
      <c r="W28">
        <v>-76.356906226885997</v>
      </c>
      <c r="X28">
        <v>1.2256990018680001</v>
      </c>
      <c r="Z28">
        <f t="shared" si="6"/>
        <v>-76.355361612097468</v>
      </c>
      <c r="AA28" t="s">
        <v>16</v>
      </c>
      <c r="AB28">
        <v>-246.782160235698</v>
      </c>
      <c r="AC28">
        <v>-247.869992440777</v>
      </c>
      <c r="AD28">
        <v>-247.84282321560801</v>
      </c>
      <c r="AE28">
        <v>-247.90045160729301</v>
      </c>
      <c r="AF28">
        <v>1.1885240991029999</v>
      </c>
      <c r="AH28">
        <f t="shared" si="15"/>
        <v>-247.89131057209366</v>
      </c>
    </row>
    <row r="29" spans="1:34">
      <c r="A29" s="1">
        <f t="shared" si="8"/>
        <v>4.3825170708880359</v>
      </c>
      <c r="B29" s="1">
        <f t="shared" si="9"/>
        <v>7.7138404501798075</v>
      </c>
      <c r="C29" s="1">
        <f t="shared" si="10"/>
        <v>6.8835804363020268</v>
      </c>
      <c r="D29" s="1">
        <f t="shared" si="11"/>
        <v>7.6004409813948417</v>
      </c>
      <c r="E29" s="1">
        <f t="shared" si="12"/>
        <v>7.44081233072166</v>
      </c>
      <c r="F29" s="1">
        <f t="shared" si="13"/>
        <v>7.5308888664545934</v>
      </c>
      <c r="G29" s="1">
        <f t="shared" si="14"/>
        <v>7.5496499141032976</v>
      </c>
      <c r="H29" s="1">
        <f t="shared" si="4"/>
        <v>7.5195491974031539</v>
      </c>
      <c r="K29" t="s">
        <v>17</v>
      </c>
      <c r="L29">
        <v>-361.88196813833099</v>
      </c>
      <c r="M29">
        <v>-363.45450922126503</v>
      </c>
      <c r="N29">
        <v>-363.422294613855</v>
      </c>
      <c r="O29">
        <v>-363.496796459927</v>
      </c>
      <c r="P29">
        <v>1.1953182947200001</v>
      </c>
      <c r="Q29">
        <v>1.1616500000000001</v>
      </c>
      <c r="R29">
        <f t="shared" si="5"/>
        <v>-363.48462265350861</v>
      </c>
      <c r="S29" t="s">
        <v>17</v>
      </c>
      <c r="T29">
        <v>-115.09282777023</v>
      </c>
      <c r="U29">
        <v>-115.572228816706</v>
      </c>
      <c r="V29">
        <v>-115.568508994952</v>
      </c>
      <c r="W29">
        <v>-115.584240445056</v>
      </c>
      <c r="X29">
        <v>1.2145036230240001</v>
      </c>
      <c r="Z29">
        <f t="shared" si="6"/>
        <v>-115.58146198233365</v>
      </c>
      <c r="AA29" t="s">
        <v>17</v>
      </c>
      <c r="AB29">
        <v>-246.78215638288501</v>
      </c>
      <c r="AC29">
        <v>-247.86998761783599</v>
      </c>
      <c r="AD29">
        <v>-247.84281593567701</v>
      </c>
      <c r="AE29">
        <v>-247.90044394169701</v>
      </c>
      <c r="AF29">
        <v>1.1885237371649999</v>
      </c>
      <c r="AH29">
        <f t="shared" si="15"/>
        <v>-247.89130298243759</v>
      </c>
    </row>
    <row r="30" spans="1:34">
      <c r="A30" s="1">
        <f t="shared" si="8"/>
        <v>15.707169530840549</v>
      </c>
      <c r="B30" s="1">
        <f t="shared" si="9"/>
        <v>19.05553393146204</v>
      </c>
      <c r="C30" s="1">
        <f t="shared" si="10"/>
        <v>18.382072126630913</v>
      </c>
      <c r="D30" s="1">
        <f t="shared" si="11"/>
        <v>19.405720855173403</v>
      </c>
      <c r="E30" s="1">
        <f t="shared" si="12"/>
        <v>19.232451763012694</v>
      </c>
      <c r="F30" s="1">
        <f t="shared" si="13"/>
        <v>19.385851745619604</v>
      </c>
      <c r="G30" s="1">
        <f t="shared" si="14"/>
        <v>19.414506123038613</v>
      </c>
      <c r="H30" s="1">
        <f t="shared" si="4"/>
        <v>19.352610405633438</v>
      </c>
      <c r="K30" t="s">
        <v>18</v>
      </c>
      <c r="L30">
        <v>-455.83669136585701</v>
      </c>
      <c r="M30">
        <v>-457.640330473456</v>
      </c>
      <c r="N30">
        <v>-457.587129860858</v>
      </c>
      <c r="O30">
        <v>-457.66110928289203</v>
      </c>
      <c r="P30">
        <v>1.214085982586</v>
      </c>
      <c r="Q30">
        <v>1.1803900000000001</v>
      </c>
      <c r="R30">
        <f t="shared" si="5"/>
        <v>-457.64806411353459</v>
      </c>
      <c r="S30" t="s">
        <v>18</v>
      </c>
      <c r="T30">
        <v>-227.90583467189199</v>
      </c>
      <c r="U30">
        <v>-228.80498141090499</v>
      </c>
      <c r="V30">
        <v>-228.778919092471</v>
      </c>
      <c r="W30">
        <v>-228.815092145883</v>
      </c>
      <c r="X30">
        <v>1.2143230206160001</v>
      </c>
      <c r="Z30">
        <f t="shared" si="6"/>
        <v>-228.80870775067635</v>
      </c>
      <c r="AA30" t="s">
        <v>18</v>
      </c>
      <c r="AB30">
        <v>-227.90582572705401</v>
      </c>
      <c r="AC30">
        <v>-228.80498213753799</v>
      </c>
      <c r="AD30">
        <v>-228.77891707302999</v>
      </c>
      <c r="AE30">
        <v>-228.815092153634</v>
      </c>
      <c r="AF30">
        <v>1.2143189154609999</v>
      </c>
      <c r="AH30">
        <f t="shared" si="15"/>
        <v>-228.80870750134616</v>
      </c>
    </row>
    <row r="31" spans="1:34">
      <c r="A31" s="1">
        <f t="shared" si="8"/>
        <v>12.459130217712611</v>
      </c>
      <c r="B31" s="1">
        <f t="shared" si="9"/>
        <v>16.198152095124531</v>
      </c>
      <c r="C31" s="1">
        <f t="shared" si="10"/>
        <v>15.621792040965477</v>
      </c>
      <c r="D31" s="1">
        <f t="shared" si="11"/>
        <v>16.556500145730276</v>
      </c>
      <c r="E31" s="1">
        <f t="shared" si="12"/>
        <v>16.414097156036895</v>
      </c>
      <c r="F31" s="1">
        <f t="shared" si="13"/>
        <v>16.549343639179586</v>
      </c>
      <c r="G31" s="1">
        <f t="shared" si="14"/>
        <v>16.576762079220678</v>
      </c>
      <c r="H31" s="1">
        <f t="shared" si="4"/>
        <v>16.526049868796488</v>
      </c>
      <c r="K31" t="s">
        <v>19</v>
      </c>
      <c r="L31">
        <v>-416.14842725475199</v>
      </c>
      <c r="M31">
        <v>-417.89010754980097</v>
      </c>
      <c r="N31">
        <v>-417.85219952939502</v>
      </c>
      <c r="O31">
        <v>-417.92538949259898</v>
      </c>
      <c r="P31">
        <v>1.2053059106770001</v>
      </c>
      <c r="Q31">
        <v>1.1707000000000001</v>
      </c>
      <c r="R31">
        <f t="shared" si="5"/>
        <v>-417.9129226724209</v>
      </c>
      <c r="S31" t="s">
        <v>19</v>
      </c>
      <c r="T31">
        <v>-208.064283150536</v>
      </c>
      <c r="U31">
        <v>-208.932145734225</v>
      </c>
      <c r="V31">
        <v>-208.91365042765699</v>
      </c>
      <c r="W31">
        <v>-208.94950099183001</v>
      </c>
      <c r="X31">
        <v>1.2058486416259999</v>
      </c>
      <c r="Z31">
        <f t="shared" si="6"/>
        <v>-208.94338099494001</v>
      </c>
      <c r="AA31" t="s">
        <v>19</v>
      </c>
      <c r="AB31">
        <v>-208.06428921720999</v>
      </c>
      <c r="AC31">
        <v>-208.93214841817701</v>
      </c>
      <c r="AD31">
        <v>-208.91365419251201</v>
      </c>
      <c r="AE31">
        <v>-208.94950403942499</v>
      </c>
      <c r="AF31">
        <v>1.205849259793</v>
      </c>
      <c r="AH31">
        <f t="shared" si="15"/>
        <v>-208.94338414973663</v>
      </c>
    </row>
    <row r="32" spans="1:34">
      <c r="A32" s="1">
        <f t="shared" si="8"/>
        <v>15.83093751034423</v>
      </c>
      <c r="B32" s="1">
        <f t="shared" si="9"/>
        <v>19.482518932884908</v>
      </c>
      <c r="C32" s="1">
        <f t="shared" si="10"/>
        <v>18.753252413940551</v>
      </c>
      <c r="D32" s="1">
        <f t="shared" si="11"/>
        <v>19.855538154326581</v>
      </c>
      <c r="E32" s="1">
        <f t="shared" si="12"/>
        <v>19.669644646227834</v>
      </c>
      <c r="F32" s="1">
        <f t="shared" si="13"/>
        <v>19.831479514449768</v>
      </c>
      <c r="G32" s="1">
        <f t="shared" si="14"/>
        <v>19.860412375794915</v>
      </c>
      <c r="H32" s="1">
        <f t="shared" si="4"/>
        <v>19.799130868650028</v>
      </c>
      <c r="K32" t="s">
        <v>20</v>
      </c>
      <c r="L32">
        <v>-640.55942389209895</v>
      </c>
      <c r="M32">
        <v>-643.11202673514401</v>
      </c>
      <c r="N32">
        <v>-643.02130248951096</v>
      </c>
      <c r="O32">
        <v>-643.13802400403597</v>
      </c>
      <c r="P32">
        <v>1.208172573758</v>
      </c>
      <c r="Q32">
        <v>1.1766000000000001</v>
      </c>
      <c r="R32">
        <f t="shared" si="5"/>
        <v>-643.11791245820268</v>
      </c>
      <c r="S32" t="s">
        <v>20</v>
      </c>
      <c r="T32">
        <v>-227.90584765236801</v>
      </c>
      <c r="U32">
        <v>-228.804875436027</v>
      </c>
      <c r="V32">
        <v>-228.77883300287499</v>
      </c>
      <c r="W32">
        <v>-228.814992629995</v>
      </c>
      <c r="X32">
        <v>1.214316561258</v>
      </c>
      <c r="Z32">
        <f t="shared" si="6"/>
        <v>-228.80861076287076</v>
      </c>
      <c r="AA32" t="s">
        <v>20</v>
      </c>
      <c r="AB32">
        <v>-412.62834803599799</v>
      </c>
      <c r="AC32">
        <v>-414.27610393022002</v>
      </c>
      <c r="AD32">
        <v>-414.21258427786398</v>
      </c>
      <c r="AE32">
        <v>-414.29138956120102</v>
      </c>
      <c r="AF32">
        <v>1.205492725582</v>
      </c>
      <c r="AH32">
        <f t="shared" si="15"/>
        <v>-414.2779561226414</v>
      </c>
    </row>
    <row r="33" spans="1:34">
      <c r="A33" s="1">
        <f t="shared" si="8"/>
        <v>15.423183434311126</v>
      </c>
      <c r="B33" s="1">
        <f t="shared" si="9"/>
        <v>19.203489183063496</v>
      </c>
      <c r="C33" s="1">
        <f t="shared" si="10"/>
        <v>18.485381551327727</v>
      </c>
      <c r="D33" s="1">
        <f t="shared" si="11"/>
        <v>19.534598823420996</v>
      </c>
      <c r="E33" s="1">
        <f t="shared" si="12"/>
        <v>19.378814630787502</v>
      </c>
      <c r="F33" s="1">
        <f t="shared" si="13"/>
        <v>19.533575108811526</v>
      </c>
      <c r="G33" s="1">
        <f t="shared" si="14"/>
        <v>19.562065147045146</v>
      </c>
      <c r="H33" s="1">
        <f t="shared" si="4"/>
        <v>19.505056724915168</v>
      </c>
      <c r="K33" t="s">
        <v>21</v>
      </c>
      <c r="L33">
        <v>-620.71671497935199</v>
      </c>
      <c r="M33">
        <v>-623.23866032206001</v>
      </c>
      <c r="N33">
        <v>-623.155394776766</v>
      </c>
      <c r="O33">
        <v>-623.27178295507599</v>
      </c>
      <c r="P33">
        <v>1.2051082733230001</v>
      </c>
      <c r="Q33">
        <v>1.1732199999999999</v>
      </c>
      <c r="R33">
        <f t="shared" si="5"/>
        <v>-623.25197379865676</v>
      </c>
      <c r="S33" t="s">
        <v>21</v>
      </c>
      <c r="T33">
        <v>-208.064160707952</v>
      </c>
      <c r="U33">
        <v>-208.932084358971</v>
      </c>
      <c r="V33">
        <v>-208.91355054444</v>
      </c>
      <c r="W33">
        <v>-208.949403990045</v>
      </c>
      <c r="X33">
        <v>1.2058551440009999</v>
      </c>
      <c r="Z33">
        <f t="shared" si="6"/>
        <v>-208.94328334093996</v>
      </c>
      <c r="AA33" t="s">
        <v>21</v>
      </c>
      <c r="AB33">
        <v>-412.62797586512198</v>
      </c>
      <c r="AC33">
        <v>-414.27597325638402</v>
      </c>
      <c r="AD33">
        <v>-414.21238590292802</v>
      </c>
      <c r="AE33">
        <v>-414.291248601549</v>
      </c>
      <c r="AF33">
        <v>1.2054378821559999</v>
      </c>
      <c r="AH33">
        <f t="shared" si="15"/>
        <v>-414.27780835213787</v>
      </c>
    </row>
    <row r="34" spans="1:34">
      <c r="A34" s="1">
        <f t="shared" si="8"/>
        <v>-5.1548853041531713</v>
      </c>
      <c r="B34" s="1">
        <f t="shared" si="9"/>
        <v>5.0762704238776379</v>
      </c>
      <c r="C34" s="1">
        <f t="shared" si="10"/>
        <v>1.2421881658023897</v>
      </c>
      <c r="D34" s="1">
        <f t="shared" si="11"/>
        <v>2.7300460128073918</v>
      </c>
      <c r="E34" s="1">
        <f t="shared" si="12"/>
        <v>2.6064008215103303</v>
      </c>
      <c r="F34" s="1">
        <f t="shared" si="13"/>
        <v>2.8129971860907408</v>
      </c>
      <c r="G34" s="1">
        <f t="shared" si="14"/>
        <v>2.8575438530340529</v>
      </c>
      <c r="H34" s="1">
        <f t="shared" si="4"/>
        <v>2.7991640697618623</v>
      </c>
      <c r="K34" t="s">
        <v>22</v>
      </c>
      <c r="L34">
        <v>-461.56051848509799</v>
      </c>
      <c r="M34">
        <v>-463.67332067181002</v>
      </c>
      <c r="N34">
        <v>-463.62937867108002</v>
      </c>
      <c r="O34">
        <v>-463.74200812175201</v>
      </c>
      <c r="P34">
        <v>1.184093755818</v>
      </c>
      <c r="Q34">
        <v>1.15144</v>
      </c>
      <c r="R34">
        <f t="shared" si="5"/>
        <v>-463.72449736427353</v>
      </c>
      <c r="S34" t="s">
        <v>22</v>
      </c>
      <c r="T34">
        <v>-230.78436674489501</v>
      </c>
      <c r="U34">
        <v>-231.832615656364</v>
      </c>
      <c r="V34">
        <v>-231.813699665743</v>
      </c>
      <c r="W34">
        <v>-231.86882880904599</v>
      </c>
      <c r="X34">
        <v>1.186279855112</v>
      </c>
      <c r="Z34">
        <f t="shared" si="6"/>
        <v>-231.86017195730676</v>
      </c>
      <c r="AA34" t="s">
        <v>22</v>
      </c>
      <c r="AB34">
        <v>-230.784366572495</v>
      </c>
      <c r="AC34">
        <v>-231.83261546393501</v>
      </c>
      <c r="AD34">
        <v>-231.813699452572</v>
      </c>
      <c r="AE34">
        <v>-231.868828707635</v>
      </c>
      <c r="AF34">
        <v>1.1862797352400001</v>
      </c>
      <c r="AH34">
        <f t="shared" si="15"/>
        <v>-231.86017184304222</v>
      </c>
    </row>
    <row r="35" spans="1:34">
      <c r="A35" s="1">
        <f t="shared" si="8"/>
        <v>-4.3663058323505597</v>
      </c>
      <c r="B35" s="1">
        <f t="shared" si="9"/>
        <v>6.3274431194688443</v>
      </c>
      <c r="C35" s="1">
        <f t="shared" si="10"/>
        <v>2.2353732238889918</v>
      </c>
      <c r="D35" s="1">
        <f t="shared" si="11"/>
        <v>3.7621690400065004</v>
      </c>
      <c r="E35" s="1">
        <f t="shared" si="12"/>
        <v>3.6259059206059772</v>
      </c>
      <c r="F35" s="1">
        <f t="shared" si="13"/>
        <v>3.8416192578476833</v>
      </c>
      <c r="G35" s="1">
        <f t="shared" si="14"/>
        <v>3.8851988512380924</v>
      </c>
      <c r="H35" s="1">
        <f t="shared" si="4"/>
        <v>3.8223881906520871</v>
      </c>
      <c r="K35" t="s">
        <v>23</v>
      </c>
      <c r="L35">
        <v>-493.557141686661</v>
      </c>
      <c r="M35">
        <v>-495.75004618630498</v>
      </c>
      <c r="N35">
        <v>-495.68921142420402</v>
      </c>
      <c r="O35">
        <v>-495.80698786629802</v>
      </c>
      <c r="P35">
        <v>1.1864702147920001</v>
      </c>
      <c r="Q35">
        <v>1.15513</v>
      </c>
      <c r="R35">
        <f t="shared" si="5"/>
        <v>-495.78847766841784</v>
      </c>
      <c r="S35" t="s">
        <v>23</v>
      </c>
      <c r="T35">
        <v>-246.78204851838601</v>
      </c>
      <c r="U35">
        <v>-247.86998101473401</v>
      </c>
      <c r="V35">
        <v>-247.84282397401901</v>
      </c>
      <c r="W35">
        <v>-247.90049616690899</v>
      </c>
      <c r="X35">
        <v>1.1884898754340001</v>
      </c>
      <c r="Z35">
        <f t="shared" si="6"/>
        <v>-247.8913495812472</v>
      </c>
      <c r="AA35" t="s">
        <v>23</v>
      </c>
      <c r="AB35">
        <v>-246.782051319239</v>
      </c>
      <c r="AC35">
        <v>-247.86998174953601</v>
      </c>
      <c r="AD35">
        <v>-247.84282515634899</v>
      </c>
      <c r="AE35">
        <v>-247.900496301646</v>
      </c>
      <c r="AF35">
        <v>1.1884909434699999</v>
      </c>
      <c r="AH35">
        <f t="shared" si="15"/>
        <v>-247.89134983852168</v>
      </c>
    </row>
    <row r="36" spans="1:34">
      <c r="A36" s="1">
        <f t="shared" si="8"/>
        <v>9.2851171295048524E-2</v>
      </c>
      <c r="B36" s="1">
        <f t="shared" si="9"/>
        <v>11.24772115505769</v>
      </c>
      <c r="C36" s="1">
        <f t="shared" si="10"/>
        <v>7.8992074492041429</v>
      </c>
      <c r="D36" s="1">
        <f t="shared" si="11"/>
        <v>9.9933490840730013</v>
      </c>
      <c r="E36" s="1">
        <f t="shared" si="12"/>
        <v>9.7538412005217321</v>
      </c>
      <c r="F36" s="1">
        <f t="shared" si="13"/>
        <v>10.075842712425493</v>
      </c>
      <c r="G36" s="1">
        <f t="shared" si="14"/>
        <v>10.131880997390422</v>
      </c>
      <c r="H36" s="1">
        <f t="shared" si="4"/>
        <v>10.015900949582907</v>
      </c>
      <c r="K36" t="s">
        <v>24</v>
      </c>
      <c r="L36">
        <v>-825.25922683377996</v>
      </c>
      <c r="M36">
        <v>-828.57127259583399</v>
      </c>
      <c r="N36">
        <v>-828.43925082149497</v>
      </c>
      <c r="O36">
        <v>-828.60006971317796</v>
      </c>
      <c r="P36">
        <v>1.2038352837049999</v>
      </c>
      <c r="Q36">
        <v>1.1736200000000001</v>
      </c>
      <c r="R36">
        <f t="shared" si="5"/>
        <v>-828.57283960549205</v>
      </c>
      <c r="S36" t="s">
        <v>24</v>
      </c>
      <c r="T36">
        <v>-412.62953943301301</v>
      </c>
      <c r="U36">
        <v>-414.27667410598099</v>
      </c>
      <c r="V36">
        <v>-414.213331316829</v>
      </c>
      <c r="W36">
        <v>-414.29207214917898</v>
      </c>
      <c r="X36">
        <v>1.2055252414190001</v>
      </c>
      <c r="Z36">
        <f t="shared" si="6"/>
        <v>-414.27864793538214</v>
      </c>
      <c r="AA36" t="s">
        <v>24</v>
      </c>
      <c r="AB36">
        <v>-412.62953943301301</v>
      </c>
      <c r="AC36">
        <v>-414.27667410599099</v>
      </c>
      <c r="AD36">
        <v>-414.213331316839</v>
      </c>
      <c r="AE36">
        <v>-414.29207214919001</v>
      </c>
      <c r="AF36">
        <v>1.205525241426</v>
      </c>
      <c r="AH36">
        <f t="shared" si="15"/>
        <v>-414.27864793539266</v>
      </c>
    </row>
    <row r="37" spans="1:34">
      <c r="A37" s="1">
        <f t="shared" si="8"/>
        <v>-4.6526540748428147</v>
      </c>
      <c r="B37" s="1">
        <f t="shared" si="9"/>
        <v>5.7650789248188943</v>
      </c>
      <c r="C37" s="1">
        <f t="shared" si="10"/>
        <v>1.8298773524565841</v>
      </c>
      <c r="D37" s="1">
        <f t="shared" si="11"/>
        <v>3.3360448661455164</v>
      </c>
      <c r="E37" s="1">
        <f t="shared" si="12"/>
        <v>3.2065344561599387</v>
      </c>
      <c r="F37" s="1">
        <f t="shared" si="13"/>
        <v>3.4175897567287001</v>
      </c>
      <c r="G37" s="1">
        <f t="shared" si="14"/>
        <v>3.4616339623032113</v>
      </c>
      <c r="H37" s="1">
        <f t="shared" si="4"/>
        <v>3.4010561049132226</v>
      </c>
      <c r="K37" t="s">
        <v>25</v>
      </c>
      <c r="L37">
        <v>-477.55901735215099</v>
      </c>
      <c r="M37">
        <v>-479.71178728882097</v>
      </c>
      <c r="N37">
        <v>-479.65944555380202</v>
      </c>
      <c r="O37">
        <v>-479.77464285879302</v>
      </c>
      <c r="P37">
        <v>1.185303591909</v>
      </c>
      <c r="Q37">
        <v>1.1533100000000001</v>
      </c>
      <c r="R37">
        <f t="shared" si="5"/>
        <v>-479.75663357025394</v>
      </c>
      <c r="S37" t="s">
        <v>25</v>
      </c>
      <c r="T37">
        <v>-230.784334541069</v>
      </c>
      <c r="U37">
        <v>-231.832607768965</v>
      </c>
      <c r="V37">
        <v>-231.81368896932599</v>
      </c>
      <c r="W37">
        <v>-231.868831931655</v>
      </c>
      <c r="X37">
        <v>1.186265864918</v>
      </c>
      <c r="Z37">
        <f t="shared" si="6"/>
        <v>-231.86017345814065</v>
      </c>
      <c r="AA37" t="s">
        <v>25</v>
      </c>
      <c r="AB37">
        <v>-246.78209728699801</v>
      </c>
      <c r="AC37">
        <v>-247.869992282173</v>
      </c>
      <c r="AD37">
        <v>-247.842840489417</v>
      </c>
      <c r="AE37">
        <v>-247.90049460146301</v>
      </c>
      <c r="AF37">
        <v>1.1885072446860001</v>
      </c>
      <c r="AH37">
        <f t="shared" si="15"/>
        <v>-247.89135017440529</v>
      </c>
    </row>
    <row r="38" spans="1:34">
      <c r="A38" s="1">
        <f t="shared" si="8"/>
        <v>-3.6764259881936137</v>
      </c>
      <c r="B38" s="1">
        <f t="shared" si="9"/>
        <v>7.7673408220020956</v>
      </c>
      <c r="C38" s="1">
        <f t="shared" si="10"/>
        <v>3.9222056555028657</v>
      </c>
      <c r="D38" s="1">
        <f t="shared" si="11"/>
        <v>5.7951630436828259</v>
      </c>
      <c r="E38" s="1">
        <f t="shared" si="12"/>
        <v>5.5804309499439508</v>
      </c>
      <c r="F38" s="1">
        <f t="shared" si="13"/>
        <v>5.8535240736854535</v>
      </c>
      <c r="G38" s="1">
        <f t="shared" si="14"/>
        <v>5.9053838510315444</v>
      </c>
      <c r="H38" s="1">
        <f t="shared" si="4"/>
        <v>5.8147381840484762</v>
      </c>
      <c r="K38" t="s">
        <v>26</v>
      </c>
      <c r="L38">
        <v>-643.40876428240199</v>
      </c>
      <c r="M38">
        <v>-646.12207605848698</v>
      </c>
      <c r="N38">
        <v>-646.03373563884395</v>
      </c>
      <c r="O38">
        <v>-646.17053323173604</v>
      </c>
      <c r="P38">
        <v>1.195964265035</v>
      </c>
      <c r="Q38">
        <v>1.16469</v>
      </c>
      <c r="R38">
        <f t="shared" si="5"/>
        <v>-646.14811831472434</v>
      </c>
      <c r="S38" t="s">
        <v>26</v>
      </c>
      <c r="T38">
        <v>-230.78428572574799</v>
      </c>
      <c r="U38">
        <v>-231.83258482273101</v>
      </c>
      <c r="V38">
        <v>-231.813662299919</v>
      </c>
      <c r="W38">
        <v>-231.86882157800099</v>
      </c>
      <c r="X38">
        <v>1.1862487648040001</v>
      </c>
      <c r="Z38">
        <f t="shared" si="6"/>
        <v>-231.86016121289455</v>
      </c>
      <c r="AA38" t="s">
        <v>26</v>
      </c>
      <c r="AB38">
        <v>-412.63033731415197</v>
      </c>
      <c r="AC38">
        <v>-414.27711319076701</v>
      </c>
      <c r="AD38">
        <v>-414.21382290661199</v>
      </c>
      <c r="AE38">
        <v>-414.29247647395903</v>
      </c>
      <c r="AF38">
        <v>1.205581011914</v>
      </c>
      <c r="AH38">
        <f t="shared" si="15"/>
        <v>-414.27906411941291</v>
      </c>
    </row>
    <row r="39" spans="1:34">
      <c r="A39" s="1">
        <f t="shared" si="8"/>
        <v>-2.2391218081445752</v>
      </c>
      <c r="B39" s="1">
        <f t="shared" si="9"/>
        <v>8.7995466666667674</v>
      </c>
      <c r="C39" s="1">
        <f t="shared" si="10"/>
        <v>5.033612422175211</v>
      </c>
      <c r="D39" s="1">
        <f t="shared" si="11"/>
        <v>6.8503713559227677</v>
      </c>
      <c r="E39" s="1">
        <f t="shared" si="12"/>
        <v>6.635533033496773</v>
      </c>
      <c r="F39" s="1">
        <f t="shared" si="13"/>
        <v>6.9016601046556243</v>
      </c>
      <c r="G39" s="1">
        <f t="shared" si="14"/>
        <v>6.9508850954177328</v>
      </c>
      <c r="H39" s="1">
        <f t="shared" si="4"/>
        <v>6.86188441587651</v>
      </c>
      <c r="K39" t="s">
        <v>27</v>
      </c>
      <c r="L39">
        <v>-659.40853670421302</v>
      </c>
      <c r="M39">
        <v>-662.16105259142796</v>
      </c>
      <c r="N39">
        <v>-662.06452898940495</v>
      </c>
      <c r="O39">
        <v>-662.20380320521895</v>
      </c>
      <c r="P39">
        <v>1.1968587330060001</v>
      </c>
      <c r="Q39">
        <v>1.1661300000000001</v>
      </c>
      <c r="R39">
        <f t="shared" si="5"/>
        <v>-662.18089545102089</v>
      </c>
      <c r="S39" t="s">
        <v>27</v>
      </c>
      <c r="T39">
        <v>-246.78192556687799</v>
      </c>
      <c r="U39">
        <v>-247.86995836729699</v>
      </c>
      <c r="V39">
        <v>-247.84277420691799</v>
      </c>
      <c r="W39">
        <v>-247.90048439311099</v>
      </c>
      <c r="X39">
        <v>1.1884451292880001</v>
      </c>
      <c r="Z39">
        <f t="shared" si="6"/>
        <v>-247.89133361010016</v>
      </c>
      <c r="AA39" t="s">
        <v>27</v>
      </c>
      <c r="AB39">
        <v>-412.63017940492</v>
      </c>
      <c r="AC39">
        <v>-414.277071254492</v>
      </c>
      <c r="AD39">
        <v>-414.21373321082598</v>
      </c>
      <c r="AE39">
        <v>-414.29240205091799</v>
      </c>
      <c r="AF39">
        <v>1.205574464688</v>
      </c>
      <c r="AH39">
        <f t="shared" si="15"/>
        <v>-414.27898744637616</v>
      </c>
    </row>
    <row r="40" spans="1:34">
      <c r="A40" s="1">
        <f t="shared" si="8"/>
        <v>-3.3037886866036246</v>
      </c>
      <c r="B40" s="1">
        <f t="shared" si="9"/>
        <v>2.4568689889028965</v>
      </c>
      <c r="C40" s="1">
        <f t="shared" si="10"/>
        <v>0.55166141391900214</v>
      </c>
      <c r="D40" s="1">
        <f t="shared" si="11"/>
        <v>1.3560453575839961</v>
      </c>
      <c r="E40" s="1">
        <f t="shared" si="12"/>
        <v>1.2762234788671649</v>
      </c>
      <c r="F40" s="1">
        <f t="shared" si="13"/>
        <v>1.3849295254713379</v>
      </c>
      <c r="G40" s="1">
        <f t="shared" si="14"/>
        <v>1.410357426324103</v>
      </c>
      <c r="H40" s="1">
        <f t="shared" si="4"/>
        <v>1.3786040986443404</v>
      </c>
      <c r="K40" t="s">
        <v>28</v>
      </c>
      <c r="L40">
        <v>-308.84494865859</v>
      </c>
      <c r="M40">
        <v>-310.27201577035697</v>
      </c>
      <c r="N40">
        <v>-310.25836726520498</v>
      </c>
      <c r="O40">
        <v>-310.33052856385001</v>
      </c>
      <c r="P40">
        <v>1.1851241652660001</v>
      </c>
      <c r="Q40">
        <v>1.1500300000000001</v>
      </c>
      <c r="R40">
        <f t="shared" si="5"/>
        <v>-310.31925649585264</v>
      </c>
      <c r="S40" t="s">
        <v>28</v>
      </c>
      <c r="T40">
        <v>-230.784405837826</v>
      </c>
      <c r="U40">
        <v>-231.83262747464801</v>
      </c>
      <c r="V40">
        <v>-231.81371472548099</v>
      </c>
      <c r="W40">
        <v>-231.86882859561899</v>
      </c>
      <c r="X40">
        <v>1.186295492515</v>
      </c>
      <c r="Z40">
        <f t="shared" si="6"/>
        <v>-231.86017352978882</v>
      </c>
      <c r="AA40" t="s">
        <v>28</v>
      </c>
      <c r="AB40">
        <v>-78.065807742947001</v>
      </c>
      <c r="AC40">
        <v>-78.435473025918</v>
      </c>
      <c r="AD40">
        <v>-78.443773411338</v>
      </c>
      <c r="AE40">
        <v>-78.459538972489</v>
      </c>
      <c r="AF40">
        <v>1.1875446154710001</v>
      </c>
      <c r="AH40">
        <f t="shared" si="15"/>
        <v>-78.457049174577222</v>
      </c>
    </row>
    <row r="41" spans="1:34">
      <c r="A41" s="1">
        <f t="shared" si="8"/>
        <v>-1.2165069730387967</v>
      </c>
      <c r="B41" s="1">
        <f t="shared" si="9"/>
        <v>4.0608720936433738</v>
      </c>
      <c r="C41" s="1">
        <f t="shared" si="10"/>
        <v>2.5365438425073603</v>
      </c>
      <c r="D41" s="1">
        <f t="shared" si="11"/>
        <v>3.3658257416466046</v>
      </c>
      <c r="E41" s="1">
        <f t="shared" si="12"/>
        <v>3.2840991519300653</v>
      </c>
      <c r="F41" s="1">
        <f t="shared" si="13"/>
        <v>3.4100098926961318</v>
      </c>
      <c r="G41" s="1">
        <f t="shared" si="14"/>
        <v>3.4344528738617868</v>
      </c>
      <c r="H41" s="1">
        <f t="shared" si="4"/>
        <v>3.3897287171514936</v>
      </c>
      <c r="K41" t="s">
        <v>29</v>
      </c>
      <c r="L41">
        <v>-490.69416286302402</v>
      </c>
      <c r="M41">
        <v>-492.71906087747402</v>
      </c>
      <c r="N41">
        <v>-492.66165006156001</v>
      </c>
      <c r="O41">
        <v>-492.75740954857002</v>
      </c>
      <c r="P41">
        <v>1.2011272210049999</v>
      </c>
      <c r="Q41">
        <v>1.1684300000000001</v>
      </c>
      <c r="R41">
        <f t="shared" si="5"/>
        <v>-492.74137474462054</v>
      </c>
      <c r="S41" t="s">
        <v>29</v>
      </c>
      <c r="T41">
        <v>-412.63036491591799</v>
      </c>
      <c r="U41">
        <v>-414.27713416685702</v>
      </c>
      <c r="V41">
        <v>-414.213846169406</v>
      </c>
      <c r="W41">
        <v>-414.292496371467</v>
      </c>
      <c r="X41">
        <v>1.205586219912</v>
      </c>
      <c r="Z41">
        <f t="shared" si="6"/>
        <v>-414.27908430896167</v>
      </c>
      <c r="AA41" t="s">
        <v>29</v>
      </c>
      <c r="AB41">
        <v>-78.065736574287001</v>
      </c>
      <c r="AC41">
        <v>-78.435455299278004</v>
      </c>
      <c r="AD41">
        <v>-78.443761652407005</v>
      </c>
      <c r="AE41">
        <v>-78.459549392583995</v>
      </c>
      <c r="AF41">
        <v>1.1874732724049999</v>
      </c>
      <c r="AH41">
        <f t="shared" si="15"/>
        <v>-78.457056890745307</v>
      </c>
    </row>
    <row r="42" spans="1:34">
      <c r="A42" s="1">
        <f t="shared" si="8"/>
        <v>-0.27833794061247469</v>
      </c>
      <c r="B42" s="1">
        <f t="shared" si="9"/>
        <v>4.487102069331157</v>
      </c>
      <c r="C42" s="1">
        <f t="shared" si="10"/>
        <v>2.9893818261967211</v>
      </c>
      <c r="D42" s="1">
        <f t="shared" si="11"/>
        <v>3.7720276598114295</v>
      </c>
      <c r="E42" s="1">
        <f t="shared" si="12"/>
        <v>3.6633681532595479</v>
      </c>
      <c r="F42" s="1">
        <f t="shared" si="13"/>
        <v>3.7773055418495187</v>
      </c>
      <c r="G42" s="1">
        <f t="shared" si="14"/>
        <v>3.7981483418441493</v>
      </c>
      <c r="H42" s="1">
        <f t="shared" si="4"/>
        <v>3.7586024212735252</v>
      </c>
      <c r="K42" t="s">
        <v>30</v>
      </c>
      <c r="L42">
        <v>-489.47991045696102</v>
      </c>
      <c r="M42">
        <v>-491.47762547937799</v>
      </c>
      <c r="N42">
        <v>-491.408610925532</v>
      </c>
      <c r="O42">
        <v>-491.50606044241903</v>
      </c>
      <c r="P42">
        <v>1.199974662946</v>
      </c>
      <c r="Q42">
        <v>1.1690499999999999</v>
      </c>
      <c r="R42">
        <f t="shared" si="5"/>
        <v>-491.48982057094884</v>
      </c>
      <c r="S42" t="s">
        <v>30</v>
      </c>
      <c r="T42">
        <v>-412.63027980445599</v>
      </c>
      <c r="U42">
        <v>-414.277022847757</v>
      </c>
      <c r="V42">
        <v>-414.21375533624303</v>
      </c>
      <c r="W42">
        <v>-414.29239662683699</v>
      </c>
      <c r="X42">
        <v>1.2055986532089999</v>
      </c>
      <c r="Z42">
        <f t="shared" si="6"/>
        <v>-414.27898541126399</v>
      </c>
      <c r="AA42" t="s">
        <v>30</v>
      </c>
      <c r="AB42">
        <v>-76.850074212229003</v>
      </c>
      <c r="AC42">
        <v>-77.193451979608</v>
      </c>
      <c r="AD42">
        <v>-77.19009170631</v>
      </c>
      <c r="AE42">
        <v>-77.207652707129</v>
      </c>
      <c r="AF42">
        <v>1.1781553850990001</v>
      </c>
      <c r="AH42">
        <f t="shared" si="15"/>
        <v>-77.204997211170479</v>
      </c>
    </row>
    <row r="43" spans="1:34">
      <c r="A43" s="1">
        <f t="shared" si="8"/>
        <v>-2.9357528443951373</v>
      </c>
      <c r="B43" s="1">
        <f t="shared" si="9"/>
        <v>2.9397819134420691</v>
      </c>
      <c r="C43" s="1">
        <f t="shared" si="10"/>
        <v>0.97945332606136015</v>
      </c>
      <c r="D43" s="1">
        <f t="shared" si="11"/>
        <v>1.8016530224213922</v>
      </c>
      <c r="E43" s="1">
        <f t="shared" si="12"/>
        <v>1.7211058646086197</v>
      </c>
      <c r="F43" s="1">
        <f t="shared" si="13"/>
        <v>1.8343710402955571</v>
      </c>
      <c r="G43" s="1">
        <f t="shared" si="14"/>
        <v>1.8596602959141293</v>
      </c>
      <c r="H43" s="1">
        <f t="shared" si="4"/>
        <v>1.8259013683053475</v>
      </c>
      <c r="K43" t="s">
        <v>31</v>
      </c>
      <c r="L43">
        <v>-324.843264877031</v>
      </c>
      <c r="M43">
        <v>-326.31015867539998</v>
      </c>
      <c r="N43">
        <v>-326.28819149539697</v>
      </c>
      <c r="O43">
        <v>-326.36290925202502</v>
      </c>
      <c r="P43">
        <v>1.186818522292</v>
      </c>
      <c r="Q43">
        <v>1.15272</v>
      </c>
      <c r="R43">
        <f t="shared" si="5"/>
        <v>-326.35114784063813</v>
      </c>
      <c r="S43" t="s">
        <v>31</v>
      </c>
      <c r="T43">
        <v>-246.78216250130001</v>
      </c>
      <c r="U43">
        <v>-247.87000012863601</v>
      </c>
      <c r="V43">
        <v>-247.84286113564499</v>
      </c>
      <c r="W43">
        <v>-247.900494938414</v>
      </c>
      <c r="X43">
        <v>1.1885300456629999</v>
      </c>
      <c r="Z43">
        <f t="shared" si="6"/>
        <v>-247.8913528022876</v>
      </c>
      <c r="AA43" t="s">
        <v>31</v>
      </c>
      <c r="AB43">
        <v>-78.065780795490994</v>
      </c>
      <c r="AC43">
        <v>-78.435473706273996</v>
      </c>
      <c r="AD43">
        <v>-78.443769501587994</v>
      </c>
      <c r="AE43">
        <v>-78.459543196883004</v>
      </c>
      <c r="AF43">
        <v>1.187529657297</v>
      </c>
      <c r="AH43">
        <f t="shared" si="15"/>
        <v>-78.457052281683701</v>
      </c>
    </row>
    <row r="44" spans="1:34">
      <c r="A44" s="1">
        <f t="shared" si="8"/>
        <v>-3.0794097363357098</v>
      </c>
      <c r="B44" s="1">
        <f t="shared" si="9"/>
        <v>4.0109063629488579</v>
      </c>
      <c r="C44" s="1">
        <f t="shared" si="10"/>
        <v>2.7677120063631873</v>
      </c>
      <c r="D44" s="1">
        <f t="shared" si="11"/>
        <v>3.8602098046264492</v>
      </c>
      <c r="E44" s="1">
        <f t="shared" si="12"/>
        <v>3.7494158502221717</v>
      </c>
      <c r="F44" s="1">
        <f t="shared" si="13"/>
        <v>3.8924697343493033</v>
      </c>
      <c r="G44" s="1">
        <f t="shared" si="14"/>
        <v>3.9332591629204696</v>
      </c>
      <c r="H44" s="1">
        <f t="shared" si="4"/>
        <v>3.8881306033594463</v>
      </c>
      <c r="K44" t="s">
        <v>32</v>
      </c>
      <c r="L44">
        <v>-392.80923684369998</v>
      </c>
      <c r="M44">
        <v>-394.78356333119001</v>
      </c>
      <c r="N44">
        <v>-394.82012098058902</v>
      </c>
      <c r="O44">
        <v>-394.89687440584498</v>
      </c>
      <c r="P44">
        <v>1.1872696270350001</v>
      </c>
      <c r="Q44">
        <v>1.1457200000000001</v>
      </c>
      <c r="R44">
        <f t="shared" si="5"/>
        <v>-394.88476798537062</v>
      </c>
      <c r="S44" t="s">
        <v>32</v>
      </c>
      <c r="T44">
        <v>-196.40707158528201</v>
      </c>
      <c r="U44">
        <v>-197.38858576584099</v>
      </c>
      <c r="V44">
        <v>-197.407855035365</v>
      </c>
      <c r="W44">
        <v>-197.44536130517801</v>
      </c>
      <c r="X44">
        <v>1.1891149299520001</v>
      </c>
      <c r="Z44">
        <f t="shared" si="6"/>
        <v>-197.43939636822381</v>
      </c>
      <c r="AA44" t="s">
        <v>32</v>
      </c>
      <c r="AB44">
        <v>-196.40707260999801</v>
      </c>
      <c r="AC44">
        <v>-197.38858577946701</v>
      </c>
      <c r="AD44">
        <v>-197.40785531557401</v>
      </c>
      <c r="AE44">
        <v>-197.44536146502699</v>
      </c>
      <c r="AF44">
        <v>1.1891150924460001</v>
      </c>
      <c r="AH44">
        <f t="shared" si="15"/>
        <v>-197.43939654290452</v>
      </c>
    </row>
    <row r="45" spans="1:34">
      <c r="A45" s="1">
        <f t="shared" si="8"/>
        <v>-2.0880362912160675</v>
      </c>
      <c r="B45" s="1">
        <f t="shared" si="9"/>
        <v>2.7273053524942896</v>
      </c>
      <c r="C45" s="1">
        <f t="shared" si="10"/>
        <v>1.9272428961012735</v>
      </c>
      <c r="D45" s="1">
        <f t="shared" si="11"/>
        <v>2.7013472755544905</v>
      </c>
      <c r="E45" s="1">
        <f t="shared" si="12"/>
        <v>2.6241466825782696</v>
      </c>
      <c r="F45" s="1">
        <f t="shared" si="13"/>
        <v>2.7254277098669712</v>
      </c>
      <c r="G45" s="1">
        <f t="shared" si="14"/>
        <v>2.7542091002651081</v>
      </c>
      <c r="H45" s="1">
        <f t="shared" si="4"/>
        <v>2.722619187607469</v>
      </c>
      <c r="K45" t="s">
        <v>33</v>
      </c>
      <c r="L45">
        <v>-392.81107976657302</v>
      </c>
      <c r="M45">
        <v>-394.78919464043599</v>
      </c>
      <c r="N45">
        <v>-394.823835801602</v>
      </c>
      <c r="O45">
        <v>-394.90108247965998</v>
      </c>
      <c r="P45">
        <v>1.1866289439240001</v>
      </c>
      <c r="Q45">
        <v>1.14533</v>
      </c>
      <c r="R45">
        <f t="shared" si="5"/>
        <v>-394.88893338619533</v>
      </c>
      <c r="S45" t="s">
        <v>33</v>
      </c>
      <c r="T45">
        <v>-196.40707179122001</v>
      </c>
      <c r="U45">
        <v>-197.38858408708199</v>
      </c>
      <c r="V45">
        <v>-197.407855279995</v>
      </c>
      <c r="W45">
        <v>-197.44536207799101</v>
      </c>
      <c r="X45">
        <v>1.189115602135</v>
      </c>
      <c r="Z45">
        <f t="shared" si="6"/>
        <v>-197.43939703920552</v>
      </c>
      <c r="AA45" t="s">
        <v>33</v>
      </c>
      <c r="AB45">
        <v>-196.407335472851</v>
      </c>
      <c r="AC45">
        <v>-197.39626431580299</v>
      </c>
      <c r="AD45">
        <v>-197.412909264684</v>
      </c>
      <c r="AE45">
        <v>-197.45141553094501</v>
      </c>
      <c r="AF45">
        <v>1.1868079255590001</v>
      </c>
      <c r="AH45">
        <f t="shared" si="15"/>
        <v>-197.4453545032367</v>
      </c>
    </row>
    <row r="46" spans="1:34">
      <c r="A46" s="1">
        <f t="shared" si="8"/>
        <v>-1.4347519903923047</v>
      </c>
      <c r="B46" s="1">
        <f t="shared" si="9"/>
        <v>1.7769764340987164</v>
      </c>
      <c r="C46" s="1">
        <f t="shared" si="10"/>
        <v>1.2894601375284818</v>
      </c>
      <c r="D46" s="1">
        <f t="shared" si="11"/>
        <v>1.8337524501284894</v>
      </c>
      <c r="E46" s="1">
        <f t="shared" si="12"/>
        <v>1.7790429179192138</v>
      </c>
      <c r="F46" s="1">
        <f t="shared" si="13"/>
        <v>1.8499834627978309</v>
      </c>
      <c r="G46" s="1">
        <f t="shared" si="14"/>
        <v>1.8700643323108017</v>
      </c>
      <c r="H46" s="1">
        <f t="shared" si="4"/>
        <v>1.8482209647884242</v>
      </c>
      <c r="K46" t="s">
        <v>34</v>
      </c>
      <c r="L46">
        <v>-392.812408184807</v>
      </c>
      <c r="M46">
        <v>-394.79535455129098</v>
      </c>
      <c r="N46">
        <v>-394.82787615477901</v>
      </c>
      <c r="O46">
        <v>-394.90575453701899</v>
      </c>
      <c r="P46">
        <v>1.1859162904360001</v>
      </c>
      <c r="Q46">
        <v>1.1449</v>
      </c>
      <c r="R46">
        <f t="shared" si="5"/>
        <v>-394.89354553032268</v>
      </c>
      <c r="S46" t="s">
        <v>34</v>
      </c>
      <c r="T46">
        <v>-196.40734731428401</v>
      </c>
      <c r="U46">
        <v>-197.39626140043299</v>
      </c>
      <c r="V46">
        <v>-197.41291066387001</v>
      </c>
      <c r="W46">
        <v>-197.45141616586699</v>
      </c>
      <c r="X46">
        <v>1.1868080623840001</v>
      </c>
      <c r="Z46">
        <f t="shared" si="6"/>
        <v>-197.44535525471616</v>
      </c>
      <c r="AA46" t="s">
        <v>34</v>
      </c>
      <c r="AB46">
        <v>-196.407347293263</v>
      </c>
      <c r="AC46">
        <v>-197.39626135877501</v>
      </c>
      <c r="AD46">
        <v>-197.41291060546499</v>
      </c>
      <c r="AE46">
        <v>-197.45141610073199</v>
      </c>
      <c r="AF46">
        <v>1.1868080722030001</v>
      </c>
      <c r="AH46">
        <f t="shared" si="15"/>
        <v>-197.44535519037208</v>
      </c>
    </row>
    <row r="47" spans="1:34">
      <c r="A47" s="1">
        <f t="shared" si="8"/>
        <v>-2.2784263124449891</v>
      </c>
      <c r="B47" s="1">
        <f t="shared" si="9"/>
        <v>2.5389621047828874</v>
      </c>
      <c r="C47" s="1">
        <f t="shared" si="10"/>
        <v>1.7077819109605934</v>
      </c>
      <c r="D47" s="1">
        <f t="shared" si="11"/>
        <v>2.4788434077498014</v>
      </c>
      <c r="E47" s="1">
        <f t="shared" si="12"/>
        <v>2.4043348422592827</v>
      </c>
      <c r="F47" s="1">
        <f t="shared" si="13"/>
        <v>2.5064007432824797</v>
      </c>
      <c r="G47" s="1">
        <f t="shared" si="14"/>
        <v>2.534585832855051</v>
      </c>
      <c r="H47" s="1">
        <f t="shared" si="4"/>
        <v>2.5027577714517877</v>
      </c>
      <c r="K47" t="s">
        <v>35</v>
      </c>
      <c r="L47">
        <v>-391.636597482723</v>
      </c>
      <c r="M47">
        <v>-393.58807812582103</v>
      </c>
      <c r="N47">
        <v>-393.61327910832102</v>
      </c>
      <c r="O47">
        <v>-393.69195150539502</v>
      </c>
      <c r="P47">
        <v>1.1869936723300001</v>
      </c>
      <c r="Q47">
        <v>1.14653</v>
      </c>
      <c r="R47">
        <f t="shared" si="5"/>
        <v>-393.67955780795347</v>
      </c>
      <c r="S47" t="s">
        <v>35</v>
      </c>
      <c r="T47">
        <v>-195.23288766742101</v>
      </c>
      <c r="U47">
        <v>-196.18777755004399</v>
      </c>
      <c r="V47">
        <v>-196.19765197158799</v>
      </c>
      <c r="W47">
        <v>-196.23658783064801</v>
      </c>
      <c r="X47">
        <v>1.189894076584</v>
      </c>
      <c r="Z47">
        <f t="shared" si="6"/>
        <v>-196.23037409351988</v>
      </c>
      <c r="AA47" t="s">
        <v>35</v>
      </c>
      <c r="AB47">
        <v>-196.40734071859899</v>
      </c>
      <c r="AC47">
        <v>-197.39625448228401</v>
      </c>
      <c r="AD47">
        <v>-197.41290561313701</v>
      </c>
      <c r="AE47">
        <v>-197.45141338649199</v>
      </c>
      <c r="AF47">
        <v>1.1868064050689999</v>
      </c>
      <c r="AH47">
        <f t="shared" si="15"/>
        <v>-197.44535216313076</v>
      </c>
    </row>
    <row r="48" spans="1:34">
      <c r="A48" s="1">
        <f t="shared" si="8"/>
        <v>-2.4397562450873367</v>
      </c>
      <c r="B48" s="1">
        <f t="shared" si="9"/>
        <v>3.1838877399760608</v>
      </c>
      <c r="C48" s="1">
        <f t="shared" si="10"/>
        <v>2.1717774126381597</v>
      </c>
      <c r="D48" s="1">
        <f t="shared" si="11"/>
        <v>3.0708561743509404</v>
      </c>
      <c r="E48" s="1">
        <f t="shared" si="12"/>
        <v>2.9810345394773456</v>
      </c>
      <c r="F48" s="1">
        <f t="shared" si="13"/>
        <v>3.101152574814086</v>
      </c>
      <c r="G48" s="1">
        <f t="shared" si="14"/>
        <v>3.1334545756663292</v>
      </c>
      <c r="H48" s="1">
        <f t="shared" si="4"/>
        <v>3.0953825714997225</v>
      </c>
      <c r="K48" t="s">
        <v>36</v>
      </c>
      <c r="L48">
        <v>-390.46172946628002</v>
      </c>
      <c r="M48">
        <v>-392.38068038375002</v>
      </c>
      <c r="N48">
        <v>-392.39873532392897</v>
      </c>
      <c r="O48">
        <v>-392.47805979762097</v>
      </c>
      <c r="P48">
        <v>1.1883456211059999</v>
      </c>
      <c r="Q48">
        <v>1.1484300000000001</v>
      </c>
      <c r="R48">
        <f t="shared" si="5"/>
        <v>-392.46548734647456</v>
      </c>
      <c r="S48" t="s">
        <v>36</v>
      </c>
      <c r="T48">
        <v>-195.232806114949</v>
      </c>
      <c r="U48">
        <v>-196.18780348362199</v>
      </c>
      <c r="V48">
        <v>-196.197636224153</v>
      </c>
      <c r="W48">
        <v>-196.23658236262301</v>
      </c>
      <c r="X48">
        <v>1.189868738882</v>
      </c>
      <c r="Z48">
        <f t="shared" si="6"/>
        <v>-196.23036768199987</v>
      </c>
      <c r="AA48" t="s">
        <v>36</v>
      </c>
      <c r="AB48">
        <v>-195.23281135023001</v>
      </c>
      <c r="AC48">
        <v>-196.187803052258</v>
      </c>
      <c r="AD48">
        <v>-196.19763815231201</v>
      </c>
      <c r="AE48">
        <v>-196.236583714386</v>
      </c>
      <c r="AF48">
        <v>1.189870265555</v>
      </c>
      <c r="AH48">
        <f t="shared" si="15"/>
        <v>-196.23036908374328</v>
      </c>
    </row>
    <row r="49" spans="1:34">
      <c r="A49" s="1">
        <f t="shared" si="8"/>
        <v>-3.0597418227241899</v>
      </c>
      <c r="B49" s="1">
        <f t="shared" si="9"/>
        <v>4.7384422508246651</v>
      </c>
      <c r="C49" s="1">
        <f t="shared" si="10"/>
        <v>2.4696092998972068</v>
      </c>
      <c r="D49" s="1">
        <f t="shared" si="11"/>
        <v>3.6352146092713218</v>
      </c>
      <c r="E49" s="1">
        <f t="shared" si="12"/>
        <v>3.5228135167330632</v>
      </c>
      <c r="F49" s="1">
        <f t="shared" si="13"/>
        <v>3.6807098929210946</v>
      </c>
      <c r="G49" s="1">
        <f t="shared" si="14"/>
        <v>3.7187854850746569</v>
      </c>
      <c r="H49" s="1">
        <f t="shared" si="4"/>
        <v>3.67163127257197</v>
      </c>
      <c r="K49" t="s">
        <v>37</v>
      </c>
      <c r="L49">
        <v>-426.01222709479401</v>
      </c>
      <c r="M49">
        <v>-428.02796144748999</v>
      </c>
      <c r="N49">
        <v>-428.01525266101402</v>
      </c>
      <c r="O49">
        <v>-428.11120606060001</v>
      </c>
      <c r="P49">
        <v>1.186072145562</v>
      </c>
      <c r="Q49">
        <v>1.1499200000000001</v>
      </c>
      <c r="R49">
        <f t="shared" si="5"/>
        <v>-428.09615279845087</v>
      </c>
      <c r="S49" t="s">
        <v>37</v>
      </c>
      <c r="T49">
        <v>-230.78434035938099</v>
      </c>
      <c r="U49">
        <v>-231.83261562894899</v>
      </c>
      <c r="V49">
        <v>-231.813696257891</v>
      </c>
      <c r="W49">
        <v>-231.86884199209399</v>
      </c>
      <c r="X49">
        <v>1.1862632410989999</v>
      </c>
      <c r="Z49">
        <f t="shared" si="6"/>
        <v>-231.86018318616496</v>
      </c>
      <c r="AA49" t="s">
        <v>37</v>
      </c>
      <c r="AB49">
        <v>-195.23276274417901</v>
      </c>
      <c r="AC49">
        <v>-196.18779463046999</v>
      </c>
      <c r="AD49">
        <v>-196.19762083035499</v>
      </c>
      <c r="AE49">
        <v>-196.236570985518</v>
      </c>
      <c r="AF49">
        <v>1.189869179185</v>
      </c>
      <c r="AH49">
        <f t="shared" si="15"/>
        <v>-196.23035565183318</v>
      </c>
    </row>
    <row r="50" spans="1:34">
      <c r="A50" s="1">
        <f t="shared" si="8"/>
        <v>-2.177567419586762</v>
      </c>
      <c r="B50" s="1">
        <f t="shared" si="9"/>
        <v>3.734790985651891</v>
      </c>
      <c r="C50" s="1">
        <f t="shared" si="10"/>
        <v>2.0669078154289968</v>
      </c>
      <c r="D50" s="1">
        <f t="shared" si="11"/>
        <v>2.9681396582479826</v>
      </c>
      <c r="E50" s="1">
        <f t="shared" si="12"/>
        <v>2.8863561303868934</v>
      </c>
      <c r="F50" s="1">
        <f t="shared" si="13"/>
        <v>3.0078147596299529</v>
      </c>
      <c r="G50" s="1">
        <f t="shared" si="14"/>
        <v>3.0380163520950667</v>
      </c>
      <c r="H50" s="1">
        <f t="shared" si="4"/>
        <v>3.002144177290444</v>
      </c>
      <c r="K50" t="s">
        <v>38</v>
      </c>
      <c r="L50">
        <v>-427.188165070433</v>
      </c>
      <c r="M50">
        <v>-429.23482380946001</v>
      </c>
      <c r="N50">
        <v>-429.22988872291802</v>
      </c>
      <c r="O50">
        <v>-429.324982466309</v>
      </c>
      <c r="P50">
        <v>1.1850760065520001</v>
      </c>
      <c r="Q50">
        <v>1.14822</v>
      </c>
      <c r="R50">
        <f t="shared" si="5"/>
        <v>-429.31013146082279</v>
      </c>
      <c r="S50" t="s">
        <v>38</v>
      </c>
      <c r="T50">
        <v>-230.78435142083299</v>
      </c>
      <c r="U50">
        <v>-231.83261735911501</v>
      </c>
      <c r="V50">
        <v>-231.81369890142099</v>
      </c>
      <c r="W50">
        <v>-231.868840387848</v>
      </c>
      <c r="X50">
        <v>1.186267499705</v>
      </c>
      <c r="Z50">
        <f t="shared" si="6"/>
        <v>-231.86018208201958</v>
      </c>
      <c r="AA50" t="s">
        <v>38</v>
      </c>
      <c r="AB50">
        <v>-196.40728382402699</v>
      </c>
      <c r="AC50">
        <v>-197.39625468230699</v>
      </c>
      <c r="AD50">
        <v>-197.41289599436701</v>
      </c>
      <c r="AE50">
        <v>-197.45141204703</v>
      </c>
      <c r="AF50">
        <v>1.186800655281</v>
      </c>
      <c r="AH50">
        <f t="shared" si="15"/>
        <v>-197.44534967771443</v>
      </c>
    </row>
    <row r="51" spans="1:34">
      <c r="A51" s="1">
        <f t="shared" si="8"/>
        <v>-2.9941919650941582</v>
      </c>
      <c r="B51" s="1">
        <f t="shared" si="9"/>
        <v>5.5478919267678055</v>
      </c>
      <c r="C51" s="1">
        <f t="shared" si="10"/>
        <v>3.5691779235265972</v>
      </c>
      <c r="D51" s="1">
        <f t="shared" si="11"/>
        <v>4.9757258856630688</v>
      </c>
      <c r="E51" s="1">
        <f t="shared" si="12"/>
        <v>4.8750634942280229</v>
      </c>
      <c r="F51" s="1">
        <f t="shared" si="13"/>
        <v>5.0874527234469031</v>
      </c>
      <c r="G51" s="1">
        <f t="shared" si="14"/>
        <v>5.1331167536280145</v>
      </c>
      <c r="H51" s="1">
        <f t="shared" si="4"/>
        <v>5.0595851253681339</v>
      </c>
      <c r="K51" t="s">
        <v>39</v>
      </c>
      <c r="L51">
        <v>-609.03257278097306</v>
      </c>
      <c r="M51">
        <v>-611.67453641301995</v>
      </c>
      <c r="N51">
        <v>-611.62737690964002</v>
      </c>
      <c r="O51">
        <v>-611.74581359620402</v>
      </c>
      <c r="P51">
        <v>1.1976078648770001</v>
      </c>
      <c r="Q51">
        <v>1.1626399999999999</v>
      </c>
      <c r="R51">
        <f t="shared" si="5"/>
        <v>-611.72627128904207</v>
      </c>
      <c r="S51" t="s">
        <v>39</v>
      </c>
      <c r="T51">
        <v>-412.630356610516</v>
      </c>
      <c r="U51">
        <v>-414.27716907396803</v>
      </c>
      <c r="V51">
        <v>-414.21388332285397</v>
      </c>
      <c r="W51">
        <v>-414.29256000461402</v>
      </c>
      <c r="X51">
        <v>1.205561676788</v>
      </c>
      <c r="Z51">
        <f t="shared" si="6"/>
        <v>-414.27914475515968</v>
      </c>
      <c r="AA51" t="s">
        <v>39</v>
      </c>
      <c r="AB51">
        <v>-196.40698771888</v>
      </c>
      <c r="AC51">
        <v>-197.38852621086701</v>
      </c>
      <c r="AD51">
        <v>-197.40780573995099</v>
      </c>
      <c r="AE51">
        <v>-197.44532426799299</v>
      </c>
      <c r="AF51">
        <v>1.1891057153040001</v>
      </c>
      <c r="AH51">
        <f t="shared" si="15"/>
        <v>-197.43935762601052</v>
      </c>
    </row>
    <row r="52" spans="1:34">
      <c r="A52" s="1">
        <f t="shared" si="8"/>
        <v>-2.7803550840908646</v>
      </c>
      <c r="B52" s="1">
        <f t="shared" si="9"/>
        <v>4.8028966349859177</v>
      </c>
      <c r="C52" s="1">
        <f t="shared" si="10"/>
        <v>3.0009544819165854</v>
      </c>
      <c r="D52" s="1">
        <f t="shared" si="11"/>
        <v>4.2652210661411054</v>
      </c>
      <c r="E52" s="1">
        <f t="shared" si="12"/>
        <v>4.1688582179617608</v>
      </c>
      <c r="F52" s="1">
        <f t="shared" si="13"/>
        <v>4.3603243564490066</v>
      </c>
      <c r="G52" s="1">
        <f t="shared" si="14"/>
        <v>4.4002436398253035</v>
      </c>
      <c r="H52" s="1">
        <f t="shared" si="4"/>
        <v>4.3338830158649442</v>
      </c>
      <c r="K52" t="s">
        <v>40</v>
      </c>
      <c r="L52">
        <v>-607.85873234319104</v>
      </c>
      <c r="M52">
        <v>-610.47259924891898</v>
      </c>
      <c r="N52">
        <v>-610.41629388624494</v>
      </c>
      <c r="O52">
        <v>-610.53593557388695</v>
      </c>
      <c r="P52">
        <v>1.1981202857069999</v>
      </c>
      <c r="Q52">
        <v>1.16394</v>
      </c>
      <c r="R52">
        <f t="shared" si="5"/>
        <v>-610.51615171276637</v>
      </c>
      <c r="S52" t="s">
        <v>40</v>
      </c>
      <c r="T52">
        <v>-412.63037016322102</v>
      </c>
      <c r="U52">
        <v>-414.27717489187</v>
      </c>
      <c r="V52">
        <v>-414.21389421236898</v>
      </c>
      <c r="W52">
        <v>-414.29257112383499</v>
      </c>
      <c r="X52">
        <v>1.205557818058</v>
      </c>
      <c r="Z52">
        <f t="shared" si="6"/>
        <v>-414.27915604410157</v>
      </c>
      <c r="AA52" t="s">
        <v>40</v>
      </c>
      <c r="AB52">
        <v>-195.23279295764601</v>
      </c>
      <c r="AC52">
        <v>-196.18777045438301</v>
      </c>
      <c r="AD52">
        <v>-196.19761734869701</v>
      </c>
      <c r="AE52">
        <v>-196.23656738790999</v>
      </c>
      <c r="AF52">
        <v>1.1898656256439999</v>
      </c>
      <c r="AH52">
        <f t="shared" si="15"/>
        <v>-196.23035217048994</v>
      </c>
    </row>
    <row r="53" spans="1:34">
      <c r="A53" s="1">
        <f t="shared" si="8"/>
        <v>-1.6532566390889023</v>
      </c>
      <c r="B53" s="1">
        <f t="shared" si="9"/>
        <v>4.1199661748795764</v>
      </c>
      <c r="C53" s="1">
        <f t="shared" si="10"/>
        <v>2.8267995621688584</v>
      </c>
      <c r="D53" s="1">
        <f t="shared" si="11"/>
        <v>3.7919152455106544</v>
      </c>
      <c r="E53" s="1">
        <f t="shared" si="12"/>
        <v>3.7416588007507579</v>
      </c>
      <c r="F53" s="1">
        <f t="shared" si="13"/>
        <v>3.8902319410964585</v>
      </c>
      <c r="G53" s="1">
        <f t="shared" si="14"/>
        <v>3.9220809577340656</v>
      </c>
      <c r="H53" s="1">
        <f t="shared" si="4"/>
        <v>3.8709284111623803</v>
      </c>
      <c r="K53" t="s">
        <v>41</v>
      </c>
      <c r="L53">
        <v>-609.03495312327402</v>
      </c>
      <c r="M53">
        <v>-611.67992288354799</v>
      </c>
      <c r="N53">
        <v>-611.63122462511603</v>
      </c>
      <c r="O53">
        <v>-611.74994908881195</v>
      </c>
      <c r="P53">
        <v>1.197213024009</v>
      </c>
      <c r="Q53">
        <v>1.1624000000000001</v>
      </c>
      <c r="R53">
        <f t="shared" si="5"/>
        <v>-611.73039199242248</v>
      </c>
      <c r="S53" t="s">
        <v>41</v>
      </c>
      <c r="T53">
        <v>-412.63033281481302</v>
      </c>
      <c r="U53">
        <v>-414.27712178643702</v>
      </c>
      <c r="V53">
        <v>-414.21384055740998</v>
      </c>
      <c r="W53">
        <v>-414.292506144058</v>
      </c>
      <c r="X53">
        <v>1.205573086462</v>
      </c>
      <c r="Z53">
        <f t="shared" si="6"/>
        <v>-414.27909216888952</v>
      </c>
      <c r="AA53" t="s">
        <v>41</v>
      </c>
      <c r="AB53">
        <v>-196.40725494050901</v>
      </c>
      <c r="AC53">
        <v>-197.396235513363</v>
      </c>
      <c r="AD53">
        <v>-197.412879276046</v>
      </c>
      <c r="AE53">
        <v>-197.451400143417</v>
      </c>
      <c r="AF53">
        <v>1.186797194031</v>
      </c>
      <c r="AH53">
        <f t="shared" si="15"/>
        <v>-197.44533711093536</v>
      </c>
    </row>
    <row r="54" spans="1:34">
      <c r="A54" s="1">
        <f t="shared" si="8"/>
        <v>-1.4349567140933757</v>
      </c>
      <c r="B54" s="1">
        <f t="shared" si="9"/>
        <v>2.159812624414696</v>
      </c>
      <c r="C54" s="1">
        <f t="shared" si="10"/>
        <v>1.4757140886298188</v>
      </c>
      <c r="D54" s="1">
        <f t="shared" si="11"/>
        <v>2.0272489457937097</v>
      </c>
      <c r="E54" s="1">
        <f t="shared" si="12"/>
        <v>1.9675974476140909</v>
      </c>
      <c r="F54" s="1">
        <f t="shared" si="13"/>
        <v>2.0393583108563065</v>
      </c>
      <c r="G54" s="1">
        <f t="shared" si="14"/>
        <v>2.0598202433775361</v>
      </c>
      <c r="H54" s="1">
        <f t="shared" si="4"/>
        <v>2.0371005662385686</v>
      </c>
      <c r="K54" t="s">
        <v>42</v>
      </c>
      <c r="L54">
        <v>-274.47057409405198</v>
      </c>
      <c r="M54">
        <v>-275.82750034882201</v>
      </c>
      <c r="N54">
        <v>-275.853977827172</v>
      </c>
      <c r="O54">
        <v>-275.90813225977598</v>
      </c>
      <c r="P54">
        <v>1.187489155872</v>
      </c>
      <c r="Q54">
        <v>1.1458900000000001</v>
      </c>
      <c r="R54">
        <f t="shared" si="5"/>
        <v>-275.89958197634354</v>
      </c>
      <c r="S54" t="s">
        <v>42</v>
      </c>
      <c r="T54">
        <v>-78.065799962271996</v>
      </c>
      <c r="U54">
        <v>-78.435475628975993</v>
      </c>
      <c r="V54">
        <v>-78.443776500102004</v>
      </c>
      <c r="W54">
        <v>-78.459545844225005</v>
      </c>
      <c r="X54">
        <v>1.1875344214070001</v>
      </c>
      <c r="Z54">
        <f t="shared" si="6"/>
        <v>-78.457055562871673</v>
      </c>
      <c r="AA54" t="s">
        <v>42</v>
      </c>
      <c r="AB54">
        <v>-196.407060880768</v>
      </c>
      <c r="AC54">
        <v>-197.388582839485</v>
      </c>
      <c r="AD54">
        <v>-197.407849627074</v>
      </c>
      <c r="AE54">
        <v>-197.44535578885001</v>
      </c>
      <c r="AF54">
        <v>1.189115744188</v>
      </c>
      <c r="AH54">
        <f t="shared" si="15"/>
        <v>-197.43939084748027</v>
      </c>
    </row>
    <row r="55" spans="1:34">
      <c r="A55" s="1">
        <f t="shared" si="8"/>
        <v>-1.4335661342175177</v>
      </c>
      <c r="B55" s="1">
        <f t="shared" si="9"/>
        <v>2.1563026932810345</v>
      </c>
      <c r="C55" s="1">
        <f t="shared" si="10"/>
        <v>1.2374161085385058</v>
      </c>
      <c r="D55" s="1">
        <f t="shared" si="11"/>
        <v>1.7667035030667251</v>
      </c>
      <c r="E55" s="1">
        <f t="shared" si="12"/>
        <v>1.6889592909691256</v>
      </c>
      <c r="F55" s="1">
        <f t="shared" si="13"/>
        <v>1.7549342653540634</v>
      </c>
      <c r="G55" s="1">
        <f t="shared" si="14"/>
        <v>1.7726876065180273</v>
      </c>
      <c r="H55" s="1">
        <f t="shared" si="4"/>
        <v>1.7527623426465722</v>
      </c>
      <c r="K55" t="s">
        <v>43</v>
      </c>
      <c r="L55">
        <v>-273.25491349267298</v>
      </c>
      <c r="M55">
        <v>-274.58547396465298</v>
      </c>
      <c r="N55">
        <v>-274.59992145678399</v>
      </c>
      <c r="O55">
        <v>-274.65580922210501</v>
      </c>
      <c r="P55">
        <v>1.1854270395540001</v>
      </c>
      <c r="Q55">
        <v>1.14611</v>
      </c>
      <c r="R55">
        <f t="shared" si="5"/>
        <v>-274.64706713800791</v>
      </c>
      <c r="S55" t="s">
        <v>43</v>
      </c>
      <c r="T55">
        <v>-76.850217394872999</v>
      </c>
      <c r="U55">
        <v>-77.193487756910002</v>
      </c>
      <c r="V55">
        <v>-77.190148554296002</v>
      </c>
      <c r="W55">
        <v>-77.207686276345996</v>
      </c>
      <c r="X55">
        <v>1.1782465399140001</v>
      </c>
      <c r="Z55">
        <f t="shared" si="6"/>
        <v>-77.205033148865894</v>
      </c>
      <c r="AA55" t="s">
        <v>43</v>
      </c>
      <c r="AB55">
        <v>-196.406980630758</v>
      </c>
      <c r="AC55">
        <v>-197.38854992081301</v>
      </c>
      <c r="AD55">
        <v>-197.40780095448</v>
      </c>
      <c r="AE55">
        <v>-197.44530752463299</v>
      </c>
      <c r="AF55">
        <v>1.1891178937060001</v>
      </c>
      <c r="AH55">
        <f t="shared" si="15"/>
        <v>-197.43934246129905</v>
      </c>
    </row>
    <row r="56" spans="1:34">
      <c r="A56" s="1">
        <f t="shared" si="8"/>
        <v>-2.2302414580990693</v>
      </c>
      <c r="B56" s="1">
        <f t="shared" si="9"/>
        <v>4.5478399168268115</v>
      </c>
      <c r="C56" s="1">
        <f t="shared" si="10"/>
        <v>3.2364270854552188</v>
      </c>
      <c r="D56" s="1">
        <f t="shared" si="11"/>
        <v>4.3398331241965193</v>
      </c>
      <c r="E56" s="1">
        <f t="shared" si="12"/>
        <v>4.2317410560142479</v>
      </c>
      <c r="F56" s="1">
        <f t="shared" si="13"/>
        <v>4.3866517223920551</v>
      </c>
      <c r="G56" s="1">
        <f t="shared" si="14"/>
        <v>4.4251667319115162</v>
      </c>
      <c r="H56" s="1">
        <f t="shared" si="4"/>
        <v>4.3723789200542384</v>
      </c>
      <c r="K56" t="s">
        <v>44</v>
      </c>
      <c r="L56">
        <v>-443.50960806683901</v>
      </c>
      <c r="M56">
        <v>-445.56002511956001</v>
      </c>
      <c r="N56">
        <v>-445.56127945969899</v>
      </c>
      <c r="O56">
        <v>-445.64455313552298</v>
      </c>
      <c r="P56">
        <v>1.194336341716</v>
      </c>
      <c r="Q56">
        <v>1.15564</v>
      </c>
      <c r="R56">
        <f t="shared" si="5"/>
        <v>-445.6310032660636</v>
      </c>
      <c r="S56" t="s">
        <v>44</v>
      </c>
      <c r="T56">
        <v>-247.10618414833701</v>
      </c>
      <c r="U56">
        <v>-248.16423178339099</v>
      </c>
      <c r="V56">
        <v>-248.148312506125</v>
      </c>
      <c r="W56">
        <v>-248.19231131524899</v>
      </c>
      <c r="X56">
        <v>1.2025616961629999</v>
      </c>
      <c r="Z56">
        <f t="shared" si="6"/>
        <v>-248.1849000751989</v>
      </c>
      <c r="AA56" t="s">
        <v>44</v>
      </c>
      <c r="AB56">
        <v>-196.40697803434901</v>
      </c>
      <c r="AC56">
        <v>-197.38854589223899</v>
      </c>
      <c r="AD56">
        <v>-197.40780937893101</v>
      </c>
      <c r="AE56">
        <v>-197.44532585625399</v>
      </c>
      <c r="AF56">
        <v>1.189107897085</v>
      </c>
      <c r="AH56">
        <f t="shared" si="15"/>
        <v>-197.43935948251283</v>
      </c>
    </row>
    <row r="57" spans="1:34">
      <c r="A57" s="1">
        <f t="shared" si="8"/>
        <v>-1.6699738643038098</v>
      </c>
      <c r="B57" s="1">
        <f t="shared" si="9"/>
        <v>3.9306700489811202</v>
      </c>
      <c r="C57" s="1">
        <f t="shared" si="10"/>
        <v>2.1027466255858114</v>
      </c>
      <c r="D57" s="1">
        <f t="shared" si="11"/>
        <v>2.9454067912927697</v>
      </c>
      <c r="E57" s="1">
        <f t="shared" si="12"/>
        <v>2.8814487045754658</v>
      </c>
      <c r="F57" s="1">
        <f t="shared" si="13"/>
        <v>2.9997646984571538</v>
      </c>
      <c r="G57" s="1">
        <f t="shared" si="14"/>
        <v>3.0254226854990973</v>
      </c>
      <c r="H57" s="1">
        <f t="shared" si="4"/>
        <v>2.9914793083367037</v>
      </c>
      <c r="K57" t="s">
        <v>45</v>
      </c>
      <c r="L57">
        <v>-461.56600314678502</v>
      </c>
      <c r="M57">
        <v>-463.671483741624</v>
      </c>
      <c r="N57">
        <v>-463.630731027688</v>
      </c>
      <c r="O57">
        <v>-463.74236940049599</v>
      </c>
      <c r="P57">
        <v>1.1848896834980001</v>
      </c>
      <c r="Q57">
        <v>1.15194</v>
      </c>
      <c r="R57">
        <f t="shared" si="5"/>
        <v>-463.72494939616803</v>
      </c>
      <c r="S57" t="s">
        <v>45</v>
      </c>
      <c r="T57">
        <v>-230.78433459342199</v>
      </c>
      <c r="U57">
        <v>-231.83261201426799</v>
      </c>
      <c r="V57">
        <v>-231.81369192134699</v>
      </c>
      <c r="W57">
        <v>-231.868841189938</v>
      </c>
      <c r="X57">
        <v>1.186259560206</v>
      </c>
      <c r="Z57">
        <f t="shared" si="6"/>
        <v>-231.86018197330614</v>
      </c>
      <c r="AA57" t="s">
        <v>45</v>
      </c>
      <c r="AB57">
        <v>-230.78432982600401</v>
      </c>
      <c r="AC57">
        <v>-231.832607806174</v>
      </c>
      <c r="AD57">
        <v>-231.81368816643399</v>
      </c>
      <c r="AE57">
        <v>-231.86883440625499</v>
      </c>
      <c r="AF57">
        <v>1.186262697104</v>
      </c>
      <c r="AH57">
        <f t="shared" si="15"/>
        <v>-231.86017554225356</v>
      </c>
    </row>
    <row r="58" spans="1:34">
      <c r="A58" s="1">
        <f t="shared" si="8"/>
        <v>-0.95235639152728768</v>
      </c>
      <c r="B58" s="1">
        <f t="shared" si="9"/>
        <v>4.5105510081189681</v>
      </c>
      <c r="C58" s="1">
        <f t="shared" si="10"/>
        <v>2.7469129366564182</v>
      </c>
      <c r="D58" s="1">
        <f t="shared" si="11"/>
        <v>3.572659735241055</v>
      </c>
      <c r="E58" s="1">
        <f t="shared" si="12"/>
        <v>3.5013317569406621</v>
      </c>
      <c r="F58" s="1">
        <f t="shared" si="13"/>
        <v>3.6187721346943102</v>
      </c>
      <c r="G58" s="1">
        <f t="shared" si="14"/>
        <v>3.6426546742252777</v>
      </c>
      <c r="H58" s="1">
        <f t="shared" si="4"/>
        <v>3.607931136246826</v>
      </c>
      <c r="K58" t="s">
        <v>46</v>
      </c>
      <c r="L58">
        <v>-493.56253079670103</v>
      </c>
      <c r="M58">
        <v>-495.74715112858098</v>
      </c>
      <c r="N58">
        <v>-495.69001110140999</v>
      </c>
      <c r="O58">
        <v>-495.80669779024799</v>
      </c>
      <c r="P58">
        <v>1.1873268713409999</v>
      </c>
      <c r="Q58">
        <v>1.15567</v>
      </c>
      <c r="R58">
        <f t="shared" si="5"/>
        <v>-495.78828790424711</v>
      </c>
      <c r="S58" t="s">
        <v>46</v>
      </c>
      <c r="T58">
        <v>-246.78203743877901</v>
      </c>
      <c r="U58">
        <v>-247.869990880568</v>
      </c>
      <c r="V58">
        <v>-247.84282199719999</v>
      </c>
      <c r="W58">
        <v>-247.90050615527301</v>
      </c>
      <c r="X58">
        <v>1.188475173484</v>
      </c>
      <c r="Z58">
        <f t="shared" si="6"/>
        <v>-247.8913582723869</v>
      </c>
      <c r="AA58" t="s">
        <v>46</v>
      </c>
      <c r="AB58">
        <v>-246.78201103437399</v>
      </c>
      <c r="AC58">
        <v>-247.869972227739</v>
      </c>
      <c r="AD58">
        <v>-247.84281161998601</v>
      </c>
      <c r="AE58">
        <v>-247.90049823952</v>
      </c>
      <c r="AF58">
        <v>1.188476679626</v>
      </c>
      <c r="AH58">
        <f t="shared" si="15"/>
        <v>-247.8913499047693</v>
      </c>
    </row>
    <row r="59" spans="1:34">
      <c r="A59" s="1">
        <f t="shared" si="8"/>
        <v>-1.104907793241046</v>
      </c>
      <c r="B59" s="1">
        <f t="shared" si="9"/>
        <v>4.3472779314246335</v>
      </c>
      <c r="C59" s="1">
        <f t="shared" si="10"/>
        <v>2.5734308953421374</v>
      </c>
      <c r="D59" s="1">
        <f t="shared" si="11"/>
        <v>3.3916997165805296</v>
      </c>
      <c r="E59" s="1">
        <f t="shared" si="12"/>
        <v>3.3271604697195607</v>
      </c>
      <c r="F59" s="1">
        <f t="shared" si="13"/>
        <v>3.4430916155545521</v>
      </c>
      <c r="G59" s="1">
        <f t="shared" si="14"/>
        <v>3.4674451473278776</v>
      </c>
      <c r="H59" s="1">
        <f t="shared" si="4"/>
        <v>3.4336624585790907</v>
      </c>
      <c r="K59" t="s">
        <v>47</v>
      </c>
      <c r="L59">
        <v>-477.56458267402201</v>
      </c>
      <c r="M59">
        <v>-479.70951957003399</v>
      </c>
      <c r="N59">
        <v>-479.66060334388197</v>
      </c>
      <c r="O59">
        <v>-479.774738945443</v>
      </c>
      <c r="P59">
        <v>1.1861207021419999</v>
      </c>
      <c r="Q59">
        <v>1.15381</v>
      </c>
      <c r="R59">
        <f t="shared" si="5"/>
        <v>-479.75682930246688</v>
      </c>
      <c r="S59" t="s">
        <v>47</v>
      </c>
      <c r="T59">
        <v>-230.78431383044401</v>
      </c>
      <c r="U59">
        <v>-231.832607713915</v>
      </c>
      <c r="V59">
        <v>-231.813685647733</v>
      </c>
      <c r="W59">
        <v>-231.868844251881</v>
      </c>
      <c r="X59">
        <v>1.1862501244799999</v>
      </c>
      <c r="Z59">
        <f t="shared" si="6"/>
        <v>-231.86018393929035</v>
      </c>
      <c r="AA59" t="s">
        <v>47</v>
      </c>
      <c r="AB59">
        <v>-246.78202962615299</v>
      </c>
      <c r="AC59">
        <v>-247.869984028044</v>
      </c>
      <c r="AD59">
        <v>-247.842816673144</v>
      </c>
      <c r="AE59">
        <v>-247.90048967624099</v>
      </c>
      <c r="AF59">
        <v>1.1884841541010001</v>
      </c>
      <c r="AH59">
        <f t="shared" si="15"/>
        <v>-247.89134319568785</v>
      </c>
    </row>
    <row r="60" spans="1:34">
      <c r="A60" s="1">
        <f t="shared" si="8"/>
        <v>0.17820475313979378</v>
      </c>
      <c r="B60" s="1">
        <f t="shared" si="9"/>
        <v>3.5594479839347715</v>
      </c>
      <c r="C60" s="1">
        <f t="shared" si="10"/>
        <v>2.4082027883175749</v>
      </c>
      <c r="D60" s="1">
        <f t="shared" si="11"/>
        <v>2.8813052349916322</v>
      </c>
      <c r="E60" s="1">
        <f t="shared" si="12"/>
        <v>2.8392011021590728</v>
      </c>
      <c r="F60" s="1">
        <f t="shared" si="13"/>
        <v>2.9040189385776958</v>
      </c>
      <c r="G60" s="1">
        <f t="shared" si="14"/>
        <v>2.918218052224399</v>
      </c>
      <c r="H60" s="1">
        <f t="shared" si="4"/>
        <v>2.9001011639048766</v>
      </c>
      <c r="K60" t="s">
        <v>48</v>
      </c>
      <c r="L60">
        <v>-307.63472653901403</v>
      </c>
      <c r="M60">
        <v>-309.03175193781698</v>
      </c>
      <c r="N60">
        <v>-309.00764229924698</v>
      </c>
      <c r="O60">
        <v>-309.08110923797</v>
      </c>
      <c r="P60">
        <v>1.1833347081129999</v>
      </c>
      <c r="Q60">
        <v>1.15039</v>
      </c>
      <c r="R60">
        <f t="shared" si="5"/>
        <v>-309.06972696406694</v>
      </c>
      <c r="S60" t="s">
        <v>48</v>
      </c>
      <c r="T60">
        <v>-230.78431957596499</v>
      </c>
      <c r="U60">
        <v>-231.83260492528299</v>
      </c>
      <c r="V60">
        <v>-231.81368318646099</v>
      </c>
      <c r="W60">
        <v>-231.86884047798301</v>
      </c>
      <c r="X60">
        <v>1.186251354648</v>
      </c>
      <c r="Z60">
        <f t="shared" si="6"/>
        <v>-231.86018032326587</v>
      </c>
      <c r="AA60" t="s">
        <v>48</v>
      </c>
      <c r="AB60">
        <v>-76.850122975709994</v>
      </c>
      <c r="AC60">
        <v>-77.193474671344006</v>
      </c>
      <c r="AD60">
        <v>-77.190121397518993</v>
      </c>
      <c r="AE60">
        <v>-77.207677108012007</v>
      </c>
      <c r="AF60">
        <v>1.1781811612340001</v>
      </c>
      <c r="AH60">
        <f t="shared" si="15"/>
        <v>-77.205022086029942</v>
      </c>
    </row>
    <row r="61" spans="1:34">
      <c r="A61" s="1">
        <f t="shared" si="8"/>
        <v>0.56134182665592924</v>
      </c>
      <c r="B61" s="1">
        <f t="shared" si="9"/>
        <v>1.7063881903958054</v>
      </c>
      <c r="C61" s="1">
        <f t="shared" si="10"/>
        <v>1.3676216164158881</v>
      </c>
      <c r="D61" s="1">
        <f t="shared" si="11"/>
        <v>1.5626430110637557</v>
      </c>
      <c r="E61" s="1">
        <f t="shared" si="12"/>
        <v>1.5381646474607653</v>
      </c>
      <c r="F61" s="1">
        <f t="shared" si="13"/>
        <v>1.5629172629866188</v>
      </c>
      <c r="G61" s="1">
        <f t="shared" si="14"/>
        <v>1.5685100371381293</v>
      </c>
      <c r="H61" s="1">
        <f t="shared" si="4"/>
        <v>1.5622623777474065</v>
      </c>
      <c r="K61" t="s">
        <v>49</v>
      </c>
      <c r="L61">
        <v>-153.70132391069001</v>
      </c>
      <c r="M61">
        <v>-154.389691842415</v>
      </c>
      <c r="N61">
        <v>-154.38247983222499</v>
      </c>
      <c r="O61">
        <v>-154.41786722297701</v>
      </c>
      <c r="P61">
        <v>1.177933917859</v>
      </c>
      <c r="Q61">
        <v>1.14514</v>
      </c>
      <c r="R61">
        <f t="shared" si="5"/>
        <v>-154.41252174732352</v>
      </c>
      <c r="S61" t="s">
        <v>49</v>
      </c>
      <c r="T61">
        <v>-76.850238585975006</v>
      </c>
      <c r="U61">
        <v>-77.193489458905006</v>
      </c>
      <c r="V61">
        <v>-77.190156513229994</v>
      </c>
      <c r="W61">
        <v>-77.207690186763003</v>
      </c>
      <c r="X61">
        <v>1.178264309977</v>
      </c>
      <c r="Z61">
        <f t="shared" si="6"/>
        <v>-77.2050374473163</v>
      </c>
      <c r="AA61" t="s">
        <v>49</v>
      </c>
      <c r="AB61">
        <v>-76.850190769609995</v>
      </c>
      <c r="AC61">
        <v>-77.193483080948994</v>
      </c>
      <c r="AD61">
        <v>-77.190143875310994</v>
      </c>
      <c r="AE61">
        <v>-77.207686806167999</v>
      </c>
      <c r="AF61">
        <v>1.178231660954</v>
      </c>
      <c r="AH61">
        <f t="shared" si="15"/>
        <v>-77.205033078715019</v>
      </c>
    </row>
    <row r="62" spans="1:34">
      <c r="A62" s="1">
        <f t="shared" si="8"/>
        <v>0.88097637265088291</v>
      </c>
      <c r="B62" s="1">
        <f t="shared" si="9"/>
        <v>5.3303864024559928</v>
      </c>
      <c r="C62" s="1">
        <f t="shared" si="10"/>
        <v>4.030823985710617</v>
      </c>
      <c r="D62" s="1">
        <f t="shared" si="11"/>
        <v>4.8655370579669013</v>
      </c>
      <c r="E62" s="1">
        <f t="shared" si="12"/>
        <v>4.6904430399122568</v>
      </c>
      <c r="F62" s="1">
        <f t="shared" si="13"/>
        <v>4.7991350676636024</v>
      </c>
      <c r="G62" s="1">
        <f t="shared" si="14"/>
        <v>4.8211576388431574</v>
      </c>
      <c r="H62" s="1">
        <f t="shared" si="4"/>
        <v>4.7836472122709486</v>
      </c>
      <c r="K62" t="s">
        <v>50</v>
      </c>
      <c r="L62">
        <v>-458.69407258872798</v>
      </c>
      <c r="M62">
        <v>-460.64791294008802</v>
      </c>
      <c r="N62">
        <v>-460.60107228715799</v>
      </c>
      <c r="O62">
        <v>-460.69365568472898</v>
      </c>
      <c r="P62">
        <v>1.198166802639</v>
      </c>
      <c r="Q62">
        <v>1.1647799999999999</v>
      </c>
      <c r="R62">
        <f t="shared" si="5"/>
        <v>-460.67834316243767</v>
      </c>
      <c r="S62" t="s">
        <v>50</v>
      </c>
      <c r="T62">
        <v>-230.78424590675499</v>
      </c>
      <c r="U62">
        <v>-231.83256772384999</v>
      </c>
      <c r="V62">
        <v>-231.813640906947</v>
      </c>
      <c r="W62">
        <v>-231.86882115969701</v>
      </c>
      <c r="X62">
        <v>1.1862276141929999</v>
      </c>
      <c r="Z62">
        <f t="shared" si="6"/>
        <v>-231.86015833082905</v>
      </c>
      <c r="AA62" t="s">
        <v>50</v>
      </c>
      <c r="AB62">
        <v>-227.908422756817</v>
      </c>
      <c r="AC62">
        <v>-228.806850705155</v>
      </c>
      <c r="AD62">
        <v>-228.78100785357799</v>
      </c>
      <c r="AE62">
        <v>-228.81708079850199</v>
      </c>
      <c r="AF62">
        <v>1.2144839729370001</v>
      </c>
      <c r="AH62">
        <f t="shared" si="15"/>
        <v>-228.810710135146</v>
      </c>
    </row>
    <row r="63" spans="1:34">
      <c r="A63" s="1">
        <f t="shared" si="8"/>
        <v>1.0416341811687351</v>
      </c>
      <c r="B63" s="1">
        <f t="shared" si="9"/>
        <v>4.799229754977568</v>
      </c>
      <c r="C63" s="1">
        <f t="shared" si="10"/>
        <v>3.7970871324254478</v>
      </c>
      <c r="D63" s="1">
        <f t="shared" si="11"/>
        <v>4.5000726819378665</v>
      </c>
      <c r="E63" s="1">
        <f t="shared" si="12"/>
        <v>4.3685771507694904</v>
      </c>
      <c r="F63" s="1">
        <f t="shared" si="13"/>
        <v>4.4603470179151765</v>
      </c>
      <c r="G63" s="1">
        <f t="shared" si="14"/>
        <v>4.4796508006031761</v>
      </c>
      <c r="H63" s="1">
        <f t="shared" si="4"/>
        <v>4.4493286903615035</v>
      </c>
      <c r="K63" t="s">
        <v>51</v>
      </c>
      <c r="L63">
        <v>-438.851787373935</v>
      </c>
      <c r="M63">
        <v>-440.77317084672598</v>
      </c>
      <c r="N63">
        <v>-440.73436724269197</v>
      </c>
      <c r="O63">
        <v>-440.82638727984403</v>
      </c>
      <c r="P63">
        <v>1.194357987486</v>
      </c>
      <c r="Q63">
        <v>1.1605799999999999</v>
      </c>
      <c r="R63">
        <f t="shared" si="5"/>
        <v>-440.81141285055509</v>
      </c>
      <c r="S63" t="s">
        <v>51</v>
      </c>
      <c r="T63">
        <v>-230.784213902933</v>
      </c>
      <c r="U63">
        <v>-231.83254860672599</v>
      </c>
      <c r="V63">
        <v>-231.813621211862</v>
      </c>
      <c r="W63">
        <v>-231.868799829571</v>
      </c>
      <c r="X63">
        <v>1.1862297230409999</v>
      </c>
      <c r="Z63">
        <f t="shared" si="6"/>
        <v>-231.86013717469552</v>
      </c>
      <c r="AA63" t="s">
        <v>51</v>
      </c>
      <c r="AB63">
        <v>-208.065913521342</v>
      </c>
      <c r="AC63">
        <v>-208.932974180879</v>
      </c>
      <c r="AD63">
        <v>-208.914694987567</v>
      </c>
      <c r="AE63">
        <v>-208.95041612827399</v>
      </c>
      <c r="AF63">
        <v>1.206024507905</v>
      </c>
      <c r="AH63">
        <f t="shared" si="15"/>
        <v>-208.94431390531938</v>
      </c>
    </row>
    <row r="64" spans="1:34">
      <c r="A64" s="1">
        <f t="shared" si="8"/>
        <v>1.0135556925440838</v>
      </c>
      <c r="B64" s="1">
        <f t="shared" si="9"/>
        <v>3.6644428778995479</v>
      </c>
      <c r="C64" s="1">
        <f t="shared" si="10"/>
        <v>2.9207166638253392</v>
      </c>
      <c r="D64" s="1">
        <f t="shared" si="11"/>
        <v>3.4615724193599275</v>
      </c>
      <c r="E64" s="1">
        <f t="shared" si="12"/>
        <v>3.2954981858258252</v>
      </c>
      <c r="F64" s="1">
        <f t="shared" si="13"/>
        <v>3.3558005327157034</v>
      </c>
      <c r="G64" s="1">
        <f t="shared" si="14"/>
        <v>3.3682498581362212</v>
      </c>
      <c r="H64" s="1">
        <f t="shared" si="4"/>
        <v>3.3484548148844939</v>
      </c>
      <c r="K64" t="s">
        <v>52</v>
      </c>
      <c r="L64">
        <v>-306.84719896461701</v>
      </c>
      <c r="M64">
        <v>-308.19577034805002</v>
      </c>
      <c r="N64">
        <v>-308.16696157744002</v>
      </c>
      <c r="O64">
        <v>-308.23134519933899</v>
      </c>
      <c r="P64">
        <v>1.1941175539340001</v>
      </c>
      <c r="Q64">
        <v>1.1609</v>
      </c>
      <c r="R64">
        <f t="shared" si="5"/>
        <v>-308.22087890047646</v>
      </c>
      <c r="S64" t="s">
        <v>52</v>
      </c>
      <c r="T64">
        <v>-230.784301410914</v>
      </c>
      <c r="U64">
        <v>-231.83260183638899</v>
      </c>
      <c r="V64">
        <v>-231.813678294537</v>
      </c>
      <c r="W64">
        <v>-231.86884428886299</v>
      </c>
      <c r="X64">
        <v>1.186242483904</v>
      </c>
      <c r="Z64">
        <f t="shared" si="6"/>
        <v>-231.86018311549438</v>
      </c>
      <c r="AA64" t="s">
        <v>52</v>
      </c>
      <c r="AB64">
        <v>-76.061282349961004</v>
      </c>
      <c r="AC64">
        <v>-76.357328850464</v>
      </c>
      <c r="AD64">
        <v>-76.348628824821006</v>
      </c>
      <c r="AE64">
        <v>-76.356984543920007</v>
      </c>
      <c r="AF64">
        <v>1.2260327102040001</v>
      </c>
      <c r="AH64">
        <f t="shared" si="15"/>
        <v>-76.35544407455248</v>
      </c>
    </row>
    <row r="65" spans="1:34">
      <c r="A65" s="1">
        <f t="shared" si="8"/>
        <v>1.8694191714058945E-3</v>
      </c>
      <c r="B65" s="1">
        <f t="shared" si="9"/>
        <v>4.8495812886079417</v>
      </c>
      <c r="C65" s="1">
        <f t="shared" si="10"/>
        <v>3.4726354689535719</v>
      </c>
      <c r="D65" s="1">
        <f t="shared" si="11"/>
        <v>4.3089982938223734</v>
      </c>
      <c r="E65" s="1">
        <f t="shared" si="12"/>
        <v>4.1313857273556502</v>
      </c>
      <c r="F65" s="1">
        <f t="shared" si="13"/>
        <v>4.2362192434777572</v>
      </c>
      <c r="G65" s="1">
        <f t="shared" si="14"/>
        <v>4.2590262617041645</v>
      </c>
      <c r="H65" s="1">
        <f t="shared" si="4"/>
        <v>4.2244671388678636</v>
      </c>
      <c r="K65" t="s">
        <v>53</v>
      </c>
      <c r="L65">
        <v>-345.87778745152599</v>
      </c>
      <c r="M65">
        <v>-347.41284485070702</v>
      </c>
      <c r="N65">
        <v>-347.38804380110702</v>
      </c>
      <c r="O65">
        <v>-347.46023909384297</v>
      </c>
      <c r="P65">
        <v>1.1937616459660001</v>
      </c>
      <c r="Q65">
        <v>1.1591400000000001</v>
      </c>
      <c r="R65">
        <f t="shared" si="5"/>
        <v>-347.44852094324</v>
      </c>
      <c r="S65" t="s">
        <v>53</v>
      </c>
      <c r="T65">
        <v>-230.78428549165801</v>
      </c>
      <c r="U65">
        <v>-231.83259603671999</v>
      </c>
      <c r="V65">
        <v>-231.81367117427601</v>
      </c>
      <c r="W65">
        <v>-231.868843355427</v>
      </c>
      <c r="X65">
        <v>1.186236218191</v>
      </c>
      <c r="Z65">
        <f t="shared" si="6"/>
        <v>-231.86018145638081</v>
      </c>
      <c r="AA65" t="s">
        <v>53</v>
      </c>
      <c r="AB65">
        <v>-115.09349898075899</v>
      </c>
      <c r="AC65">
        <v>-115.57252051459299</v>
      </c>
      <c r="AD65">
        <v>-115.568838630184</v>
      </c>
      <c r="AE65">
        <v>-115.584528912824</v>
      </c>
      <c r="AF65">
        <v>1.2146931862620001</v>
      </c>
      <c r="AH65">
        <f t="shared" si="15"/>
        <v>-115.58175570489674</v>
      </c>
    </row>
    <row r="66" spans="1:34">
      <c r="A66" s="1">
        <f t="shared" si="8"/>
        <v>-0.99037477623801629</v>
      </c>
      <c r="B66" s="1">
        <f t="shared" si="9"/>
        <v>3.9241002334299524</v>
      </c>
      <c r="C66" s="1">
        <f t="shared" si="10"/>
        <v>2.5265694214933658</v>
      </c>
      <c r="D66" s="1">
        <f t="shared" si="11"/>
        <v>3.280577380674865</v>
      </c>
      <c r="E66" s="1">
        <f t="shared" si="12"/>
        <v>3.1760199644283102</v>
      </c>
      <c r="F66" s="1">
        <f t="shared" si="13"/>
        <v>3.2755157876059435</v>
      </c>
      <c r="G66" s="1">
        <f t="shared" si="14"/>
        <v>3.2982664833645594</v>
      </c>
      <c r="H66" s="1">
        <f t="shared" si="4"/>
        <v>3.2677873261450179</v>
      </c>
      <c r="K66" t="s">
        <v>54</v>
      </c>
      <c r="L66">
        <v>-326.039464811024</v>
      </c>
      <c r="M66">
        <v>-327.54379660032299</v>
      </c>
      <c r="N66">
        <v>-327.52696146425399</v>
      </c>
      <c r="O66">
        <v>-327.59885370573602</v>
      </c>
      <c r="P66">
        <v>1.1882306824840001</v>
      </c>
      <c r="Q66">
        <v>1.1532</v>
      </c>
      <c r="R66">
        <f t="shared" si="5"/>
        <v>-327.5874650706175</v>
      </c>
      <c r="S66" t="s">
        <v>54</v>
      </c>
      <c r="T66">
        <v>-230.78432644255901</v>
      </c>
      <c r="U66">
        <v>-231.83260894462001</v>
      </c>
      <c r="V66">
        <v>-231.81368788876401</v>
      </c>
      <c r="W66">
        <v>-231.86884198687</v>
      </c>
      <c r="X66">
        <v>1.1862545806489999</v>
      </c>
      <c r="Z66">
        <f t="shared" si="6"/>
        <v>-231.86018220710486</v>
      </c>
      <c r="AA66" t="s">
        <v>54</v>
      </c>
      <c r="AB66">
        <v>-95.256716631066993</v>
      </c>
      <c r="AC66">
        <v>-95.704934204188007</v>
      </c>
      <c r="AD66">
        <v>-95.709247230993995</v>
      </c>
      <c r="AE66">
        <v>-95.724783786252004</v>
      </c>
      <c r="AF66">
        <v>1.1974848754359999</v>
      </c>
      <c r="AH66">
        <f t="shared" si="15"/>
        <v>-95.722221553740539</v>
      </c>
    </row>
    <row r="67" spans="1:34">
      <c r="A67" s="1">
        <f t="shared" si="8"/>
        <v>-0.55053592418317421</v>
      </c>
      <c r="B67" s="1">
        <f t="shared" si="9"/>
        <v>6.3623490325822631</v>
      </c>
      <c r="C67" s="1">
        <f t="shared" si="10"/>
        <v>4.3048224741420729</v>
      </c>
      <c r="D67" s="1">
        <f t="shared" si="11"/>
        <v>5.4099552590485915</v>
      </c>
      <c r="E67" s="1">
        <f t="shared" si="12"/>
        <v>5.2571425989858245</v>
      </c>
      <c r="F67" s="1">
        <f t="shared" si="13"/>
        <v>5.408190093987292</v>
      </c>
      <c r="G67" s="1">
        <f t="shared" si="14"/>
        <v>5.4407751006806073</v>
      </c>
      <c r="H67" s="1">
        <f t="shared" si="4"/>
        <v>5.3917054326262468</v>
      </c>
      <c r="K67" t="s">
        <v>55</v>
      </c>
      <c r="L67">
        <v>-477.88948799011803</v>
      </c>
      <c r="M67">
        <v>-480.006967465549</v>
      </c>
      <c r="N67">
        <v>-479.968819668398</v>
      </c>
      <c r="O67">
        <v>-480.06976744923702</v>
      </c>
      <c r="P67">
        <v>1.1928264423949999</v>
      </c>
      <c r="Q67">
        <v>1.1586099999999999</v>
      </c>
      <c r="R67">
        <f t="shared" si="5"/>
        <v>-480.05344872862935</v>
      </c>
      <c r="S67" t="s">
        <v>55</v>
      </c>
      <c r="T67">
        <v>-230.78426025678101</v>
      </c>
      <c r="U67">
        <v>-231.8325936258</v>
      </c>
      <c r="V67">
        <v>-231.81366646374099</v>
      </c>
      <c r="W67">
        <v>-231.86884944494</v>
      </c>
      <c r="X67">
        <v>1.186225388292</v>
      </c>
      <c r="Z67">
        <f t="shared" si="6"/>
        <v>-231.86018627502108</v>
      </c>
      <c r="AA67" t="s">
        <v>55</v>
      </c>
      <c r="AB67">
        <v>-247.10610506814101</v>
      </c>
      <c r="AC67">
        <v>-248.16423479160301</v>
      </c>
      <c r="AD67">
        <v>-248.14829303365701</v>
      </c>
      <c r="AE67">
        <v>-248.19229669217501</v>
      </c>
      <c r="AF67">
        <v>1.202560754044</v>
      </c>
      <c r="AH67">
        <f t="shared" si="15"/>
        <v>-248.18488466395095</v>
      </c>
    </row>
    <row r="68" spans="1:34">
      <c r="A68" s="1">
        <f t="shared" si="8"/>
        <v>1.2118309328802146</v>
      </c>
      <c r="B68" s="1">
        <f t="shared" si="9"/>
        <v>4.4189479826811517</v>
      </c>
      <c r="C68" s="1">
        <f t="shared" si="10"/>
        <v>3.6518159296921073</v>
      </c>
      <c r="D68" s="1">
        <f t="shared" si="11"/>
        <v>4.2282517456191657</v>
      </c>
      <c r="E68" s="1">
        <f t="shared" si="12"/>
        <v>4.178953012409246</v>
      </c>
      <c r="F68" s="1">
        <f t="shared" si="13"/>
        <v>4.2611125981215396</v>
      </c>
      <c r="G68" s="1">
        <f t="shared" si="14"/>
        <v>4.2778610266158381</v>
      </c>
      <c r="H68" s="1">
        <f t="shared" si="4"/>
        <v>4.2534374821971781</v>
      </c>
      <c r="K68" t="s">
        <v>56</v>
      </c>
      <c r="L68">
        <v>-493.56578121343102</v>
      </c>
      <c r="M68">
        <v>-495.74698070811098</v>
      </c>
      <c r="N68">
        <v>-495.691359047996</v>
      </c>
      <c r="O68">
        <v>-495.80768183834698</v>
      </c>
      <c r="P68">
        <v>1.1876324346160001</v>
      </c>
      <c r="Q68">
        <v>1.1558600000000001</v>
      </c>
      <c r="R68">
        <f t="shared" si="5"/>
        <v>-495.78930415875629</v>
      </c>
      <c r="S68" t="s">
        <v>56</v>
      </c>
      <c r="T68">
        <v>-246.781925025937</v>
      </c>
      <c r="U68">
        <v>-247.869969337491</v>
      </c>
      <c r="V68">
        <v>-247.842769762752</v>
      </c>
      <c r="W68">
        <v>-247.90047184299499</v>
      </c>
      <c r="X68">
        <v>1.1884465857290001</v>
      </c>
      <c r="Z68">
        <f t="shared" si="6"/>
        <v>-247.89132228579837</v>
      </c>
      <c r="AA68" t="s">
        <v>56</v>
      </c>
      <c r="AB68">
        <v>-246.781925012057</v>
      </c>
      <c r="AC68">
        <v>-247.86996932905299</v>
      </c>
      <c r="AD68">
        <v>-247.84276974636899</v>
      </c>
      <c r="AE68">
        <v>-247.90047184757</v>
      </c>
      <c r="AF68">
        <v>1.188446569705</v>
      </c>
      <c r="AH68">
        <f t="shared" si="15"/>
        <v>-247.89132228770481</v>
      </c>
    </row>
    <row r="69" spans="1:34">
      <c r="A69" s="1">
        <f t="shared" si="8"/>
        <v>2.2761118478358666</v>
      </c>
      <c r="B69" s="1">
        <f t="shared" si="9"/>
        <v>2.9431282547004058</v>
      </c>
      <c r="C69" s="1">
        <f t="shared" si="10"/>
        <v>2.804122109919498</v>
      </c>
      <c r="D69" s="1">
        <f t="shared" si="11"/>
        <v>3.0550827705327332</v>
      </c>
      <c r="E69" s="1">
        <f t="shared" si="12"/>
        <v>2.9414295381200373</v>
      </c>
      <c r="F69" s="1">
        <f t="shared" si="13"/>
        <v>2.9642665095783509</v>
      </c>
      <c r="G69" s="1">
        <f t="shared" si="14"/>
        <v>2.9688275418556898</v>
      </c>
      <c r="H69" s="1">
        <f t="shared" si="4"/>
        <v>2.9608310777247735</v>
      </c>
      <c r="K69" t="s">
        <v>57</v>
      </c>
      <c r="L69">
        <v>-152.915208109698</v>
      </c>
      <c r="M69">
        <v>-153.555530602825</v>
      </c>
      <c r="N69">
        <v>-153.543277185043</v>
      </c>
      <c r="O69">
        <v>-153.56957557335701</v>
      </c>
      <c r="P69">
        <v>1.1995376659129999</v>
      </c>
      <c r="Q69">
        <v>1.16632</v>
      </c>
      <c r="R69">
        <f t="shared" si="5"/>
        <v>-153.56520095539329</v>
      </c>
      <c r="S69" t="s">
        <v>57</v>
      </c>
      <c r="T69">
        <v>-76.850068375942996</v>
      </c>
      <c r="U69">
        <v>-77.193458860956994</v>
      </c>
      <c r="V69">
        <v>-77.190103735887007</v>
      </c>
      <c r="W69">
        <v>-77.207668449850999</v>
      </c>
      <c r="X69">
        <v>1.178153512353</v>
      </c>
      <c r="Z69">
        <f t="shared" si="6"/>
        <v>-77.205012416105518</v>
      </c>
      <c r="AA69" t="s">
        <v>57</v>
      </c>
      <c r="AB69">
        <v>-76.061512518792</v>
      </c>
      <c r="AC69">
        <v>-76.357381568644001</v>
      </c>
      <c r="AD69">
        <v>-76.348704796315005</v>
      </c>
      <c r="AE69">
        <v>-76.357038539412002</v>
      </c>
      <c r="AF69">
        <v>1.226221843302</v>
      </c>
      <c r="AH69">
        <f t="shared" si="15"/>
        <v>-76.355501073140871</v>
      </c>
    </row>
    <row r="70" spans="1:34">
      <c r="A70" s="1">
        <f t="shared" si="8"/>
        <v>2.7477576824242371</v>
      </c>
      <c r="B70" s="1">
        <f t="shared" si="9"/>
        <v>5.0902096996571808</v>
      </c>
      <c r="C70" s="1">
        <f t="shared" si="10"/>
        <v>4.5073217576394464</v>
      </c>
      <c r="D70" s="1">
        <f t="shared" si="11"/>
        <v>5.0419965339529416</v>
      </c>
      <c r="E70" s="1">
        <f t="shared" si="12"/>
        <v>4.9136997935502666</v>
      </c>
      <c r="F70" s="1">
        <f t="shared" si="13"/>
        <v>4.9829344195283927</v>
      </c>
      <c r="G70" s="1">
        <f t="shared" si="14"/>
        <v>4.9965738575045018</v>
      </c>
      <c r="H70" s="1">
        <f t="shared" si="4"/>
        <v>4.9711210100244658</v>
      </c>
      <c r="K70" t="s">
        <v>58</v>
      </c>
      <c r="L70">
        <v>-304.76272739701</v>
      </c>
      <c r="M70">
        <v>-306.00834588407002</v>
      </c>
      <c r="N70">
        <v>-305.97819227216399</v>
      </c>
      <c r="O70">
        <v>-306.03269591242997</v>
      </c>
      <c r="P70">
        <v>1.2039334231450001</v>
      </c>
      <c r="Q70">
        <v>1.1703699999999999</v>
      </c>
      <c r="R70">
        <f t="shared" si="5"/>
        <v>-306.02346357971157</v>
      </c>
      <c r="S70" t="s">
        <v>58</v>
      </c>
      <c r="T70">
        <v>-76.849963975359003</v>
      </c>
      <c r="U70">
        <v>-77.193411236466005</v>
      </c>
      <c r="V70">
        <v>-77.190040556884</v>
      </c>
      <c r="W70">
        <v>-77.207616853336006</v>
      </c>
      <c r="X70">
        <v>1.178089519102</v>
      </c>
      <c r="Z70">
        <f t="shared" si="6"/>
        <v>-77.204959878520441</v>
      </c>
      <c r="AA70" t="s">
        <v>58</v>
      </c>
      <c r="AB70">
        <v>-227.90838459123901</v>
      </c>
      <c r="AC70">
        <v>-228.80682288244401</v>
      </c>
      <c r="AD70">
        <v>-228.78096884114399</v>
      </c>
      <c r="AE70">
        <v>-228.817044126501</v>
      </c>
      <c r="AF70">
        <v>1.2144769141509999</v>
      </c>
      <c r="AH70">
        <f t="shared" si="15"/>
        <v>-228.81067322245966</v>
      </c>
    </row>
    <row r="71" spans="1:34">
      <c r="A71" s="1">
        <f t="shared" si="8"/>
        <v>-1.5225638725981876</v>
      </c>
      <c r="B71" s="1">
        <f t="shared" si="9"/>
        <v>3.0267926825526921</v>
      </c>
      <c r="C71" s="1">
        <f t="shared" si="10"/>
        <v>2.1814866261942001</v>
      </c>
      <c r="D71" s="1">
        <f t="shared" si="11"/>
        <v>2.9401461237090376</v>
      </c>
      <c r="E71" s="1">
        <f t="shared" si="12"/>
        <v>2.8628031828567222</v>
      </c>
      <c r="F71" s="1">
        <f t="shared" si="13"/>
        <v>2.9728971252478189</v>
      </c>
      <c r="G71" s="1">
        <f t="shared" si="14"/>
        <v>2.9989987619819631</v>
      </c>
      <c r="H71" s="1">
        <f t="shared" si="4"/>
        <v>2.9590732123131365</v>
      </c>
      <c r="K71" t="s">
        <v>59</v>
      </c>
      <c r="L71">
        <v>-424.31311709014301</v>
      </c>
      <c r="M71">
        <v>-426.20028900653199</v>
      </c>
      <c r="N71">
        <v>-426.192383552178</v>
      </c>
      <c r="O71">
        <v>-426.26717429914697</v>
      </c>
      <c r="P71">
        <v>1.199900586289</v>
      </c>
      <c r="Q71">
        <v>1.1615899999999999</v>
      </c>
      <c r="R71">
        <f t="shared" si="5"/>
        <v>-426.25471433843114</v>
      </c>
      <c r="S71" t="s">
        <v>59</v>
      </c>
      <c r="T71">
        <v>-196.407019496153</v>
      </c>
      <c r="U71">
        <v>-197.388534467825</v>
      </c>
      <c r="V71">
        <v>-197.407809738563</v>
      </c>
      <c r="W71">
        <v>-197.44532034422301</v>
      </c>
      <c r="X71">
        <v>1.1891140103910001</v>
      </c>
      <c r="Z71">
        <f t="shared" si="6"/>
        <v>-197.43935474209692</v>
      </c>
      <c r="AA71" t="s">
        <v>59</v>
      </c>
      <c r="AB71">
        <v>-227.90852395386599</v>
      </c>
      <c r="AC71">
        <v>-228.80693103773601</v>
      </c>
      <c r="AD71">
        <v>-228.78109739353499</v>
      </c>
      <c r="AE71">
        <v>-228.81716853402801</v>
      </c>
      <c r="AF71">
        <v>1.214515054229</v>
      </c>
      <c r="AH71">
        <f t="shared" si="15"/>
        <v>-228.81079742925493</v>
      </c>
    </row>
    <row r="72" spans="1:34">
      <c r="A72" s="1">
        <f t="shared" ref="A72:D76" si="16">627.5095*(T72+AB72-L72)</f>
        <v>-1.5848091949213938</v>
      </c>
      <c r="B72" s="1">
        <f t="shared" si="16"/>
        <v>3.6866613659329119</v>
      </c>
      <c r="C72" s="1">
        <f t="shared" si="16"/>
        <v>2.6927600352641594</v>
      </c>
      <c r="D72" s="1">
        <f t="shared" si="16"/>
        <v>3.5967159946784637</v>
      </c>
      <c r="E72" s="1">
        <f>627.5095*(Z72+AH72-R72)</f>
        <v>3.5028395473388048</v>
      </c>
      <c r="F72" s="1">
        <f>(E72-C72)*Q72+C72</f>
        <v>3.6300220307345241</v>
      </c>
      <c r="G72" s="1">
        <f>(E72-C72)*P72+C72</f>
        <v>3.6613151083372757</v>
      </c>
      <c r="H72" s="1">
        <f t="shared" si="4"/>
        <v>3.6173037823949521</v>
      </c>
      <c r="K72" t="s">
        <v>60</v>
      </c>
      <c r="L72">
        <v>-404.47054227848901</v>
      </c>
      <c r="M72">
        <v>-406.32740264472102</v>
      </c>
      <c r="N72">
        <v>-406.32687224999103</v>
      </c>
      <c r="O72">
        <v>-406.40152302426799</v>
      </c>
      <c r="P72">
        <v>1.195629637136</v>
      </c>
      <c r="Q72">
        <v>1.157</v>
      </c>
      <c r="R72">
        <f t="shared" si="5"/>
        <v>-406.38930861988212</v>
      </c>
      <c r="S72" t="s">
        <v>60</v>
      </c>
      <c r="T72">
        <v>-196.406983898769</v>
      </c>
      <c r="U72">
        <v>-197.388536943346</v>
      </c>
      <c r="V72">
        <v>-197.40780567621599</v>
      </c>
      <c r="W72">
        <v>-197.44532245480701</v>
      </c>
      <c r="X72">
        <v>1.1891065338169999</v>
      </c>
      <c r="Z72">
        <f t="shared" si="6"/>
        <v>-197.4393560693255</v>
      </c>
      <c r="AA72" t="s">
        <v>60</v>
      </c>
      <c r="AB72">
        <v>-208.066083933827</v>
      </c>
      <c r="AC72">
        <v>-208.93299063276501</v>
      </c>
      <c r="AD72">
        <v>-208.91477538768899</v>
      </c>
      <c r="AE72">
        <v>-208.95046883791801</v>
      </c>
      <c r="AF72">
        <v>1.206062188795</v>
      </c>
      <c r="AH72">
        <f t="shared" si="15"/>
        <v>-208.94437042064885</v>
      </c>
    </row>
    <row r="73" spans="1:34">
      <c r="A73" s="1">
        <f t="shared" si="16"/>
        <v>-1.1281757356906508</v>
      </c>
      <c r="B73" s="1">
        <f t="shared" si="16"/>
        <v>4.6285706486191591</v>
      </c>
      <c r="C73" s="1">
        <f t="shared" si="16"/>
        <v>2.9263896352119541</v>
      </c>
      <c r="D73" s="1">
        <f t="shared" si="16"/>
        <v>3.891193653483247</v>
      </c>
      <c r="E73" s="1">
        <f>627.5095*(Z73+AH73-R73)</f>
        <v>3.7118168916787151</v>
      </c>
      <c r="F73" s="1">
        <f>(E73-C73)*Q73+C73</f>
        <v>3.841027529640062</v>
      </c>
      <c r="G73" s="1">
        <f>(E73-C73)*P73+C73</f>
        <v>3.8671489815440907</v>
      </c>
      <c r="H73" s="1">
        <f t="shared" si="4"/>
        <v>3.8227977630174683</v>
      </c>
      <c r="K73" t="s">
        <v>61</v>
      </c>
      <c r="L73">
        <v>-458.69087134265101</v>
      </c>
      <c r="M73">
        <v>-460.64687511473397</v>
      </c>
      <c r="N73">
        <v>-460.59937331372902</v>
      </c>
      <c r="O73">
        <v>-460.692162262696</v>
      </c>
      <c r="P73">
        <v>1.1977676335859999</v>
      </c>
      <c r="Q73">
        <v>1.1645099999999999</v>
      </c>
      <c r="R73">
        <f t="shared" ref="R73:R76" si="17">(O73-N73)/P73+N73</f>
        <v>-460.67684155244672</v>
      </c>
      <c r="S73" t="s">
        <v>61</v>
      </c>
      <c r="T73">
        <v>-230.78431966516001</v>
      </c>
      <c r="U73">
        <v>-231.83260249701399</v>
      </c>
      <c r="V73">
        <v>-231.81368149185801</v>
      </c>
      <c r="W73">
        <v>-231.86883485832101</v>
      </c>
      <c r="X73">
        <v>1.186255091017</v>
      </c>
      <c r="Z73">
        <f t="shared" si="6"/>
        <v>-231.86017517342839</v>
      </c>
      <c r="AA73" t="s">
        <v>61</v>
      </c>
      <c r="AB73">
        <v>-227.90834953989099</v>
      </c>
      <c r="AC73">
        <v>-228.806896521185</v>
      </c>
      <c r="AD73">
        <v>-228.781028323334</v>
      </c>
      <c r="AE73">
        <v>-228.817126392831</v>
      </c>
      <c r="AF73">
        <v>1.214486825846</v>
      </c>
      <c r="AH73">
        <f t="shared" si="15"/>
        <v>-228.81075122252795</v>
      </c>
    </row>
    <row r="74" spans="1:34">
      <c r="A74" s="1">
        <f t="shared" si="16"/>
        <v>-0.27971227554067091</v>
      </c>
      <c r="B74" s="1">
        <f t="shared" si="16"/>
        <v>3.2165509222200162</v>
      </c>
      <c r="C74" s="1">
        <f t="shared" si="16"/>
        <v>2.4536806884427174</v>
      </c>
      <c r="D74" s="1">
        <f t="shared" si="16"/>
        <v>3.0509835741349263</v>
      </c>
      <c r="E74" s="1">
        <f>627.5095*(Z74+AH74-R74)</f>
        <v>2.9757364730154214</v>
      </c>
      <c r="F74" s="1">
        <f>(E74-C74)*Q74+C74</f>
        <v>3.0593959124931973</v>
      </c>
      <c r="G74" s="1">
        <f>(E74-C74)*P74+C74</f>
        <v>3.078919984342531</v>
      </c>
      <c r="H74" s="1">
        <f t="shared" si="4"/>
        <v>3.0495029553755444</v>
      </c>
      <c r="K74" t="s">
        <v>62</v>
      </c>
      <c r="L74">
        <v>-325.171533697759</v>
      </c>
      <c r="M74">
        <v>-326.60482672853402</v>
      </c>
      <c r="N74">
        <v>-326.595990649957</v>
      </c>
      <c r="O74">
        <v>-326.65670270821101</v>
      </c>
      <c r="P74">
        <v>1.1976484398339999</v>
      </c>
      <c r="Q74">
        <v>1.16025</v>
      </c>
      <c r="R74">
        <f t="shared" si="17"/>
        <v>-326.64668337098823</v>
      </c>
      <c r="S74" t="s">
        <v>62</v>
      </c>
      <c r="T74">
        <v>-247.106264458368</v>
      </c>
      <c r="U74">
        <v>-248.16424737738399</v>
      </c>
      <c r="V74">
        <v>-248.14834143288499</v>
      </c>
      <c r="W74">
        <v>-248.192318182511</v>
      </c>
      <c r="X74">
        <v>1.2025461312050001</v>
      </c>
      <c r="Z74">
        <f t="shared" si="6"/>
        <v>-248.18491113153092</v>
      </c>
      <c r="AA74" t="s">
        <v>62</v>
      </c>
      <c r="AB74">
        <v>-78.065714989257003</v>
      </c>
      <c r="AC74">
        <v>-78.435453451187996</v>
      </c>
      <c r="AD74">
        <v>-78.443739028161005</v>
      </c>
      <c r="AE74">
        <v>-78.459522474091003</v>
      </c>
      <c r="AF74">
        <v>1.1875222754470001</v>
      </c>
      <c r="AH74">
        <f t="shared" si="15"/>
        <v>-78.45703010173186</v>
      </c>
    </row>
    <row r="75" spans="1:34">
      <c r="A75" s="1">
        <f t="shared" si="16"/>
        <v>2.5909522984359321</v>
      </c>
      <c r="B75" s="1">
        <f t="shared" si="16"/>
        <v>4.2123580249932511</v>
      </c>
      <c r="C75" s="1">
        <f t="shared" si="16"/>
        <v>3.7361948505252829</v>
      </c>
      <c r="D75" s="1">
        <f t="shared" si="16"/>
        <v>4.0565663725591987</v>
      </c>
      <c r="E75" s="1">
        <f>627.5095*(Z75+AH75-R75)</f>
        <v>4.0289556921349572</v>
      </c>
      <c r="F75" s="1">
        <f>(E75-C75)*Q75+C75</f>
        <v>4.0738417843705523</v>
      </c>
      <c r="G75" s="1">
        <f>(E75-C75)*P75+C75</f>
        <v>4.0832267760417134</v>
      </c>
      <c r="H75" s="1">
        <f t="shared" si="4"/>
        <v>4.070322799054404</v>
      </c>
      <c r="K75" t="s">
        <v>63</v>
      </c>
      <c r="L75">
        <v>-323.636129652541</v>
      </c>
      <c r="M75">
        <v>-325.07011485599901</v>
      </c>
      <c r="N75">
        <v>-325.03881665113698</v>
      </c>
      <c r="O75">
        <v>-325.11456776404401</v>
      </c>
      <c r="P75">
        <v>1.185376854392</v>
      </c>
      <c r="Q75">
        <v>1.1533199999999999</v>
      </c>
      <c r="R75">
        <f t="shared" si="17"/>
        <v>-325.10272131793249</v>
      </c>
      <c r="S75" t="s">
        <v>63</v>
      </c>
      <c r="T75">
        <v>-246.78214158636999</v>
      </c>
      <c r="U75">
        <v>-247.870005268847</v>
      </c>
      <c r="V75">
        <v>-247.84284232213599</v>
      </c>
      <c r="W75">
        <v>-247.90048537477401</v>
      </c>
      <c r="X75">
        <v>1.188513094215</v>
      </c>
      <c r="Z75">
        <f t="shared" si="6"/>
        <v>-247.89134246312611</v>
      </c>
      <c r="AA75" t="s">
        <v>63</v>
      </c>
      <c r="AB75">
        <v>-76.849859121034001</v>
      </c>
      <c r="AC75">
        <v>-77.193396767625003</v>
      </c>
      <c r="AD75">
        <v>-77.190020323761999</v>
      </c>
      <c r="AE75">
        <v>-77.207617839533995</v>
      </c>
      <c r="AF75">
        <v>1.1780383785499999</v>
      </c>
      <c r="AH75">
        <f t="shared" si="15"/>
        <v>-77.204958305488589</v>
      </c>
    </row>
    <row r="76" spans="1:34">
      <c r="A76" s="1">
        <f t="shared" si="16"/>
        <v>-0.30710584821374498</v>
      </c>
      <c r="B76" s="1">
        <f t="shared" si="16"/>
        <v>4.5859490745066696</v>
      </c>
      <c r="C76" s="1">
        <f t="shared" si="16"/>
        <v>3.2320940407447512</v>
      </c>
      <c r="D76" s="1">
        <f t="shared" si="16"/>
        <v>4.0003006190153663</v>
      </c>
      <c r="E76" s="1">
        <f>627.5095*(Z76+AH76-R76)</f>
        <v>3.8931316333707207</v>
      </c>
      <c r="F76" s="1">
        <f>(E76-C76)*Q76+C76</f>
        <v>3.9961477318055518</v>
      </c>
      <c r="G76" s="1">
        <f>(E76-C76)*P76+C76</f>
        <v>4.0186692653973584</v>
      </c>
      <c r="H76" s="1">
        <f t="shared" ref="H76" si="18">(E76-C76)*1.1413+C76</f>
        <v>3.9865362452087703</v>
      </c>
      <c r="K76" t="s">
        <v>64</v>
      </c>
      <c r="L76">
        <v>-342.03828348057499</v>
      </c>
      <c r="M76">
        <v>-343.582227729777</v>
      </c>
      <c r="N76">
        <v>-343.55721206942002</v>
      </c>
      <c r="O76">
        <v>-343.63164142988899</v>
      </c>
      <c r="P76">
        <v>1.189909973997</v>
      </c>
      <c r="Q76">
        <v>1.15584</v>
      </c>
      <c r="R76">
        <f t="shared" si="17"/>
        <v>-343.61976248255672</v>
      </c>
      <c r="S76" t="s">
        <v>64</v>
      </c>
      <c r="T76">
        <v>-95.256704406596</v>
      </c>
      <c r="U76">
        <v>-95.704931429748001</v>
      </c>
      <c r="V76">
        <v>-95.709243217324001</v>
      </c>
      <c r="W76">
        <v>-95.724784637355995</v>
      </c>
      <c r="X76">
        <v>1.1974669560769999</v>
      </c>
      <c r="Z76">
        <f t="shared" ref="Z76" si="19">(W76-V76)/X76+V76</f>
        <v>-95.722221796777177</v>
      </c>
      <c r="AA76" t="s">
        <v>64</v>
      </c>
      <c r="AB76">
        <v>-246.78206847828</v>
      </c>
      <c r="AC76">
        <v>-247.86998812529299</v>
      </c>
      <c r="AD76">
        <v>-247.84281818259899</v>
      </c>
      <c r="AE76">
        <v>-247.90048190797901</v>
      </c>
      <c r="AF76">
        <v>1.188491819489</v>
      </c>
      <c r="AH76">
        <f t="shared" si="15"/>
        <v>-247.89133658586812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6"/>
  <sheetViews>
    <sheetView workbookViewId="0">
      <selection activeCell="A27" sqref="A27"/>
    </sheetView>
  </sheetViews>
  <sheetFormatPr baseColWidth="10" defaultRowHeight="15" x14ac:dyDescent="0"/>
  <cols>
    <col min="1" max="1" width="25.33203125" customWidth="1"/>
    <col min="9" max="9" width="10.83203125" style="10"/>
    <col min="15" max="15" width="10.83203125" style="10"/>
    <col min="21" max="21" width="10.83203125" style="10"/>
  </cols>
  <sheetData>
    <row r="1" spans="1:37">
      <c r="F1">
        <f>COUNT(F11:F76)</f>
        <v>58</v>
      </c>
      <c r="N1">
        <v>1.178300023782654</v>
      </c>
      <c r="T1">
        <v>1.1585141589121264</v>
      </c>
      <c r="U1" s="10">
        <f>COUNT(U11:U76)</f>
        <v>58</v>
      </c>
      <c r="Y1" s="10"/>
    </row>
    <row r="2" spans="1:37">
      <c r="Y2" s="10"/>
      <c r="Z2" s="3" t="s">
        <v>194</v>
      </c>
    </row>
    <row r="3" spans="1:37">
      <c r="Y3" s="10"/>
      <c r="Z3" t="s">
        <v>78</v>
      </c>
      <c r="AF3" t="s">
        <v>80</v>
      </c>
    </row>
    <row r="4" spans="1:37">
      <c r="B4" s="1">
        <f>SQRT(SUMXMY2($C11:$C76,B11:B76)/MIN(COUNT($C11:$C76),COUNT(B11:B76)))</f>
        <v>5.1138901366476808E-2</v>
      </c>
      <c r="C4" s="1" t="s">
        <v>85</v>
      </c>
      <c r="D4" s="1">
        <f>SQRT(SUMXMY2($C11:$C76,D11:D76)/MIN(COUNT($C11:$C76),COUNT(D11:D76)))</f>
        <v>5.2158660874866196E-2</v>
      </c>
      <c r="E4" s="1">
        <f>SQRT(SUMXMY2($C11:$C76,E11:E76)/MIN(COUNT($C11:$C76),COUNT(E11:E76)))</f>
        <v>6.5059229114630218E-2</v>
      </c>
      <c r="F4" s="1">
        <f>SQRT(SUMXMY2($C11:$C76,F11:F76)/MIN(COUNT($C11:$C76),COUNT(F11:F76)))</f>
        <v>4.3054275304220554E-2</v>
      </c>
      <c r="G4" s="1">
        <f>SQRT(SUMXMY2($C11:$C76,G11:G76)/MIN(COUNT($C11:$C76),COUNT(G11:G76)))</f>
        <v>8.5358792199647274E-2</v>
      </c>
      <c r="H4" s="1"/>
      <c r="I4" s="11">
        <f t="shared" ref="I4:N4" si="0">SQRT(SUMXMY2($C11:$C76,I11:I76)/MIN(COUNT($C11:$C76),COUNT(I11:I76)))</f>
        <v>4.5622384950462426E-2</v>
      </c>
      <c r="J4" s="1">
        <f t="shared" si="0"/>
        <v>8.5365889372274878E-2</v>
      </c>
      <c r="K4" s="1">
        <f t="shared" si="0"/>
        <v>5.0003453060181911E-2</v>
      </c>
      <c r="L4" s="1">
        <f t="shared" si="0"/>
        <v>7.311260434970962E-2</v>
      </c>
      <c r="M4" s="1">
        <f t="shared" si="0"/>
        <v>3.6762270333801021E-2</v>
      </c>
      <c r="N4" s="1">
        <f t="shared" si="0"/>
        <v>6.0919246071365715E-2</v>
      </c>
      <c r="O4" s="11">
        <f t="shared" ref="O4:S4" si="1">SQRT(SUMXMY2($C11:$C76,O11:O76)/MIN(COUNT($C11:$C76),COUNT(O11:O76)))</f>
        <v>6.460264042397984E-2</v>
      </c>
      <c r="P4" s="1">
        <f t="shared" si="1"/>
        <v>6.6144440163798571E-2</v>
      </c>
      <c r="Q4" s="1">
        <f t="shared" si="1"/>
        <v>7.1525876348483119E-2</v>
      </c>
      <c r="R4" s="1">
        <f t="shared" si="1"/>
        <v>8.9730721295158203E-2</v>
      </c>
      <c r="S4" s="1">
        <f t="shared" si="1"/>
        <v>5.0893447607894542E-2</v>
      </c>
      <c r="T4" s="1">
        <f t="shared" ref="T4" si="2">SQRT(SUMXMY2($C11:$C76,T11:T76)/MIN(COUNT($C11:$C76),COUNT(T11:T76)))</f>
        <v>6.2664808084185245E-2</v>
      </c>
      <c r="U4" s="11">
        <f>SQRT(SUMXMY2($U11:$U76,U11:U76)/MIN(COUNT($U11:$U76),COUNT(U11:U76)))</f>
        <v>0</v>
      </c>
      <c r="V4" s="1">
        <f>SQRT(SUMXMY2($U11:$U76,V11:V76)/MIN(COUNT($U11:$U76),COUNT(V11:V76)))</f>
        <v>3.9803311386884373E-2</v>
      </c>
      <c r="W4" s="1">
        <f>SQRT(SUMXMY2($U11:$U76,W11:W76)/MIN(COUNT($U11:$U76),COUNT(W11:W76)))</f>
        <v>1.3212850478880015E-2</v>
      </c>
      <c r="X4" s="1"/>
      <c r="Y4" s="10"/>
      <c r="Z4" t="s">
        <v>77</v>
      </c>
      <c r="AA4" t="s">
        <v>74</v>
      </c>
      <c r="AB4" t="s">
        <v>76</v>
      </c>
      <c r="AC4" t="s">
        <v>75</v>
      </c>
      <c r="AD4" t="s">
        <v>73</v>
      </c>
      <c r="AF4" t="s">
        <v>77</v>
      </c>
      <c r="AG4" t="s">
        <v>74</v>
      </c>
      <c r="AH4" t="s">
        <v>193</v>
      </c>
      <c r="AI4" t="s">
        <v>75</v>
      </c>
      <c r="AJ4" t="s">
        <v>73</v>
      </c>
      <c r="AK4" t="s">
        <v>195</v>
      </c>
    </row>
    <row r="5" spans="1:37">
      <c r="B5" s="1">
        <f>SQRT(SUMXMY2($D11:$D76,B11:B76)/MIN(COUNT($D11:$D76),COUNT(B11:B76)))</f>
        <v>2.0608647460686916E-2</v>
      </c>
      <c r="C5" s="1">
        <f>SQRT(SUMXMY2($D11:$D76,C11:C76)/MIN(COUNT($D11:$D76),COUNT(C11:C76)))</f>
        <v>5.2158660874866196E-2</v>
      </c>
      <c r="D5" s="1" t="s">
        <v>85</v>
      </c>
      <c r="E5" s="1">
        <f>SQRT(SUMXMY2($D11:$D76,E11:E76)/MIN(COUNT($D11:$D76),COUNT(E11:E76)))</f>
        <v>1.2961628760163452E-2</v>
      </c>
      <c r="F5" s="1">
        <f>SQRT(SUMXMY2($D11:$D76,F11:F76)/MIN(COUNT($D11:$D76),COUNT(F11:F76)))</f>
        <v>9.4989477378590106E-3</v>
      </c>
      <c r="G5" s="1">
        <f>SQRT(SUMXMY2($D11:$D76,G11:G76)/MIN(COUNT($D11:$D76),COUNT(G11:G76)))</f>
        <v>9.1436252849697031E-2</v>
      </c>
      <c r="H5" s="1"/>
      <c r="I5" s="11">
        <f t="shared" ref="I5:N5" si="3">SQRT(SUMXMY2($D11:$D76,I11:I76)/MIN(COUNT($D11:$D76),COUNT(I11:I76)))</f>
        <v>4.1788925527825947E-2</v>
      </c>
      <c r="J5" s="1">
        <f t="shared" si="3"/>
        <v>0.13632280778308578</v>
      </c>
      <c r="K5" s="1">
        <f t="shared" si="3"/>
        <v>2.7241910040168651E-2</v>
      </c>
      <c r="L5" s="1">
        <f t="shared" si="3"/>
        <v>3.0166613338132323E-2</v>
      </c>
      <c r="M5" s="1">
        <f t="shared" si="3"/>
        <v>3.6254768215822186E-2</v>
      </c>
      <c r="N5" s="1">
        <f t="shared" si="3"/>
        <v>2.6577016640743793E-2</v>
      </c>
      <c r="O5" s="11">
        <f t="shared" ref="O5:S5" si="4">SQRT(SUMXMY2($D11:$D76,O11:O76)/MIN(COUNT($D11:$D76),COUNT(O11:O76)))</f>
        <v>4.4586759953107291E-2</v>
      </c>
      <c r="P5" s="1">
        <f t="shared" si="4"/>
        <v>0.11634454235291011</v>
      </c>
      <c r="Q5" s="1">
        <f t="shared" si="4"/>
        <v>3.0590188907901925E-2</v>
      </c>
      <c r="R5" s="1">
        <f t="shared" si="4"/>
        <v>4.2430496528433094E-2</v>
      </c>
      <c r="S5" s="1">
        <f t="shared" si="4"/>
        <v>2.5441071027962933E-2</v>
      </c>
      <c r="T5" s="1">
        <f t="shared" ref="T5" si="5">SQRT(SUMXMY2($D11:$D76,T11:T76)/MIN(COUNT($D11:$D76),COUNT(T11:T76)))</f>
        <v>2.5124349682570608E-2</v>
      </c>
      <c r="U5" s="10" t="s">
        <v>189</v>
      </c>
      <c r="V5" s="1">
        <f>SQRT(SUMXMY2($U11:$U33,V11:V33)/MIN(COUNT($U11:$U33),COUNT(V11:V33)))</f>
        <v>4.4766165873355697E-2</v>
      </c>
      <c r="W5" s="1">
        <f>SQRT(SUMXMY2($U11:$U33,W11:W33)/MIN(COUNT($U11:$U33),COUNT(W11:W33)))</f>
        <v>1.8022628437762121E-2</v>
      </c>
      <c r="X5" s="1"/>
      <c r="Y5" s="12" t="s">
        <v>189</v>
      </c>
      <c r="Z5" s="1">
        <f>SQRT(SUMXMY2($D11:$D33,I11:I33)/MIN(COUNT($D11:$D33),COUNT(I11:I33)))</f>
        <v>3.4452843688633841E-2</v>
      </c>
      <c r="AA5" s="1">
        <f>SQRT(SUMXMY2($D11:$D33,J11:J33)/MIN(COUNT($D11:$D33),COUNT(J11:J33)))</f>
        <v>0.12262435167284148</v>
      </c>
      <c r="AB5" s="1">
        <f>SQRT(SUMXMY2($D11:$D33,K11:K33)/MIN(COUNT($D11:$D33),COUNT(K11:K33)))</f>
        <v>3.3257519281893896E-2</v>
      </c>
      <c r="AC5" s="1">
        <f>SQRT(SUMXMY2($D11:$D33,L11:L33)/MIN(COUNT($D11:$D33),COUNT(L11:L33)))</f>
        <v>2.4374500327084703E-2</v>
      </c>
      <c r="AD5" s="1">
        <f>SQRT(SUMXMY2($D11:$D33,M11:M33)/MIN(COUNT($D11:$D33),COUNT(M11:M33)))</f>
        <v>4.6209335765318681E-2</v>
      </c>
      <c r="AF5" s="1">
        <f t="shared" ref="AF5:AK5" si="6">SQRT(SUMXMY2($D11:$D33,O11:O33)/MIN(COUNT($D11:$D33),COUNT(O11:O33)))</f>
        <v>4.7141480678618279E-2</v>
      </c>
      <c r="AG5" s="1">
        <f t="shared" si="6"/>
        <v>8.5698246000464162E-2</v>
      </c>
      <c r="AH5" s="1">
        <f t="shared" si="6"/>
        <v>3.709273861427697E-2</v>
      </c>
      <c r="AI5" s="1">
        <f t="shared" si="6"/>
        <v>4.6009041473646317E-2</v>
      </c>
      <c r="AJ5" s="1">
        <f t="shared" si="6"/>
        <v>2.9464230081359885E-2</v>
      </c>
      <c r="AK5" s="1">
        <f t="shared" si="6"/>
        <v>3.0766287558747097E-2</v>
      </c>
    </row>
    <row r="6" spans="1:37">
      <c r="B6" s="1">
        <f>SQRT(SUMXMY2($E11:$E76,B11:B76)/MIN(COUNT($E11:$E76),COUNT(B11:B76)))</f>
        <v>2.6951381085560978E-2</v>
      </c>
      <c r="C6" s="1">
        <f>SQRT(SUMXMY2($E11:$E76,C11:C76)/MIN(COUNT($E11:$E76),COUNT(C11:C76)))</f>
        <v>6.5059229114630218E-2</v>
      </c>
      <c r="D6" s="1">
        <f>SQRT(SUMXMY2($E11:$E76,D11:D76)/MIN(COUNT($E11:$E76),COUNT(D11:D76)))</f>
        <v>1.2961628760163452E-2</v>
      </c>
      <c r="E6" s="1" t="s">
        <v>85</v>
      </c>
      <c r="F6" s="1">
        <f>SQRT(SUMXMY2($E11:$E76,F11:F76)/MIN(COUNT($E11:$E76),COUNT(F11:F76)))</f>
        <v>2.2150685352611638E-2</v>
      </c>
      <c r="G6" s="1">
        <f>SQRT(SUMXMY2($E11:$E76,G11:G76)/MIN(COUNT($E11:$E76),COUNT(G11:G76)))</f>
        <v>9.7096572351291668E-2</v>
      </c>
      <c r="H6" s="1"/>
      <c r="I6" s="11">
        <f t="shared" ref="I6:N6" si="7">SQRT(SUMXMY2($E11:$E76,I11:I76)/MIN(COUNT($E11:$E76),COUNT(I11:I76)))</f>
        <v>5.0317602125362043E-2</v>
      </c>
      <c r="J6" s="1">
        <f t="shared" si="7"/>
        <v>0.14909531760144648</v>
      </c>
      <c r="K6" s="1">
        <f t="shared" si="7"/>
        <v>3.4204842757132273E-2</v>
      </c>
      <c r="L6" s="1">
        <f t="shared" si="7"/>
        <v>2.5865048442610603E-2</v>
      </c>
      <c r="M6" s="1">
        <f t="shared" si="7"/>
        <v>4.6398693113870092E-2</v>
      </c>
      <c r="N6" s="1">
        <f t="shared" si="7"/>
        <v>2.8455638396425228E-2</v>
      </c>
      <c r="O6" s="11">
        <f t="shared" ref="O6:S6" si="8">SQRT(SUMXMY2($E11:$E76,O11:O76)/MIN(COUNT($E11:$E76),COUNT(O11:O76)))</f>
        <v>4.8426223251145158E-2</v>
      </c>
      <c r="P6" s="1">
        <f t="shared" si="8"/>
        <v>0.12916361040212085</v>
      </c>
      <c r="Q6" s="1">
        <f t="shared" si="8"/>
        <v>2.8190603327585679E-2</v>
      </c>
      <c r="R6" s="1">
        <f t="shared" si="8"/>
        <v>3.3755981262896396E-2</v>
      </c>
      <c r="S6" s="1">
        <f t="shared" si="8"/>
        <v>3.2309117634007609E-2</v>
      </c>
      <c r="T6" s="1">
        <f t="shared" ref="T6" si="9">SQRT(SUMXMY2($E11:$E76,T11:T76)/MIN(COUNT($E11:$E76),COUNT(T11:T76)))</f>
        <v>2.6320562854251942E-2</v>
      </c>
      <c r="U6" s="10" t="s">
        <v>190</v>
      </c>
      <c r="V6" s="1">
        <f>SQRT(SUMXMY2($U34:$U43,V34:V43)/MIN(COUNT($U34:$U43),COUNT(V34:V43)))</f>
        <v>4.6021022176548181E-2</v>
      </c>
      <c r="W6" s="1">
        <f>SQRT(SUMXMY2($U34:$U43,W34:W43)/MIN(COUNT($U34:$U43),COUNT(W34:W43)))</f>
        <v>5.8496730571222727E-3</v>
      </c>
      <c r="X6" s="1"/>
      <c r="Y6" s="12" t="s">
        <v>190</v>
      </c>
      <c r="Z6" s="1">
        <f>SQRT(SUMXMY2($D34:$D43,I34:I43)/MIN(COUNT($D34:$D43),COUNT(I34:I43)))</f>
        <v>6.1556432594674283E-2</v>
      </c>
      <c r="AA6" s="1">
        <f>SQRT(SUMXMY2($D34:$D43,J34:J43)/MIN(COUNT($D34:$D43),COUNT(J34:J43)))</f>
        <v>0.20263299597067005</v>
      </c>
      <c r="AB6" s="1">
        <f>SQRT(SUMXMY2($D34:$D43,K34:K43)/MIN(COUNT($D34:$D43),COUNT(K34:K43)))</f>
        <v>2.4696778993836009E-2</v>
      </c>
      <c r="AC6" s="1">
        <f>SQRT(SUMXMY2($D34:$D43,L34:L43)/MIN(COUNT($D34:$D43),COUNT(L34:L43)))</f>
        <v>5.2172792962248811E-2</v>
      </c>
      <c r="AD6" s="1">
        <f>SQRT(SUMXMY2($D34:$D43,M34:M43)/MIN(COUNT($D34:$D43),COUNT(M34:M43)))</f>
        <v>2.5573110462208254E-2</v>
      </c>
      <c r="AF6" s="1">
        <f t="shared" ref="AF6:AK6" si="10">SQRT(SUMXMY2($D34:$D43,O34:O43)/MIN(COUNT($D34:$D43),COUNT(O34:O43)))</f>
        <v>4.7905415326697384E-2</v>
      </c>
      <c r="AG6" s="1">
        <f t="shared" si="10"/>
        <v>0.18540171593273957</v>
      </c>
      <c r="AH6" s="1">
        <f t="shared" si="10"/>
        <v>3.632044738444995E-2</v>
      </c>
      <c r="AI6" s="1">
        <f t="shared" si="10"/>
        <v>6.2708346256377487E-2</v>
      </c>
      <c r="AJ6" s="1">
        <f t="shared" si="10"/>
        <v>1.8481582619752229E-2</v>
      </c>
      <c r="AK6" s="1">
        <f t="shared" si="10"/>
        <v>2.2738030454395101E-2</v>
      </c>
    </row>
    <row r="7" spans="1:37">
      <c r="B7" s="1">
        <f t="shared" ref="B7:G7" si="11">SQRT(SUMXMY2($F11:$F76,B11:B76)/MIN(COUNT($F11:$F76),COUNT(B11:B76)))</f>
        <v>2.1075112084734497E-2</v>
      </c>
      <c r="C7" s="1">
        <f t="shared" si="11"/>
        <v>4.3054275304220554E-2</v>
      </c>
      <c r="D7" s="1">
        <f t="shared" si="11"/>
        <v>9.4989477378590106E-3</v>
      </c>
      <c r="E7" s="1">
        <f t="shared" si="11"/>
        <v>2.2150685352611638E-2</v>
      </c>
      <c r="F7" s="1" t="s">
        <v>85</v>
      </c>
      <c r="G7" s="1">
        <f t="shared" si="11"/>
        <v>8.6679894651522441E-2</v>
      </c>
      <c r="H7" s="1"/>
      <c r="I7" s="11">
        <f t="shared" ref="I7:N7" si="12">SQRT(SUMXMY2($F11:$F76,I11:I76)/MIN(COUNT($F11:$F76),COUNT(I11:I76)))</f>
        <v>3.852136318460294E-2</v>
      </c>
      <c r="J7" s="1">
        <f t="shared" si="12"/>
        <v>0.12728201033437039</v>
      </c>
      <c r="K7" s="1">
        <f t="shared" si="12"/>
        <v>2.5563145399333416E-2</v>
      </c>
      <c r="L7" s="1">
        <f t="shared" si="12"/>
        <v>3.5827928583055911E-2</v>
      </c>
      <c r="M7" s="1">
        <f t="shared" si="12"/>
        <v>2.9912697758975527E-2</v>
      </c>
      <c r="N7" s="1">
        <f t="shared" si="12"/>
        <v>2.8299569162125816E-2</v>
      </c>
      <c r="O7" s="11">
        <f t="shared" ref="O7:S7" si="13">SQRT(SUMXMY2($F11:$F76,O11:O76)/MIN(COUNT($F11:$F76),COUNT(O11:O76)))</f>
        <v>4.5767018912366245E-2</v>
      </c>
      <c r="P7" s="1">
        <f t="shared" si="13"/>
        <v>0.10758123890564161</v>
      </c>
      <c r="Q7" s="1">
        <f t="shared" si="13"/>
        <v>3.6306966919669018E-2</v>
      </c>
      <c r="R7" s="1">
        <f t="shared" si="13"/>
        <v>5.0376683133413681E-2</v>
      </c>
      <c r="S7" s="1">
        <f t="shared" si="13"/>
        <v>2.465662774072255E-2</v>
      </c>
      <c r="T7" s="1">
        <f t="shared" ref="T7" si="14">SQRT(SUMXMY2($F11:$F76,T11:T76)/MIN(COUNT($F11:$F76),COUNT(T11:T76)))</f>
        <v>2.8743890909890442E-2</v>
      </c>
      <c r="U7" s="10" t="s">
        <v>191</v>
      </c>
      <c r="V7" s="1">
        <f>SQRT(SUMXMY2($U44:$U56,V44:V56)/MIN(COUNT($U44:$U56),COUNT(V44:V56)))</f>
        <v>9.7562413085987721E-3</v>
      </c>
      <c r="W7" s="1">
        <f>SQRT(SUMXMY2($U44:$U56,W44:W56)/MIN(COUNT($U44:$U56),COUNT(W44:W56)))</f>
        <v>1.2456045302051213E-2</v>
      </c>
      <c r="X7" s="1"/>
      <c r="Y7" s="12" t="s">
        <v>191</v>
      </c>
      <c r="Z7" s="1">
        <f>SQRT(SUMXMY2($D44:$D56,I44:I56)/MIN(COUNT($D44:$D56),COUNT(I44:I56)))</f>
        <v>2.3894619010785805E-2</v>
      </c>
      <c r="AA7" s="1">
        <f>SQRT(SUMXMY2($D44:$D56,J44:J56)/MIN(COUNT($D44:$D56),COUNT(J44:J56)))</f>
        <v>0.10758463837236343</v>
      </c>
      <c r="AB7" s="1">
        <f>SQRT(SUMXMY2($D44:$D56,K44:K56)/MIN(COUNT($D44:$D56),COUNT(K44:K56)))</f>
        <v>7.7445375181067989E-3</v>
      </c>
      <c r="AC7" s="1">
        <f>SQRT(SUMXMY2($D44:$D56,L44:L56)/MIN(COUNT($D44:$D56),COUNT(L44:L56)))</f>
        <v>3.1266078004543028E-2</v>
      </c>
      <c r="AD7" s="1">
        <f>SQRT(SUMXMY2($D44:$D56,M44:M56)/MIN(COUNT($D44:$D56),COUNT(M44:M56)))</f>
        <v>7.550772869732587E-3</v>
      </c>
      <c r="AF7" s="1">
        <f t="shared" ref="AF7:AK7" si="15">SQRT(SUMXMY2($D44:$D56,O44:O56)/MIN(COUNT($D44:$D56),COUNT(O44:O56)))</f>
        <v>4.1898924629684364E-2</v>
      </c>
      <c r="AG7" s="1">
        <f t="shared" si="15"/>
        <v>0.12415822615459209</v>
      </c>
      <c r="AH7" s="1">
        <f t="shared" si="15"/>
        <v>1.6556284365286191E-2</v>
      </c>
      <c r="AI7" s="1">
        <f t="shared" si="15"/>
        <v>1.4812064940103026E-2</v>
      </c>
      <c r="AJ7" s="1">
        <f t="shared" si="15"/>
        <v>2.4343320707385638E-2</v>
      </c>
      <c r="AK7" s="1">
        <f t="shared" si="15"/>
        <v>1.3208366580317807E-2</v>
      </c>
    </row>
    <row r="8" spans="1:37">
      <c r="U8" s="10" t="s">
        <v>192</v>
      </c>
      <c r="V8" s="1">
        <f>SQRT(SUMXMY2($U57:$U76,V57:V76)/MIN(COUNT($U57:$U76),COUNT(V57:V76)))</f>
        <v>3.4743432215193153E-2</v>
      </c>
      <c r="W8" s="1">
        <f>SQRT(SUMXMY2($U57:$U76,W57:W76)/MIN(COUNT($U57:$U76),COUNT(W57:W76)))</f>
        <v>8.7661452074569157E-3</v>
      </c>
      <c r="X8" s="1"/>
      <c r="Y8" s="12" t="s">
        <v>192</v>
      </c>
      <c r="Z8" s="1">
        <f>SQRT(SUMXMY2($D57:$D76,I57:I76)/MIN(COUNT($D57:$D76),COUNT(I57:I76)))</f>
        <v>4.0766749384223519E-2</v>
      </c>
      <c r="AA8" s="1">
        <f>SQRT(SUMXMY2($D57:$D76,J57:J76)/MIN(COUNT($D57:$D76),COUNT(J57:J76)))</f>
        <v>0.1147929112588874</v>
      </c>
      <c r="AB8" s="1">
        <f>SQRT(SUMXMY2($D57:$D76,K57:K76)/MIN(COUNT($D57:$D76),COUNT(K57:K76)))</f>
        <v>2.3668986730854238E-2</v>
      </c>
      <c r="AC8" s="1">
        <f>SQRT(SUMXMY2($D57:$D76,L57:L76)/MIN(COUNT($D57:$D76),COUNT(L57:L76)))</f>
        <v>1.8720188234529526E-2</v>
      </c>
      <c r="AD8" s="1">
        <f>SQRT(SUMXMY2($D57:$D76,M57:M76)/MIN(COUNT($D57:$D76),COUNT(M57:M76)))</f>
        <v>3.1858125848348212E-2</v>
      </c>
      <c r="AF8" s="1">
        <f t="shared" ref="AF8:AK8" si="16">SQRT(SUMXMY2($D57:$D76,O57:O76)/MIN(COUNT($D57:$D76),COUNT(O57:O76)))</f>
        <v>4.0288064141695043E-2</v>
      </c>
      <c r="AG8" s="1">
        <f t="shared" si="16"/>
        <v>9.8833294814238346E-2</v>
      </c>
      <c r="AH8" s="1">
        <f t="shared" si="16"/>
        <v>2.0083226155893769E-2</v>
      </c>
      <c r="AI8" s="1">
        <f t="shared" si="16"/>
        <v>2.7670057090808376E-2</v>
      </c>
      <c r="AJ8" s="1">
        <f t="shared" si="16"/>
        <v>2.3658481130096838E-2</v>
      </c>
      <c r="AK8" s="1">
        <f t="shared" si="16"/>
        <v>2.0973845073016348E-2</v>
      </c>
    </row>
    <row r="9" spans="1:37">
      <c r="B9" t="s">
        <v>79</v>
      </c>
      <c r="G9" t="s">
        <v>185</v>
      </c>
      <c r="H9" t="s">
        <v>177</v>
      </c>
      <c r="I9" s="10" t="s">
        <v>78</v>
      </c>
      <c r="O9" s="10" t="s">
        <v>80</v>
      </c>
      <c r="U9" s="10" t="s">
        <v>82</v>
      </c>
      <c r="V9" t="s">
        <v>84</v>
      </c>
      <c r="W9" t="s">
        <v>83</v>
      </c>
      <c r="Y9" s="10"/>
    </row>
    <row r="10" spans="1:37">
      <c r="B10" t="s">
        <v>77</v>
      </c>
      <c r="C10" t="s">
        <v>74</v>
      </c>
      <c r="D10" t="s">
        <v>76</v>
      </c>
      <c r="E10" t="s">
        <v>75</v>
      </c>
      <c r="F10" t="s">
        <v>73</v>
      </c>
      <c r="G10" t="s">
        <v>186</v>
      </c>
      <c r="H10" t="s">
        <v>178</v>
      </c>
      <c r="I10" s="10" t="s">
        <v>77</v>
      </c>
      <c r="J10" t="s">
        <v>74</v>
      </c>
      <c r="K10" t="s">
        <v>76</v>
      </c>
      <c r="L10" t="s">
        <v>75</v>
      </c>
      <c r="M10" t="s">
        <v>73</v>
      </c>
      <c r="N10" t="s">
        <v>195</v>
      </c>
      <c r="O10" s="10" t="s">
        <v>77</v>
      </c>
      <c r="P10" t="s">
        <v>74</v>
      </c>
      <c r="Q10" t="s">
        <v>193</v>
      </c>
      <c r="R10" t="s">
        <v>75</v>
      </c>
      <c r="S10" t="s">
        <v>73</v>
      </c>
      <c r="T10" t="s">
        <v>195</v>
      </c>
      <c r="U10" s="10" t="s">
        <v>81</v>
      </c>
      <c r="Y10" s="10"/>
    </row>
    <row r="11" spans="1:37">
      <c r="A11" t="s">
        <v>0</v>
      </c>
      <c r="B11" s="1">
        <f>'VTZ-F12 F12b'!D11-'VTZ-F12 F12b'!$B11</f>
        <v>2.9628723873666551E-2</v>
      </c>
      <c r="C11" s="1">
        <f>'VTZ-F12 F12b'!E11-'VTZ-F12 F12b'!$B11</f>
        <v>1.32183973898643E-2</v>
      </c>
      <c r="D11" s="1">
        <f>'VTZ-F12 F12b'!F11-'VTZ-F12 F12b'!$B11</f>
        <v>3.0629483811162928E-2</v>
      </c>
      <c r="E11" s="1">
        <f>'VTZ-F12 F12b'!G11-'VTZ-F12 F12b'!$B11</f>
        <v>3.4293199571266086E-2</v>
      </c>
      <c r="F11" s="1">
        <f>'VTZ-F12 F12b'!H11-'VTZ-F12 F12b'!$B11</f>
        <v>2.485523003922907E-2</v>
      </c>
      <c r="G11" s="8">
        <v>-3.1350159862451044E-2</v>
      </c>
      <c r="H11" s="5">
        <f>'Hobza''s data at different geom'!I4-'Hobza''s data at different geom'!E4</f>
        <v>5.600000000000005E-2</v>
      </c>
      <c r="I11" s="11">
        <f>'VDZ-F12 F12b'!D11-'VDZ-F12 F12b'!$B11</f>
        <v>1.1215922196602612E-2</v>
      </c>
      <c r="J11" s="1">
        <f>'VDZ-F12 F12b'!E11-'VDZ-F12 F12b'!$B11</f>
        <v>-3.1519702309208419E-2</v>
      </c>
      <c r="K11" s="1">
        <f>'VDZ-F12 F12b'!F11-'VDZ-F12 F12b'!$B11</f>
        <v>8.2756920410984591E-3</v>
      </c>
      <c r="L11" s="1">
        <f>'VDZ-F12 F12b'!G11-'VDZ-F12 F12b'!$B11</f>
        <v>1.5134094576114698E-2</v>
      </c>
      <c r="M11" s="1">
        <f>'VDZ-F12 F12b'!H11-'VDZ-F12 F12b'!$B11</f>
        <v>-2.3027781603026654E-3</v>
      </c>
      <c r="N11" s="1">
        <f>(J11-V11)*$N$1+V11</f>
        <v>5.3478013751926678E-3</v>
      </c>
      <c r="O11" s="11">
        <f>'VDZ-F12 F12c'!D11-'VDZ-F12 F12c'!$B11</f>
        <v>2.458882986061095E-2</v>
      </c>
      <c r="P11" s="1">
        <f>'VDZ-F12 F12c'!E11-'VDZ-F12 F12c'!$B11</f>
        <v>-1.7206202130974013E-2</v>
      </c>
      <c r="Q11" s="1">
        <f>'VDZ-F12 F12c'!F11-'VDZ-F12 F12c'!$B11</f>
        <v>2.3506066327151132E-2</v>
      </c>
      <c r="R11" s="1">
        <f>'VDZ-F12 F12c'!G11-'VDZ-F12 F12c'!$B11</f>
        <v>2.8494608953224976E-2</v>
      </c>
      <c r="S11" s="1">
        <f>'VDZ-F12 F12c'!H11-'VDZ-F12 F12c'!$B11</f>
        <v>1.1413914949289783E-2</v>
      </c>
      <c r="T11" s="1">
        <f>(P11-W11)*$T$1+W11</f>
        <v>1.4900618724968118E-2</v>
      </c>
      <c r="U11" s="11">
        <f>'VTZ-F12 F12b'!C11-'VTZ-F12 F12b'!B11</f>
        <v>-0.20759436635520068</v>
      </c>
      <c r="V11" s="1">
        <f>'VDZ-F12 F12b'!C11-'VDZ-F12 F12b'!B11</f>
        <v>-0.23829198927952433</v>
      </c>
      <c r="W11" s="1">
        <f>'VDZ-F12 F12c'!C11-'VDZ-F12 F12c'!B11</f>
        <v>-0.21975480142512804</v>
      </c>
      <c r="X11" t="str">
        <f>A11</f>
        <v>01_Water-Water_1.00.out</v>
      </c>
    </row>
    <row r="12" spans="1:37">
      <c r="A12" t="s">
        <v>1</v>
      </c>
      <c r="B12" s="1">
        <f>'VTZ-F12 F12b'!D12-'VTZ-F12 F12b'!$B12</f>
        <v>-8.9218999592981518E-3</v>
      </c>
      <c r="C12" s="1">
        <f>'VTZ-F12 F12b'!E12-'VTZ-F12 F12b'!$B12</f>
        <v>-3.2199850441091193E-2</v>
      </c>
      <c r="D12" s="1">
        <f>'VTZ-F12 F12b'!F12-'VTZ-F12 F12b'!$B12</f>
        <v>-9.0010652643925937E-3</v>
      </c>
      <c r="E12" s="1">
        <f>'VTZ-F12 F12b'!G12-'VTZ-F12 F12b'!$B12</f>
        <v>-3.4715838830203793E-3</v>
      </c>
      <c r="F12" s="1">
        <f>'VTZ-F12 F12b'!H12-'VTZ-F12 F12b'!$B12</f>
        <v>-1.5729744300554849E-2</v>
      </c>
      <c r="G12" s="8">
        <v>-8.4758741369638457E-2</v>
      </c>
      <c r="H12" s="5">
        <f>'Hobza''s data at different geom'!I5-'Hobza''s data at different geom'!E5</f>
        <v>6.9999999999996732E-3</v>
      </c>
      <c r="I12" s="11">
        <f>'VDZ-F12 F12b'!D12-'VDZ-F12 F12b'!$B12</f>
        <v>-4.0209317184188187E-2</v>
      </c>
      <c r="J12" s="1">
        <f>'VDZ-F12 F12b'!E12-'VDZ-F12 F12b'!$B12</f>
        <v>-9.9847416865015859E-2</v>
      </c>
      <c r="K12" s="1">
        <f>'VDZ-F12 F12b'!F12-'VDZ-F12 F12b'!$B12</f>
        <v>-4.820209638005668E-2</v>
      </c>
      <c r="L12" s="1">
        <f>'VDZ-F12 F12b'!G12-'VDZ-F12 F12b'!$B12</f>
        <v>-3.7799571947367383E-2</v>
      </c>
      <c r="M12" s="1">
        <f>'VDZ-F12 F12b'!H12-'VDZ-F12 F12b'!$B12</f>
        <v>-5.9678518397879188E-2</v>
      </c>
      <c r="N12" s="1">
        <f t="shared" ref="N12:N75" si="17">(J12-V12)*$N$1+V12</f>
        <v>-4.9160116426137546E-2</v>
      </c>
      <c r="O12" s="11">
        <f>'VDZ-F12 F12c'!D12-'VDZ-F12 F12c'!$B12</f>
        <v>-2.2191565353293363E-2</v>
      </c>
      <c r="P12" s="1">
        <f>'VDZ-F12 F12c'!E12-'VDZ-F12 F12c'!$B12</f>
        <v>-8.0444099723696816E-2</v>
      </c>
      <c r="Q12" s="1">
        <f>'VDZ-F12 F12c'!F12-'VDZ-F12 F12c'!$B12</f>
        <v>-2.7709594258666925E-2</v>
      </c>
      <c r="R12" s="1">
        <f>'VDZ-F12 F12c'!G12-'VDZ-F12 F12c'!$B12</f>
        <v>-1.9724748917974821E-2</v>
      </c>
      <c r="S12" s="1">
        <f>'VDZ-F12 F12c'!H12-'VDZ-F12 F12c'!$B12</f>
        <v>-4.1135249638189819E-2</v>
      </c>
      <c r="T12" s="1">
        <f t="shared" ref="T12:T75" si="18">(P12-W12)*$T$1+W12</f>
        <v>-3.6346369298311199E-2</v>
      </c>
      <c r="U12" s="11">
        <f>'VTZ-F12 F12b'!C12-'VTZ-F12 F12b'!B12</f>
        <v>-0.34472558365810091</v>
      </c>
      <c r="V12" s="1">
        <f>'VDZ-F12 F12b'!C12-'VDZ-F12 F12b'!B12</f>
        <v>-0.38412836850788068</v>
      </c>
      <c r="W12" s="1">
        <f>'VDZ-F12 F12c'!C12-'VDZ-F12 F12c'!B12</f>
        <v>-0.35863836784476444</v>
      </c>
      <c r="X12" t="str">
        <f t="shared" ref="X12:X75" si="19">A12</f>
        <v>02_Water-MeOH_1.00.out</v>
      </c>
    </row>
    <row r="13" spans="1:37">
      <c r="A13" t="s">
        <v>2</v>
      </c>
      <c r="B13" s="1">
        <f>'VTZ-F12 F12b'!D13-'VTZ-F12 F12b'!$B13</f>
        <v>-7.1762728118275554E-2</v>
      </c>
      <c r="C13" s="1">
        <f>'VTZ-F12 F12b'!E13-'VTZ-F12 F12b'!$B13</f>
        <v>-0.10476269675297445</v>
      </c>
      <c r="D13" s="1">
        <f>'VTZ-F12 F12b'!F13-'VTZ-F12 F12b'!$B13</f>
        <v>-7.7525083512393067E-2</v>
      </c>
      <c r="E13" s="1">
        <f>'VTZ-F12 F12b'!G13-'VTZ-F12 F12b'!$B13</f>
        <v>-7.0434203044259291E-2</v>
      </c>
      <c r="F13" s="1">
        <f>'VTZ-F12 F12b'!H13-'VTZ-F12 F12b'!$B13</f>
        <v>-8.4203799334202856E-2</v>
      </c>
      <c r="G13" s="8">
        <v>-0.14304835432489593</v>
      </c>
      <c r="H13" s="5">
        <f>'Hobza''s data at different geom'!I6-'Hobza''s data at different geom'!E6</f>
        <v>-4.8000000000000043E-2</v>
      </c>
      <c r="I13" s="11">
        <f>'VDZ-F12 F12b'!D13-'VDZ-F12 F12b'!$B13</f>
        <v>-0.11194505609824379</v>
      </c>
      <c r="J13" s="1">
        <f>'VDZ-F12 F12b'!E13-'VDZ-F12 F12b'!$B13</f>
        <v>-0.19307137954296394</v>
      </c>
      <c r="K13" s="1">
        <f>'VDZ-F12 F12b'!F13-'VDZ-F12 F12b'!$B13</f>
        <v>-0.13339556560561316</v>
      </c>
      <c r="L13" s="1">
        <f>'VDZ-F12 F12b'!G13-'VDZ-F12 F12b'!$B13</f>
        <v>-0.12019245943401291</v>
      </c>
      <c r="M13" s="1">
        <f>'VDZ-F12 F12b'!H13-'VDZ-F12 F12b'!$B13</f>
        <v>-0.14352853283704281</v>
      </c>
      <c r="N13" s="1">
        <f t="shared" si="17"/>
        <v>-0.13055552146846966</v>
      </c>
      <c r="O13" s="11">
        <f>'VDZ-F12 F12c'!D13-'VDZ-F12 F12c'!$B13</f>
        <v>-8.5453970728114115E-2</v>
      </c>
      <c r="P13" s="1">
        <f>'VDZ-F12 F12c'!E13-'VDZ-F12 F12c'!$B13</f>
        <v>-0.164903449448766</v>
      </c>
      <c r="Q13" s="1">
        <f>'VDZ-F12 F12c'!F13-'VDZ-F12 F12c'!$B13</f>
        <v>-0.10401476751570993</v>
      </c>
      <c r="R13" s="1">
        <f>'VDZ-F12 F12c'!G13-'VDZ-F12 F12c'!$B13</f>
        <v>-9.3573376005383402E-2</v>
      </c>
      <c r="S13" s="1">
        <f>'VDZ-F12 F12c'!H13-'VDZ-F12 F12c'!$B13</f>
        <v>-0.11641350548697371</v>
      </c>
      <c r="T13" s="1">
        <f t="shared" si="18"/>
        <v>-0.11050611977573227</v>
      </c>
      <c r="U13" s="11">
        <f>'VTZ-F12 F12b'!C13-'VTZ-F12 F12b'!B13</f>
        <v>-0.49487460223250945</v>
      </c>
      <c r="V13" s="1">
        <f>'VDZ-F12 F12b'!C13-'VDZ-F12 F12b'!B13</f>
        <v>-0.54369308305266451</v>
      </c>
      <c r="W13" s="1">
        <f>'VDZ-F12 F12c'!C13-'VDZ-F12 F12c'!B13</f>
        <v>-0.50807361195260459</v>
      </c>
      <c r="X13" t="str">
        <f t="shared" si="19"/>
        <v>03_Water-MeNH2_1.00.out</v>
      </c>
    </row>
    <row r="14" spans="1:37">
      <c r="A14" t="s">
        <v>3</v>
      </c>
      <c r="B14" s="1">
        <f>'VTZ-F12 F12b'!D14-'VTZ-F12 F12b'!$B14</f>
        <v>0.13693761991745745</v>
      </c>
      <c r="C14" s="1">
        <f>'VTZ-F12 F12b'!E14-'VTZ-F12 F12b'!$B14</f>
        <v>9.2551597925080387E-2</v>
      </c>
      <c r="D14" s="1">
        <f>'VTZ-F12 F12b'!F14-'VTZ-F12 F12b'!$B14</f>
        <v>0.11977636564719951</v>
      </c>
      <c r="E14" s="1">
        <f>'VTZ-F12 F12b'!G14-'VTZ-F12 F12b'!$B14</f>
        <v>0.12643140153945609</v>
      </c>
      <c r="F14" s="1">
        <f>'VTZ-F12 F12b'!H14-'VTZ-F12 F12b'!$B14</f>
        <v>0.1133329603085631</v>
      </c>
      <c r="G14" s="8">
        <v>5.0051693028956734E-2</v>
      </c>
      <c r="H14" s="5">
        <f>'Hobza''s data at different geom'!I7-'Hobza''s data at different geom'!E7</f>
        <v>0.14900000000000091</v>
      </c>
      <c r="I14" s="11">
        <f>'VDZ-F12 F12b'!D14-'VDZ-F12 F12b'!$B14</f>
        <v>0.11825762599073997</v>
      </c>
      <c r="J14" s="1">
        <f>'VDZ-F12 F12b'!E14-'VDZ-F12 F12b'!$B14</f>
        <v>1.5846060442221699E-2</v>
      </c>
      <c r="K14" s="1">
        <f>'VDZ-F12 F12b'!F14-'VDZ-F12 F12b'!$B14</f>
        <v>7.7896422343286531E-2</v>
      </c>
      <c r="L14" s="1">
        <f>'VDZ-F12 F12b'!G14-'VDZ-F12 F12b'!$B14</f>
        <v>9.0659170961172819E-2</v>
      </c>
      <c r="M14" s="1">
        <f>'VDZ-F12 F12b'!H14-'VDZ-F12 F12b'!$B14</f>
        <v>6.686267941475954E-2</v>
      </c>
      <c r="N14" s="1">
        <f t="shared" si="17"/>
        <v>8.0221604505308741E-2</v>
      </c>
      <c r="O14" s="11">
        <f>'VDZ-F12 F12c'!D14-'VDZ-F12 F12c'!$B14</f>
        <v>0.14517545486357974</v>
      </c>
      <c r="P14" s="1">
        <f>'VDZ-F12 F12c'!E14-'VDZ-F12 F12c'!$B14</f>
        <v>4.4855148619394214E-2</v>
      </c>
      <c r="Q14" s="1">
        <f>'VDZ-F12 F12c'!F14-'VDZ-F12 F12c'!$B14</f>
        <v>0.10838067887409686</v>
      </c>
      <c r="R14" s="1">
        <f>'VDZ-F12 F12c'!G14-'VDZ-F12 F12c'!$B14</f>
        <v>0.1182441314946665</v>
      </c>
      <c r="S14" s="1">
        <f>'VDZ-F12 F12c'!H14-'VDZ-F12 F12c'!$B14</f>
        <v>9.4900629356400756E-2</v>
      </c>
      <c r="T14" s="1">
        <f t="shared" si="18"/>
        <v>0.10099752148832242</v>
      </c>
      <c r="U14" s="11">
        <f>'VTZ-F12 F12b'!C14-'VTZ-F12 F12b'!B14</f>
        <v>-0.30178165413343105</v>
      </c>
      <c r="V14" s="1">
        <f>'VDZ-F12 F12b'!C14-'VDZ-F12 F12b'!B14</f>
        <v>-0.34520573695720103</v>
      </c>
      <c r="W14" s="1">
        <f>'VDZ-F12 F12c'!C14-'VDZ-F12 F12c'!B14</f>
        <v>-0.30932376671681361</v>
      </c>
      <c r="X14" t="str">
        <f t="shared" si="19"/>
        <v>04_Water-Peptide_1.00.out</v>
      </c>
    </row>
    <row r="15" spans="1:37">
      <c r="A15" t="s">
        <v>4</v>
      </c>
      <c r="B15" s="1">
        <f>'VTZ-F12 F12b'!D15-'VTZ-F12 F12b'!$B15</f>
        <v>5.3622575579481691E-3</v>
      </c>
      <c r="C15" s="1">
        <f>'VTZ-F12 F12b'!E15-'VTZ-F12 F12b'!$B15</f>
        <v>-1.9398490698333326E-2</v>
      </c>
      <c r="D15" s="1">
        <f>'VTZ-F12 F12b'!F15-'VTZ-F12 F12b'!$B15</f>
        <v>8.3610609917306178E-3</v>
      </c>
      <c r="E15" s="1">
        <f>'VTZ-F12 F12b'!G15-'VTZ-F12 F12b'!$B15</f>
        <v>1.5480514747483909E-2</v>
      </c>
      <c r="F15" s="1">
        <f>'VTZ-F12 F12b'!H15-'VTZ-F12 F12b'!$B15</f>
        <v>1.0620460018957445E-3</v>
      </c>
      <c r="G15" s="8">
        <v>-6.4698182178315911E-2</v>
      </c>
      <c r="H15" s="5">
        <f>'Hobza''s data at different geom'!I8-'Hobza''s data at different geom'!E8</f>
        <v>1.2999999999999901E-2</v>
      </c>
      <c r="I15" s="11">
        <f>'VDZ-F12 F12b'!D15-'VDZ-F12 F12b'!$B15</f>
        <v>-1.722866302027537E-2</v>
      </c>
      <c r="J15" s="1">
        <f>'VDZ-F12 F12b'!E15-'VDZ-F12 F12b'!$B15</f>
        <v>-8.0504188598221837E-2</v>
      </c>
      <c r="K15" s="1">
        <f>'VDZ-F12 F12b'!F15-'VDZ-F12 F12b'!$B15</f>
        <v>-1.8372743975423766E-2</v>
      </c>
      <c r="L15" s="1">
        <f>'VDZ-F12 F12b'!G15-'VDZ-F12 F12b'!$B15</f>
        <v>-4.695382126684855E-3</v>
      </c>
      <c r="M15" s="1">
        <f>'VDZ-F12 F12b'!H15-'VDZ-F12 F12b'!$B15</f>
        <v>-3.040333186591937E-2</v>
      </c>
      <c r="N15" s="1">
        <f t="shared" si="17"/>
        <v>-1.7284203128293429E-2</v>
      </c>
      <c r="O15" s="11">
        <f>'VDZ-F12 F12c'!D15-'VDZ-F12 F12c'!$B15</f>
        <v>-2.0415544393719287E-3</v>
      </c>
      <c r="P15" s="1">
        <f>'VDZ-F12 F12c'!E15-'VDZ-F12 F12c'!$B15</f>
        <v>-6.3828012083117613E-2</v>
      </c>
      <c r="Q15" s="1">
        <f>'VDZ-F12 F12c'!F15-'VDZ-F12 F12c'!$B15</f>
        <v>-3.7672375784847389E-4</v>
      </c>
      <c r="R15" s="1">
        <f>'VDZ-F12 F12c'!G15-'VDZ-F12 F12c'!$B15</f>
        <v>1.0425769897518755E-2</v>
      </c>
      <c r="S15" s="1">
        <f>'VDZ-F12 F12c'!H15-'VDZ-F12 F12c'!$B15</f>
        <v>-1.4754848205939197E-2</v>
      </c>
      <c r="T15" s="1">
        <f t="shared" si="18"/>
        <v>-8.7764105463311592E-3</v>
      </c>
      <c r="U15" s="11">
        <f>'VTZ-F12 F12b'!C15-'VTZ-F12 F12b'!B15</f>
        <v>-0.40764396888104759</v>
      </c>
      <c r="V15" s="1">
        <f>'VDZ-F12 F12b'!C15-'VDZ-F12 F12b'!B15</f>
        <v>-0.435075007652026</v>
      </c>
      <c r="W15" s="1">
        <f>'VDZ-F12 F12c'!C15-'VDZ-F12 F12c'!B15</f>
        <v>-0.4111257040659817</v>
      </c>
      <c r="X15" t="str">
        <f t="shared" si="19"/>
        <v>05_MeOH-MeOH_1.00.out</v>
      </c>
    </row>
    <row r="16" spans="1:37">
      <c r="A16" t="s">
        <v>5</v>
      </c>
      <c r="B16" s="1">
        <f>'VTZ-F12 F12b'!D16-'VTZ-F12 F12b'!$B16</f>
        <v>-7.6486187297131636E-2</v>
      </c>
      <c r="C16" s="1">
        <f>'VTZ-F12 F12b'!E16-'VTZ-F12 F12b'!$B16</f>
        <v>-0.11452394769258234</v>
      </c>
      <c r="D16" s="1">
        <f>'VTZ-F12 F12b'!F16-'VTZ-F12 F12b'!$B16</f>
        <v>-7.5751530059099181E-2</v>
      </c>
      <c r="E16" s="1">
        <f>'VTZ-F12 F12b'!G16-'VTZ-F12 F12b'!$B16</f>
        <v>-6.5086774522924884E-2</v>
      </c>
      <c r="F16" s="1">
        <f>'VTZ-F12 F12b'!H16-'VTZ-F12 F12b'!$B16</f>
        <v>-8.440445463119417E-2</v>
      </c>
      <c r="G16" s="8">
        <v>-0.15329461178706438</v>
      </c>
      <c r="H16" s="5">
        <f>'Hobza''s data at different geom'!I9-'Hobza''s data at different geom'!E9</f>
        <v>-6.0999999999999943E-2</v>
      </c>
      <c r="I16" s="11">
        <f>'VDZ-F12 F12b'!D16-'VDZ-F12 F12b'!$B16</f>
        <v>-0.12122883830030062</v>
      </c>
      <c r="J16" s="1">
        <f>'VDZ-F12 F12b'!E16-'VDZ-F12 F12b'!$B16</f>
        <v>-0.2139995886756525</v>
      </c>
      <c r="K16" s="1">
        <f>'VDZ-F12 F12b'!F16-'VDZ-F12 F12b'!$B16</f>
        <v>-0.12874192134703666</v>
      </c>
      <c r="L16" s="1">
        <f>'VDZ-F12 F12b'!G16-'VDZ-F12 F12b'!$B16</f>
        <v>-0.10855760458663788</v>
      </c>
      <c r="M16" s="1">
        <f>'VDZ-F12 F12b'!H16-'VDZ-F12 F12b'!$B16</f>
        <v>-0.14138410709920013</v>
      </c>
      <c r="N16" s="1">
        <f t="shared" si="17"/>
        <v>-0.12236942524981875</v>
      </c>
      <c r="O16" s="11">
        <f>'VDZ-F12 F12c'!D16-'VDZ-F12 F12c'!$B16</f>
        <v>-9.9516318075050236E-2</v>
      </c>
      <c r="P16" s="1">
        <f>'VDZ-F12 F12c'!E16-'VDZ-F12 F12c'!$B16</f>
        <v>-0.19029927879312769</v>
      </c>
      <c r="Q16" s="1">
        <f>'VDZ-F12 F12c'!F16-'VDZ-F12 F12c'!$B16</f>
        <v>-0.10325371951854301</v>
      </c>
      <c r="R16" s="1">
        <f>'VDZ-F12 F12c'!G16-'VDZ-F12 F12c'!$B16</f>
        <v>-8.6962715053024553E-2</v>
      </c>
      <c r="S16" s="1">
        <f>'VDZ-F12 F12c'!H16-'VDZ-F12 F12c'!$B16</f>
        <v>-0.11913375472034637</v>
      </c>
      <c r="T16" s="1">
        <f t="shared" si="18"/>
        <v>-0.1104638704991604</v>
      </c>
      <c r="U16" s="11">
        <f>'VTZ-F12 F12b'!C16-'VTZ-F12 F12b'!B16</f>
        <v>-0.68605133026162068</v>
      </c>
      <c r="V16" s="1">
        <f>'VDZ-F12 F12b'!C16-'VDZ-F12 F12b'!B16</f>
        <v>-0.7279095786010048</v>
      </c>
      <c r="W16" s="1">
        <f>'VDZ-F12 F12c'!C16-'VDZ-F12 F12c'!B16</f>
        <v>-0.69394771526008547</v>
      </c>
      <c r="X16" t="str">
        <f t="shared" si="19"/>
        <v>06_MeOH-MeNH2_1.00.out</v>
      </c>
    </row>
    <row r="17" spans="1:24">
      <c r="A17" t="s">
        <v>6</v>
      </c>
      <c r="B17" s="1">
        <f>'VTZ-F12 F12b'!D17-'VTZ-F12 F12b'!$B17</f>
        <v>0.15646457231579092</v>
      </c>
      <c r="C17" s="1">
        <f>'VTZ-F12 F12b'!E17-'VTZ-F12 F12b'!$B17</f>
        <v>0.11209810621189042</v>
      </c>
      <c r="D17" s="1">
        <f>'VTZ-F12 F12b'!F17-'VTZ-F12 F12b'!$B17</f>
        <v>0.14997890471310882</v>
      </c>
      <c r="E17" s="1">
        <f>'VTZ-F12 F12b'!G17-'VTZ-F12 F12b'!$B17</f>
        <v>0.15966154679387579</v>
      </c>
      <c r="F17" s="1">
        <f>'VTZ-F12 F12b'!H17-'VTZ-F12 F12b'!$B17</f>
        <v>0.14149463221710512</v>
      </c>
      <c r="G17" s="8">
        <v>5.8286199438999375E-2</v>
      </c>
      <c r="H17" s="5">
        <f>'Hobza''s data at different geom'!I10-'Hobza''s data at different geom'!E10</f>
        <v>0.15600000000000058</v>
      </c>
      <c r="I17" s="11">
        <f>'VDZ-F12 F12b'!D17-'VDZ-F12 F12b'!$B17</f>
        <v>0.14525313862662514</v>
      </c>
      <c r="J17" s="1">
        <f>'VDZ-F12 F12b'!E17-'VDZ-F12 F12b'!$B17</f>
        <v>3.8360361429772283E-2</v>
      </c>
      <c r="K17" s="1">
        <f>'VDZ-F12 F12b'!F17-'VDZ-F12 F12b'!$B17</f>
        <v>0.12514483169416835</v>
      </c>
      <c r="L17" s="1">
        <f>'VDZ-F12 F12b'!G17-'VDZ-F12 F12b'!$B17</f>
        <v>0.14400094622767412</v>
      </c>
      <c r="M17" s="1">
        <f>'VDZ-F12 F12b'!H17-'VDZ-F12 F12b'!$B17</f>
        <v>0.11095046175747747</v>
      </c>
      <c r="N17" s="1">
        <f t="shared" si="17"/>
        <v>0.12995849741572463</v>
      </c>
      <c r="O17" s="11">
        <f>'VDZ-F12 F12c'!D17-'VDZ-F12 F12c'!$B17</f>
        <v>0.16449837994205829</v>
      </c>
      <c r="P17" s="1">
        <f>'VDZ-F12 F12c'!E17-'VDZ-F12 F12c'!$B17</f>
        <v>5.983219838726761E-2</v>
      </c>
      <c r="Q17" s="1">
        <f>'VDZ-F12 F12c'!F17-'VDZ-F12 F12c'!$B17</f>
        <v>0.14866413251833066</v>
      </c>
      <c r="R17" s="1">
        <f>'VDZ-F12 F12c'!G17-'VDZ-F12 F12c'!$B17</f>
        <v>0.16349766080912964</v>
      </c>
      <c r="S17" s="1">
        <f>'VDZ-F12 F12c'!H17-'VDZ-F12 F12c'!$B17</f>
        <v>0.13106511532001441</v>
      </c>
      <c r="T17" s="1">
        <f t="shared" si="18"/>
        <v>0.13974320981296939</v>
      </c>
      <c r="U17" s="11">
        <f>'VTZ-F12 F12b'!C17-'VTZ-F12 F12b'!B17</f>
        <v>-0.44571073639181513</v>
      </c>
      <c r="V17" s="1">
        <f>'VDZ-F12 F12b'!C17-'VDZ-F12 F12b'!B17</f>
        <v>-0.47537000182362554</v>
      </c>
      <c r="W17" s="1">
        <f>'VDZ-F12 F12c'!C17-'VDZ-F12 F12c'!B17</f>
        <v>-0.44429318684094454</v>
      </c>
      <c r="X17" t="str">
        <f t="shared" si="19"/>
        <v>07_MeOH-Peptide_1.00.out</v>
      </c>
    </row>
    <row r="18" spans="1:24">
      <c r="A18" t="s">
        <v>7</v>
      </c>
      <c r="B18" s="1">
        <f>'VTZ-F12 F12b'!D18-'VTZ-F12 F12b'!$B18</f>
        <v>4.4375822128083442E-2</v>
      </c>
      <c r="C18" s="1">
        <f>'VTZ-F12 F12b'!E18-'VTZ-F12 F12b'!$B18</f>
        <v>2.2829909067466403E-2</v>
      </c>
      <c r="D18" s="1">
        <f>'VTZ-F12 F12b'!F18-'VTZ-F12 F12b'!$B18</f>
        <v>4.3575395638593584E-2</v>
      </c>
      <c r="E18" s="1">
        <f>'VTZ-F12 F12b'!G18-'VTZ-F12 F12b'!$B18</f>
        <v>4.8522669304899679E-2</v>
      </c>
      <c r="F18" s="1">
        <f>'VTZ-F12 F12b'!H18-'VTZ-F12 F12b'!$B18</f>
        <v>3.7540446504205072E-2</v>
      </c>
      <c r="G18" s="8">
        <v>-1.17105972747229E-2</v>
      </c>
      <c r="H18" s="5">
        <f>'Hobza''s data at different geom'!I11-'Hobza''s data at different geom'!E11</f>
        <v>5.600000000000005E-2</v>
      </c>
      <c r="I18" s="11">
        <f>'VDZ-F12 F12b'!D18-'VDZ-F12 F12b'!$B18</f>
        <v>3.9514094376795761E-2</v>
      </c>
      <c r="J18" s="1">
        <f>'VDZ-F12 F12b'!E18-'VDZ-F12 F12b'!$B18</f>
        <v>-1.5348520744493221E-2</v>
      </c>
      <c r="K18" s="1">
        <f>'VDZ-F12 F12b'!F18-'VDZ-F12 F12b'!$B18</f>
        <v>3.2812447105636799E-2</v>
      </c>
      <c r="L18" s="1">
        <f>'VDZ-F12 F12b'!G18-'VDZ-F12 F12b'!$B18</f>
        <v>4.2534622836567948E-2</v>
      </c>
      <c r="M18" s="1">
        <f>'VDZ-F12 F12b'!H18-'VDZ-F12 F12b'!$B18</f>
        <v>2.2102058514894551E-2</v>
      </c>
      <c r="N18" s="1">
        <f t="shared" si="17"/>
        <v>3.1908656697991089E-2</v>
      </c>
      <c r="O18" s="11">
        <f>'VDZ-F12 F12c'!D18-'VDZ-F12 F12c'!$B18</f>
        <v>4.8998026343347156E-2</v>
      </c>
      <c r="P18" s="1">
        <f>'VDZ-F12 F12c'!E18-'VDZ-F12 F12c'!$B18</f>
        <v>-4.6553186885294195E-3</v>
      </c>
      <c r="Q18" s="1">
        <f>'VDZ-F12 F12c'!F18-'VDZ-F12 F12c'!$B18</f>
        <v>4.4585401546253678E-2</v>
      </c>
      <c r="R18" s="1">
        <f>'VDZ-F12 F12c'!G18-'VDZ-F12 F12c'!$B18</f>
        <v>5.2071772935213367E-2</v>
      </c>
      <c r="S18" s="1">
        <f>'VDZ-F12 F12c'!H18-'VDZ-F12 F12c'!$B18</f>
        <v>3.2047291266500189E-2</v>
      </c>
      <c r="T18" s="1">
        <f t="shared" si="18"/>
        <v>3.6518661119689322E-2</v>
      </c>
      <c r="U18" s="11">
        <f>'VTZ-F12 F12b'!C18-'VTZ-F12 F12b'!B18</f>
        <v>-0.25630742369796966</v>
      </c>
      <c r="V18" s="1">
        <f>'VDZ-F12 F12b'!C18-'VDZ-F12 F12b'!B18</f>
        <v>-0.28039154451935477</v>
      </c>
      <c r="W18" s="1">
        <f>'VDZ-F12 F12c'!C18-'VDZ-F12 F12c'!B18</f>
        <v>-0.26440485835611138</v>
      </c>
      <c r="X18" t="str">
        <f t="shared" si="19"/>
        <v>08_MeOH-Water_1.00.out</v>
      </c>
    </row>
    <row r="19" spans="1:24">
      <c r="A19" t="s">
        <v>8</v>
      </c>
      <c r="B19" s="1">
        <f>'VTZ-F12 F12b'!D19-'VTZ-F12 F12b'!$B19</f>
        <v>5.1359027074215913E-2</v>
      </c>
      <c r="C19" s="1">
        <f>'VTZ-F12 F12b'!E19-'VTZ-F12 F12b'!$B19</f>
        <v>2.9873633547277123E-2</v>
      </c>
      <c r="D19" s="1">
        <f>'VTZ-F12 F12b'!F19-'VTZ-F12 F12b'!$B19</f>
        <v>5.1881059862014745E-2</v>
      </c>
      <c r="E19" s="1">
        <f>'VTZ-F12 F12b'!G19-'VTZ-F12 F12b'!$B19</f>
        <v>5.7965039027404686E-2</v>
      </c>
      <c r="F19" s="1">
        <f>'VTZ-F12 F12b'!H19-'VTZ-F12 F12b'!$B19</f>
        <v>4.6929388941198802E-2</v>
      </c>
      <c r="G19" s="8">
        <v>1.3433974939959015E-2</v>
      </c>
      <c r="H19" s="5">
        <f>'Hobza''s data at different geom'!I12-'Hobza''s data at different geom'!E12</f>
        <v>5.3999999999999826E-2</v>
      </c>
      <c r="I19" s="11">
        <f>'VDZ-F12 F12b'!D19-'VDZ-F12 F12b'!$B19</f>
        <v>3.5604353157101976E-2</v>
      </c>
      <c r="J19" s="1">
        <f>'VDZ-F12 F12b'!E19-'VDZ-F12 F12b'!$B19</f>
        <v>-1.6253566890828797E-2</v>
      </c>
      <c r="K19" s="1">
        <f>'VDZ-F12 F12b'!F19-'VDZ-F12 F12b'!$B19</f>
        <v>3.2707213147454173E-2</v>
      </c>
      <c r="L19" s="1">
        <f>'VDZ-F12 F12b'!G19-'VDZ-F12 F12b'!$B19</f>
        <v>4.434304589491278E-2</v>
      </c>
      <c r="M19" s="1">
        <f>'VDZ-F12 F12b'!H19-'VDZ-F12 F12b'!$B19</f>
        <v>2.5412045126813609E-2</v>
      </c>
      <c r="N19" s="1">
        <f t="shared" si="17"/>
        <v>3.6322368096181168E-2</v>
      </c>
      <c r="O19" s="11">
        <f>'VDZ-F12 F12c'!D19-'VDZ-F12 F12c'!$B19</f>
        <v>3.5251954475843839E-2</v>
      </c>
      <c r="P19" s="1">
        <f>'VDZ-F12 F12c'!E19-'VDZ-F12 F12c'!$B19</f>
        <v>-1.5443063849420735E-2</v>
      </c>
      <c r="Q19" s="1">
        <f>'VDZ-F12 F12c'!F19-'VDZ-F12 F12c'!$B19</f>
        <v>3.4489204565570031E-2</v>
      </c>
      <c r="R19" s="1">
        <f>'VDZ-F12 F12c'!G19-'VDZ-F12 F12c'!$B19</f>
        <v>4.3886818598538824E-2</v>
      </c>
      <c r="S19" s="1">
        <f>'VDZ-F12 F12c'!H19-'VDZ-F12 F12c'!$B19</f>
        <v>2.535155613923612E-2</v>
      </c>
      <c r="T19" s="1">
        <f t="shared" si="18"/>
        <v>3.0321443409190463E-2</v>
      </c>
      <c r="U19" s="11">
        <f>'VTZ-F12 F12b'!C19-'VTZ-F12 F12b'!B19</f>
        <v>-0.29376498872827428</v>
      </c>
      <c r="V19" s="1">
        <f>'VDZ-F12 F12b'!C19-'VDZ-F12 F12b'!B19</f>
        <v>-0.31112697112042964</v>
      </c>
      <c r="W19" s="1">
        <f>'VDZ-F12 F12c'!C19-'VDZ-F12 F12c'!B19</f>
        <v>-0.3041523348236379</v>
      </c>
      <c r="X19" t="str">
        <f t="shared" si="19"/>
        <v>09_MeNH2-MeOH_1.00.out</v>
      </c>
    </row>
    <row r="20" spans="1:24">
      <c r="A20" t="s">
        <v>9</v>
      </c>
      <c r="B20" s="1">
        <f>'VTZ-F12 F12b'!D20-'VTZ-F12 F12b'!$B20</f>
        <v>-7.3480290009328542E-2</v>
      </c>
      <c r="C20" s="1">
        <f>'VTZ-F12 F12b'!E20-'VTZ-F12 F12b'!$B20</f>
        <v>-0.1021355529813528</v>
      </c>
      <c r="D20" s="1">
        <f>'VTZ-F12 F12b'!F20-'VTZ-F12 F12b'!$B20</f>
        <v>-7.0733666053272692E-2</v>
      </c>
      <c r="E20" s="1">
        <f>'VTZ-F12 F12b'!G20-'VTZ-F12 F12b'!$B20</f>
        <v>-6.1374389985748401E-2</v>
      </c>
      <c r="F20" s="1">
        <f>'VTZ-F12 F12b'!H20-'VTZ-F12 F12b'!$B20</f>
        <v>-7.6322428022534972E-2</v>
      </c>
      <c r="G20" s="8">
        <v>-0.11837101243225234</v>
      </c>
      <c r="H20" s="5">
        <f>'Hobza''s data at different geom'!I13-'Hobza''s data at different geom'!E13</f>
        <v>-6.7000000000000171E-2</v>
      </c>
      <c r="I20" s="11">
        <f>'VDZ-F12 F12b'!D20-'VDZ-F12 F12b'!$B20</f>
        <v>-0.11519354356052691</v>
      </c>
      <c r="J20" s="1">
        <f>'VDZ-F12 F12b'!E20-'VDZ-F12 F12b'!$B20</f>
        <v>-0.18378610975034526</v>
      </c>
      <c r="K20" s="1">
        <f>'VDZ-F12 F12b'!F20-'VDZ-F12 F12b'!$B20</f>
        <v>-0.11485974109266017</v>
      </c>
      <c r="L20" s="1">
        <f>'VDZ-F12 F12b'!G20-'VDZ-F12 F12b'!$B20</f>
        <v>-9.7203528906397274E-2</v>
      </c>
      <c r="M20" s="1">
        <f>'VDZ-F12 F12b'!H20-'VDZ-F12 F12b'!$B20</f>
        <v>-0.12147455574311028</v>
      </c>
      <c r="N20" s="1">
        <f t="shared" si="17"/>
        <v>-0.10515800245081119</v>
      </c>
      <c r="O20" s="11">
        <f>'VDZ-F12 F12c'!D20-'VDZ-F12 F12c'!$B20</f>
        <v>-0.11107448458542724</v>
      </c>
      <c r="P20" s="1">
        <f>'VDZ-F12 F12c'!E20-'VDZ-F12 F12c'!$B20</f>
        <v>-0.17802896369850263</v>
      </c>
      <c r="Q20" s="1">
        <f>'VDZ-F12 F12c'!F20-'VDZ-F12 F12c'!$B20</f>
        <v>-0.1077293490264255</v>
      </c>
      <c r="R20" s="1">
        <f>'VDZ-F12 F12c'!G20-'VDZ-F12 F12c'!$B20</f>
        <v>-9.3163752762340124E-2</v>
      </c>
      <c r="S20" s="1">
        <f>'VDZ-F12 F12c'!H20-'VDZ-F12 F12c'!$B20</f>
        <v>-0.11695336388809618</v>
      </c>
      <c r="T20" s="1">
        <f t="shared" si="18"/>
        <v>-0.10951270514223777</v>
      </c>
      <c r="U20" s="11">
        <f>'VTZ-F12 F12b'!C20-'VTZ-F12 F12b'!B20</f>
        <v>-0.5919481707957317</v>
      </c>
      <c r="V20" s="1">
        <f>'VDZ-F12 F12b'!C20-'VDZ-F12 F12b'!B20</f>
        <v>-0.62477375311365169</v>
      </c>
      <c r="W20" s="1">
        <f>'VDZ-F12 F12c'!C20-'VDZ-F12 F12c'!B20</f>
        <v>-0.61026958514511653</v>
      </c>
      <c r="X20" t="str">
        <f t="shared" si="19"/>
        <v>10_MeNH2-MeNH2_1.00.out</v>
      </c>
    </row>
    <row r="21" spans="1:24">
      <c r="A21" t="s">
        <v>10</v>
      </c>
      <c r="B21" s="1">
        <f>'VTZ-F12 F12b'!D21-'VTZ-F12 F12b'!$B21</f>
        <v>-5.009819290361861E-2</v>
      </c>
      <c r="C21" s="1">
        <f>'VTZ-F12 F12b'!E21-'VTZ-F12 F12b'!$B21</f>
        <v>-8.5746107429378604E-2</v>
      </c>
      <c r="D21" s="1">
        <f>'VTZ-F12 F12b'!F21-'VTZ-F12 F12b'!$B21</f>
        <v>-4.4752764234599951E-2</v>
      </c>
      <c r="E21" s="1">
        <f>'VTZ-F12 F12b'!G21-'VTZ-F12 F12b'!$B21</f>
        <v>-3.3761107839980653E-2</v>
      </c>
      <c r="F21" s="1">
        <f>'VTZ-F12 F12b'!H21-'VTZ-F12 F12b'!$B21</f>
        <v>-5.2813955198207196E-2</v>
      </c>
      <c r="G21" s="8">
        <v>-9.2657697134434613E-2</v>
      </c>
      <c r="H21" s="5">
        <f>'Hobza''s data at different geom'!I14-'Hobza''s data at different geom'!E14</f>
        <v>-4.9999999999999822E-2</v>
      </c>
      <c r="I21" s="11">
        <f>'VDZ-F12 F12b'!D21-'VDZ-F12 F12b'!$B21</f>
        <v>-8.293058818621013E-2</v>
      </c>
      <c r="J21" s="1">
        <f>'VDZ-F12 F12b'!E21-'VDZ-F12 F12b'!$B21</f>
        <v>-0.16491687955098566</v>
      </c>
      <c r="K21" s="1">
        <f>'VDZ-F12 F12b'!F21-'VDZ-F12 F12b'!$B21</f>
        <v>-7.0626282304121268E-2</v>
      </c>
      <c r="L21" s="1">
        <f>'VDZ-F12 F12b'!G21-'VDZ-F12 F12b'!$B21</f>
        <v>-4.9134814213381617E-2</v>
      </c>
      <c r="M21" s="1">
        <f>'VDZ-F12 F12b'!H21-'VDZ-F12 F12b'!$B21</f>
        <v>-8.3143962402627558E-2</v>
      </c>
      <c r="N21" s="1">
        <f t="shared" si="17"/>
        <v>-6.1731365946391059E-2</v>
      </c>
      <c r="O21" s="11">
        <f>'VDZ-F12 F12c'!D21-'VDZ-F12 F12c'!$B21</f>
        <v>-7.6027449013555071E-2</v>
      </c>
      <c r="P21" s="1">
        <f>'VDZ-F12 F12c'!E21-'VDZ-F12 F12c'!$B21</f>
        <v>-0.15597026185723362</v>
      </c>
      <c r="Q21" s="1">
        <f>'VDZ-F12 F12c'!F21-'VDZ-F12 F12c'!$B21</f>
        <v>-5.9724210667879696E-2</v>
      </c>
      <c r="R21" s="1">
        <f>'VDZ-F12 F12c'!G21-'VDZ-F12 F12c'!$B21</f>
        <v>-4.2608756287521032E-2</v>
      </c>
      <c r="S21" s="1">
        <f>'VDZ-F12 F12c'!H21-'VDZ-F12 F12c'!$B21</f>
        <v>-7.5906874167043448E-2</v>
      </c>
      <c r="T21" s="1">
        <f t="shared" si="18"/>
        <v>-6.6152989674884366E-2</v>
      </c>
      <c r="U21" s="11">
        <f>'VTZ-F12 F12b'!C21-'VTZ-F12 F12b'!B21</f>
        <v>-0.7106446317400259</v>
      </c>
      <c r="V21" s="1">
        <f>'VDZ-F12 F12b'!C21-'VDZ-F12 F12b'!B21</f>
        <v>-0.74363533070709309</v>
      </c>
      <c r="W21" s="1">
        <f>'VDZ-F12 F12c'!C21-'VDZ-F12 F12c'!B21</f>
        <v>-0.722590132276129</v>
      </c>
      <c r="X21" t="str">
        <f t="shared" si="19"/>
        <v>11_MeNH2-Peptide_1.00.out</v>
      </c>
    </row>
    <row r="22" spans="1:24">
      <c r="A22" t="s">
        <v>11</v>
      </c>
      <c r="B22" s="1">
        <f>'VTZ-F12 F12b'!D22-'VTZ-F12 F12b'!$B22</f>
        <v>-0.14115398679821567</v>
      </c>
      <c r="C22" s="1">
        <f>'VTZ-F12 F12b'!E22-'VTZ-F12 F12b'!$B22</f>
        <v>-0.17764803321965328</v>
      </c>
      <c r="D22" s="1">
        <f>'VTZ-F12 F12b'!F22-'VTZ-F12 F12b'!$B22</f>
        <v>-0.14649784140368105</v>
      </c>
      <c r="E22" s="1">
        <f>'VTZ-F12 F12b'!G22-'VTZ-F12 F12b'!$B22</f>
        <v>-0.13839223546431612</v>
      </c>
      <c r="F22" s="1">
        <f>'VTZ-F12 F12b'!H22-'VTZ-F12 F12b'!$B22</f>
        <v>-0.1541123327364744</v>
      </c>
      <c r="G22" s="8">
        <v>-0.22306826579826922</v>
      </c>
      <c r="H22" s="5">
        <f>'Hobza''s data at different geom'!I15-'Hobza''s data at different geom'!E15</f>
        <v>-0.11799999999999944</v>
      </c>
      <c r="I22" s="11">
        <f>'VDZ-F12 F12b'!D22-'VDZ-F12 F12b'!$B22</f>
        <v>-0.19069552423699676</v>
      </c>
      <c r="J22" s="1">
        <f>'VDZ-F12 F12b'!E22-'VDZ-F12 F12b'!$B22</f>
        <v>-0.28027030197370983</v>
      </c>
      <c r="K22" s="1">
        <f>'VDZ-F12 F12b'!F22-'VDZ-F12 F12b'!$B22</f>
        <v>-0.21258318967683287</v>
      </c>
      <c r="L22" s="1">
        <f>'VDZ-F12 F12b'!G22-'VDZ-F12 F12b'!$B22</f>
        <v>-0.19761986874243487</v>
      </c>
      <c r="M22" s="1">
        <f>'VDZ-F12 F12b'!H22-'VDZ-F12 F12b'!$B22</f>
        <v>-0.22405005175299131</v>
      </c>
      <c r="N22" s="1">
        <f t="shared" si="17"/>
        <v>-0.2093285330323022</v>
      </c>
      <c r="O22" s="11">
        <f>'VDZ-F12 F12c'!D22-'VDZ-F12 F12c'!$B22</f>
        <v>-0.16376771105237697</v>
      </c>
      <c r="P22" s="1">
        <f>'VDZ-F12 F12c'!E22-'VDZ-F12 F12c'!$B22</f>
        <v>-0.2514019774347851</v>
      </c>
      <c r="Q22" s="1">
        <f>'VDZ-F12 F12c'!F22-'VDZ-F12 F12c'!$B22</f>
        <v>-0.18238556132169848</v>
      </c>
      <c r="R22" s="1">
        <f>'VDZ-F12 F12c'!G22-'VDZ-F12 F12c'!$B22</f>
        <v>-0.170568498855725</v>
      </c>
      <c r="S22" s="1">
        <f>'VDZ-F12 F12c'!H22-'VDZ-F12 F12c'!$B22</f>
        <v>-0.19641765404293121</v>
      </c>
      <c r="T22" s="1">
        <f t="shared" si="18"/>
        <v>-0.1897190773936524</v>
      </c>
      <c r="U22" s="11">
        <f>'VTZ-F12 F12b'!C22-'VTZ-F12 F12b'!B22</f>
        <v>-0.62424576534828713</v>
      </c>
      <c r="V22" s="1">
        <f>'VDZ-F12 F12b'!C22-'VDZ-F12 F12b'!B22</f>
        <v>-0.6781489305704449</v>
      </c>
      <c r="W22" s="1">
        <f>'VDZ-F12 F12c'!C22-'VDZ-F12 F12c'!B22</f>
        <v>-0.64053377780176124</v>
      </c>
      <c r="X22" t="str">
        <f t="shared" si="19"/>
        <v>12_MeNH2-Water_1.00.out</v>
      </c>
    </row>
    <row r="23" spans="1:24">
      <c r="A23" t="s">
        <v>12</v>
      </c>
      <c r="B23" s="1">
        <f>'VTZ-F12 F12b'!D23-'VTZ-F12 F12b'!$B23</f>
        <v>-4.0350508092959814E-2</v>
      </c>
      <c r="C23" s="1">
        <f>'VTZ-F12 F12b'!E23-'VTZ-F12 F12b'!$B23</f>
        <v>-7.7860851118583874E-2</v>
      </c>
      <c r="D23" s="1">
        <f>'VTZ-F12 F12b'!F23-'VTZ-F12 F12b'!$B23</f>
        <v>-4.4394626740237975E-2</v>
      </c>
      <c r="E23" s="1">
        <f>'VTZ-F12 F12b'!G23-'VTZ-F12 F12b'!$B23</f>
        <v>-3.583642012624022E-2</v>
      </c>
      <c r="F23" s="1">
        <f>'VTZ-F12 F12b'!H23-'VTZ-F12 F12b'!$B23</f>
        <v>-5.1882503427630233E-2</v>
      </c>
      <c r="G23" s="8">
        <v>-0.12590231854932288</v>
      </c>
      <c r="H23" s="5">
        <f>'Hobza''s data at different geom'!I16-'Hobza''s data at different geom'!E16</f>
        <v>-4.1999999999999815E-2</v>
      </c>
      <c r="I23" s="11">
        <f>'VDZ-F12 F12b'!D23-'VDZ-F12 F12b'!$B23</f>
        <v>-5.6898670260678408E-2</v>
      </c>
      <c r="J23" s="1">
        <f>'VDZ-F12 F12b'!E23-'VDZ-F12 F12b'!$B23</f>
        <v>-0.14207652244669333</v>
      </c>
      <c r="K23" s="1">
        <f>'VDZ-F12 F12b'!F23-'VDZ-F12 F12b'!$B23</f>
        <v>-6.3972943863560339E-2</v>
      </c>
      <c r="L23" s="1">
        <f>'VDZ-F12 F12b'!G23-'VDZ-F12 F12b'!$B23</f>
        <v>-4.7032819245824697E-2</v>
      </c>
      <c r="M23" s="1">
        <f>'VDZ-F12 F12b'!H23-'VDZ-F12 F12b'!$B23</f>
        <v>-7.6654531494078526E-2</v>
      </c>
      <c r="N23" s="1">
        <f t="shared" si="17"/>
        <v>-5.9523496666368692E-2</v>
      </c>
      <c r="O23" s="11">
        <f>'VDZ-F12 F12c'!D23-'VDZ-F12 F12c'!$B23</f>
        <v>-3.3818367539792504E-2</v>
      </c>
      <c r="P23" s="1">
        <f>'VDZ-F12 F12c'!E23-'VDZ-F12 F12c'!$B23</f>
        <v>-0.11694153700410403</v>
      </c>
      <c r="Q23" s="1">
        <f>'VDZ-F12 F12c'!F23-'VDZ-F12 F12c'!$B23</f>
        <v>-3.709202048238236E-2</v>
      </c>
      <c r="R23" s="1">
        <f>'VDZ-F12 F12c'!G23-'VDZ-F12 F12c'!$B23</f>
        <v>-2.3793141581613497E-2</v>
      </c>
      <c r="S23" s="1">
        <f>'VDZ-F12 F12c'!H23-'VDZ-F12 F12c'!$B23</f>
        <v>-5.2824149469187454E-2</v>
      </c>
      <c r="T23" s="1">
        <f t="shared" si="18"/>
        <v>-4.5012918768151389E-2</v>
      </c>
      <c r="U23" s="11">
        <f>'VTZ-F12 F12b'!C23-'VTZ-F12 F12b'!B23</f>
        <v>-0.57080862514046693</v>
      </c>
      <c r="V23" s="1">
        <f>'VDZ-F12 F12b'!C23-'VDZ-F12 F12b'!B23</f>
        <v>-0.60507716613116092</v>
      </c>
      <c r="W23" s="1">
        <f>'VDZ-F12 F12c'!C23-'VDZ-F12 F12c'!B23</f>
        <v>-0.5707093185675598</v>
      </c>
      <c r="X23" t="str">
        <f t="shared" si="19"/>
        <v>13_Peptide-MeOH_1.00.out</v>
      </c>
    </row>
    <row r="24" spans="1:24">
      <c r="A24" t="s">
        <v>13</v>
      </c>
      <c r="B24" s="1">
        <f>'VTZ-F12 F12b'!D24-'VTZ-F12 F12b'!$B24</f>
        <v>-0.13535366482541633</v>
      </c>
      <c r="C24" s="1">
        <f>'VTZ-F12 F12b'!E24-'VTZ-F12 F12b'!$B24</f>
        <v>-0.17317631868733763</v>
      </c>
      <c r="D24" s="1">
        <f>'VTZ-F12 F12b'!F24-'VTZ-F12 F12b'!$B24</f>
        <v>-0.12868517087328613</v>
      </c>
      <c r="E24" s="1">
        <f>'VTZ-F12 F12b'!G24-'VTZ-F12 F12b'!$B24</f>
        <v>-0.1167748632985921</v>
      </c>
      <c r="F24" s="1">
        <f>'VTZ-F12 F12b'!H24-'VTZ-F12 F12b'!$B24</f>
        <v>-0.13740692906414154</v>
      </c>
      <c r="G24" s="8">
        <v>-0.21574691833172999</v>
      </c>
      <c r="H24" s="5">
        <f>'Hobza''s data at different geom'!I17-'Hobza''s data at different geom'!E17</f>
        <v>-0.12100000000000044</v>
      </c>
      <c r="I24" s="11">
        <f>'VDZ-F12 F12b'!D24-'VDZ-F12 F12b'!$B24</f>
        <v>-0.1815621648727106</v>
      </c>
      <c r="J24" s="1">
        <f>'VDZ-F12 F12b'!E24-'VDZ-F12 F12b'!$B24</f>
        <v>-0.26933010325849693</v>
      </c>
      <c r="K24" s="1">
        <f>'VDZ-F12 F12b'!F24-'VDZ-F12 F12b'!$B24</f>
        <v>-0.16702046348144428</v>
      </c>
      <c r="L24" s="1">
        <f>'VDZ-F12 F12b'!G24-'VDZ-F12 F12b'!$B24</f>
        <v>-0.14376054568343832</v>
      </c>
      <c r="M24" s="1">
        <f>'VDZ-F12 F12b'!H24-'VDZ-F12 F12b'!$B24</f>
        <v>-0.18054823197864955</v>
      </c>
      <c r="N24" s="1">
        <f t="shared" si="17"/>
        <v>-0.15730031018938662</v>
      </c>
      <c r="O24" s="11">
        <f>'VDZ-F12 F12c'!D24-'VDZ-F12 F12c'!$B24</f>
        <v>-0.15943086866903755</v>
      </c>
      <c r="P24" s="1">
        <f>'VDZ-F12 F12c'!E24-'VDZ-F12 F12c'!$B24</f>
        <v>-0.24518568680267716</v>
      </c>
      <c r="Q24" s="1">
        <f>'VDZ-F12 F12c'!F24-'VDZ-F12 F12c'!$B24</f>
        <v>-0.14057562450529115</v>
      </c>
      <c r="R24" s="1">
        <f>'VDZ-F12 F12c'!G24-'VDZ-F12 F12c'!$B24</f>
        <v>-0.12203405906978748</v>
      </c>
      <c r="S24" s="1">
        <f>'VDZ-F12 F12c'!H24-'VDZ-F12 F12c'!$B24</f>
        <v>-0.1581133387665048</v>
      </c>
      <c r="T24" s="1">
        <f t="shared" si="18"/>
        <v>-0.14750557347318083</v>
      </c>
      <c r="U24" s="11">
        <f>'VTZ-F12 F12b'!C24-'VTZ-F12 F12b'!B24</f>
        <v>-0.85191236466829512</v>
      </c>
      <c r="V24" s="1">
        <f>'VDZ-F12 F12b'!C24-'VDZ-F12 F12b'!B24</f>
        <v>-0.89765190990992849</v>
      </c>
      <c r="W24" s="1">
        <f>'VDZ-F12 F12c'!C24-'VDZ-F12 F12c'!B24</f>
        <v>-0.86140895669774142</v>
      </c>
      <c r="X24" t="str">
        <f t="shared" si="19"/>
        <v>14_Peptide-MeNH2_1.00.out</v>
      </c>
    </row>
    <row r="25" spans="1:24">
      <c r="A25" t="s">
        <v>14</v>
      </c>
      <c r="B25" s="1">
        <f>'VTZ-F12 F12b'!D25-'VTZ-F12 F12b'!$B25</f>
        <v>5.0040229288409677E-2</v>
      </c>
      <c r="C25" s="1">
        <f>'VTZ-F12 F12b'!E25-'VTZ-F12 F12b'!$B25</f>
        <v>1.1732291742161394E-2</v>
      </c>
      <c r="D25" s="1">
        <f>'VTZ-F12 F12b'!F25-'VTZ-F12 F12b'!$B25</f>
        <v>5.9141873519973132E-2</v>
      </c>
      <c r="E25" s="1">
        <f>'VTZ-F12 F12b'!G25-'VTZ-F12 F12b'!$B25</f>
        <v>7.1240577257560389E-2</v>
      </c>
      <c r="F25" s="1">
        <f>'VTZ-F12 F12b'!H25-'VTZ-F12 F12b'!$B25</f>
        <v>4.9439580599552002E-2</v>
      </c>
      <c r="G25" s="8">
        <v>-3.7219894853828706E-2</v>
      </c>
      <c r="H25" s="5">
        <f>'Hobza''s data at different geom'!I18-'Hobza''s data at different geom'!E18</f>
        <v>4.7000000000000597E-2</v>
      </c>
      <c r="I25" s="11">
        <f>'VDZ-F12 F12b'!D25-'VDZ-F12 F12b'!$B25</f>
        <v>4.7548399721414114E-2</v>
      </c>
      <c r="J25" s="1">
        <f>'VDZ-F12 F12b'!E25-'VDZ-F12 F12b'!$B25</f>
        <v>-4.9570370931416363E-2</v>
      </c>
      <c r="K25" s="1">
        <f>'VDZ-F12 F12b'!F25-'VDZ-F12 F12b'!$B25</f>
        <v>6.3511981020599961E-2</v>
      </c>
      <c r="L25" s="1">
        <f>'VDZ-F12 F12b'!G25-'VDZ-F12 F12b'!$B25</f>
        <v>8.7883834807138683E-2</v>
      </c>
      <c r="M25" s="1">
        <f>'VDZ-F12 F12b'!H25-'VDZ-F12 F12b'!$B25</f>
        <v>4.6755505188791346E-2</v>
      </c>
      <c r="N25" s="1">
        <f t="shared" si="17"/>
        <v>7.1978857682298503E-2</v>
      </c>
      <c r="O25" s="11">
        <f>'VDZ-F12 F12c'!D25-'VDZ-F12 F12c'!$B25</f>
        <v>7.3375691716757174E-2</v>
      </c>
      <c r="P25" s="1">
        <f>'VDZ-F12 F12c'!E25-'VDZ-F12 F12c'!$B25</f>
        <v>-2.1516516645261774E-2</v>
      </c>
      <c r="Q25" s="1">
        <f>'VDZ-F12 F12c'!F25-'VDZ-F12 F12c'!$B25</f>
        <v>9.4256681319325963E-2</v>
      </c>
      <c r="R25" s="1">
        <f>'VDZ-F12 F12c'!G25-'VDZ-F12 F12c'!$B25</f>
        <v>0.1133622005090551</v>
      </c>
      <c r="S25" s="1">
        <f>'VDZ-F12 F12c'!H25-'VDZ-F12 F12c'!$B25</f>
        <v>7.300450301381467E-2</v>
      </c>
      <c r="T25" s="1">
        <f t="shared" si="18"/>
        <v>8.451971782589851E-2</v>
      </c>
      <c r="U25" s="11">
        <f>'VTZ-F12 F12b'!C25-'VTZ-F12 F12b'!B25</f>
        <v>-0.70377603572254976</v>
      </c>
      <c r="V25" s="1">
        <f>'VDZ-F12 F12b'!C25-'VDZ-F12 F12b'!B25</f>
        <v>-0.73128216229877019</v>
      </c>
      <c r="W25" s="1">
        <f>'VDZ-F12 F12c'!C25-'VDZ-F12 F12c'!B25</f>
        <v>-0.69045508465004346</v>
      </c>
      <c r="X25" t="str">
        <f t="shared" si="19"/>
        <v>15_Peptide-Peptide_1.00.out</v>
      </c>
    </row>
    <row r="26" spans="1:24">
      <c r="A26" t="s">
        <v>15</v>
      </c>
      <c r="B26" s="1">
        <f>'VTZ-F12 F12b'!D26-'VTZ-F12 F12b'!$B26</f>
        <v>5.5120333493790419E-2</v>
      </c>
      <c r="C26" s="1">
        <f>'VTZ-F12 F12b'!E26-'VTZ-F12 F12b'!$B26</f>
        <v>1.7595478715374924E-2</v>
      </c>
      <c r="D26" s="1">
        <f>'VTZ-F12 F12b'!F26-'VTZ-F12 F12b'!$B26</f>
        <v>3.7729259309928764E-2</v>
      </c>
      <c r="E26" s="1">
        <f>'VTZ-F12 F12b'!G26-'VTZ-F12 F12b'!$B26</f>
        <v>4.2656246469464421E-2</v>
      </c>
      <c r="F26" s="1">
        <f>'VTZ-F12 F12b'!H26-'VTZ-F12 F12b'!$B26</f>
        <v>3.2952986854511757E-2</v>
      </c>
      <c r="G26" s="8">
        <v>-1.4081398965463343E-2</v>
      </c>
      <c r="H26" s="5">
        <f>'Hobza''s data at different geom'!I19-'Hobza''s data at different geom'!E19</f>
        <v>5.1000000000000156E-2</v>
      </c>
      <c r="I26" s="11">
        <f>'VDZ-F12 F12b'!D26-'VDZ-F12 F12b'!$B26</f>
        <v>6.4701710783849897E-2</v>
      </c>
      <c r="J26" s="1">
        <f>'VDZ-F12 F12b'!E26-'VDZ-F12 F12b'!$B26</f>
        <v>-1.7068757049041317E-2</v>
      </c>
      <c r="K26" s="1">
        <f>'VDZ-F12 F12b'!F26-'VDZ-F12 F12b'!$B26</f>
        <v>3.2434221552955833E-2</v>
      </c>
      <c r="L26" s="1">
        <f>'VDZ-F12 F12b'!G26-'VDZ-F12 F12b'!$B26</f>
        <v>4.2613173216373035E-2</v>
      </c>
      <c r="M26" s="1">
        <f>'VDZ-F12 F12b'!H26-'VDZ-F12 F12b'!$B26</f>
        <v>2.3657710936182852E-2</v>
      </c>
      <c r="N26" s="1">
        <f t="shared" si="17"/>
        <v>3.4322114927950453E-2</v>
      </c>
      <c r="O26" s="11">
        <f>'VDZ-F12 F12c'!D26-'VDZ-F12 F12c'!$B26</f>
        <v>8.0669672075440957E-2</v>
      </c>
      <c r="P26" s="1">
        <f>'VDZ-F12 F12c'!E26-'VDZ-F12 F12c'!$B26</f>
        <v>7.4759821568015639E-4</v>
      </c>
      <c r="Q26" s="1">
        <f>'VDZ-F12 F12c'!F26-'VDZ-F12 F12c'!$B26</f>
        <v>5.1356633439577415E-2</v>
      </c>
      <c r="R26" s="1">
        <f>'VDZ-F12 F12c'!G26-'VDZ-F12 F12c'!$B26</f>
        <v>5.9213328021516354E-2</v>
      </c>
      <c r="S26" s="1">
        <f>'VDZ-F12 F12c'!H26-'VDZ-F12 F12c'!$B26</f>
        <v>4.0644142944182171E-2</v>
      </c>
      <c r="T26" s="1">
        <f t="shared" si="18"/>
        <v>4.5504620375188487E-2</v>
      </c>
      <c r="U26" s="11">
        <f>'VTZ-F12 F12b'!C26-'VTZ-F12 F12b'!B26</f>
        <v>-0.27381833796653865</v>
      </c>
      <c r="V26" s="1">
        <f>'VDZ-F12 F12b'!C26-'VDZ-F12 F12b'!B26</f>
        <v>-0.30529570669676964</v>
      </c>
      <c r="W26" s="1">
        <f>'VDZ-F12 F12c'!C26-'VDZ-F12 F12c'!B26</f>
        <v>-0.28160586766189954</v>
      </c>
      <c r="X26" t="str">
        <f t="shared" si="19"/>
        <v>16_Peptide-Water_1.00.out</v>
      </c>
    </row>
    <row r="27" spans="1:24">
      <c r="A27" t="s">
        <v>86</v>
      </c>
      <c r="B27" s="1">
        <f>'VTZ-F12 F12b'!D27-'VTZ-F12 F12b'!$B27</f>
        <v>0.27733773871481304</v>
      </c>
      <c r="C27" s="1">
        <f>'VTZ-F12 F12b'!E27-'VTZ-F12 F12b'!$B27</f>
        <v>0.21660687468540374</v>
      </c>
      <c r="D27" s="1">
        <f>'VTZ-F12 F12b'!F27-'VTZ-F12 F12b'!$B27</f>
        <v>0.28985199883971902</v>
      </c>
      <c r="E27" s="1">
        <f>'VTZ-F12 F12b'!G27-'VTZ-F12 F12b'!$B27</f>
        <v>0.30555976781477412</v>
      </c>
      <c r="F27" s="1">
        <f>'VTZ-F12 F12b'!H27-'VTZ-F12 F12b'!$B27</f>
        <v>0.27361496865870905</v>
      </c>
      <c r="G27" s="8">
        <v>2.2977639186045451E-2</v>
      </c>
      <c r="H27" s="5">
        <f>'Hobza''s data at different geom'!I20-'Hobza''s data at different geom'!E20</f>
        <v>0.28000000000000114</v>
      </c>
      <c r="I27" s="11">
        <f>'VDZ-F12 F12b'!D27-'VDZ-F12 F12b'!$B27</f>
        <v>0.29454280556569401</v>
      </c>
      <c r="J27" s="1">
        <f>'VDZ-F12 F12b'!E27-'VDZ-F12 F12b'!$B27</f>
        <v>0.1292641906244576</v>
      </c>
      <c r="K27" s="1">
        <f>'VDZ-F12 F12b'!F27-'VDZ-F12 F12b'!$B27</f>
        <v>0.31361728369527242</v>
      </c>
      <c r="L27" s="1">
        <f>'VDZ-F12 F12b'!G27-'VDZ-F12 F12b'!$B27</f>
        <v>0.34575542155635475</v>
      </c>
      <c r="M27" s="1">
        <f>'VDZ-F12 F12b'!H27-'VDZ-F12 F12b'!$B27</f>
        <v>0.27859400059296391</v>
      </c>
      <c r="N27" s="1">
        <f t="shared" si="17"/>
        <v>0.31769666528011076</v>
      </c>
      <c r="O27" s="11">
        <f>'VDZ-F12 F12c'!D27-'VDZ-F12 F12c'!$B27</f>
        <v>0.36260599625715173</v>
      </c>
      <c r="P27" s="1">
        <f>'VDZ-F12 F12c'!E27-'VDZ-F12 F12c'!$B27</f>
        <v>0.20150730851467458</v>
      </c>
      <c r="Q27" s="1">
        <f>'VDZ-F12 F12c'!F27-'VDZ-F12 F12c'!$B27</f>
        <v>0.38992629663962219</v>
      </c>
      <c r="R27" s="1">
        <f>'VDZ-F12 F12c'!G27-'VDZ-F12 F12c'!$B27</f>
        <v>0.41324481052182804</v>
      </c>
      <c r="S27" s="1">
        <f>'VDZ-F12 F12c'!H27-'VDZ-F12 F12c'!$B27</f>
        <v>0.34755812327168201</v>
      </c>
      <c r="T27" s="1">
        <f t="shared" si="18"/>
        <v>0.36535105982138294</v>
      </c>
      <c r="U27" s="11">
        <f>'VTZ-F12 F12b'!C27-'VTZ-F12 F12b'!B27</f>
        <v>-0.86514063903955574</v>
      </c>
      <c r="V27" s="1">
        <f>'VDZ-F12 F12b'!C27-'VDZ-F12 F12b'!B27</f>
        <v>-0.92756390540176881</v>
      </c>
      <c r="W27" s="1">
        <f>'VDZ-F12 F12c'!C27-'VDZ-F12 F12c'!B27</f>
        <v>-0.83211487660215511</v>
      </c>
      <c r="X27" t="str">
        <f t="shared" si="19"/>
        <v>17_Uracil-Uracil_BP_1.00.out</v>
      </c>
    </row>
    <row r="28" spans="1:24">
      <c r="A28" t="s">
        <v>16</v>
      </c>
      <c r="B28" s="1">
        <f>'VTZ-F12 F12b'!D28-'VTZ-F12 F12b'!$B28</f>
        <v>-6.4749858288148943E-2</v>
      </c>
      <c r="C28" s="1">
        <f>'VTZ-F12 F12b'!E28-'VTZ-F12 F12b'!$B28</f>
        <v>-0.14870870001863157</v>
      </c>
      <c r="D28" s="1">
        <f>'VTZ-F12 F12b'!F28-'VTZ-F12 F12b'!$B28</f>
        <v>-0.12145242678653911</v>
      </c>
      <c r="E28" s="1">
        <f>'VTZ-F12 F12b'!G28-'VTZ-F12 F12b'!$B28</f>
        <v>-0.11494735674536205</v>
      </c>
      <c r="F28" s="1">
        <f>'VTZ-F12 F12b'!H28-'VTZ-F12 F12b'!$B28</f>
        <v>-0.12629637985431152</v>
      </c>
      <c r="G28" s="8">
        <v>-0.19187689676267894</v>
      </c>
      <c r="H28" s="5">
        <f>'Hobza''s data at different geom'!I21-'Hobza''s data at different geom'!E21</f>
        <v>-9.4000000000000306E-2</v>
      </c>
      <c r="I28" s="11">
        <f>'VDZ-F12 F12b'!D28-'VDZ-F12 F12b'!$B28</f>
        <v>-4.008350965508356E-2</v>
      </c>
      <c r="J28" s="1">
        <f>'VDZ-F12 F12b'!E28-'VDZ-F12 F12b'!$B28</f>
        <v>-0.20353349949595589</v>
      </c>
      <c r="K28" s="1">
        <f>'VDZ-F12 F12b'!F28-'VDZ-F12 F12b'!$B28</f>
        <v>-0.13590611866906244</v>
      </c>
      <c r="L28" s="1">
        <f>'VDZ-F12 F12b'!G28-'VDZ-F12 F12b'!$B28</f>
        <v>-0.12264543838177122</v>
      </c>
      <c r="M28" s="1">
        <f>'VDZ-F12 F12b'!H28-'VDZ-F12 F12b'!$B28</f>
        <v>-0.14507067348898062</v>
      </c>
      <c r="N28" s="1">
        <f t="shared" si="17"/>
        <v>-0.12976192647794571</v>
      </c>
      <c r="O28" s="11">
        <f>'VDZ-F12 F12c'!D28-'VDZ-F12 F12c'!$B28</f>
        <v>-1.1294511508491034E-2</v>
      </c>
      <c r="P28" s="1">
        <f>'VDZ-F12 F12c'!E28-'VDZ-F12 F12c'!$B28</f>
        <v>-0.17103692261530945</v>
      </c>
      <c r="Q28" s="1">
        <f>'VDZ-F12 F12c'!F28-'VDZ-F12 F12c'!$B28</f>
        <v>-0.10196637686944854</v>
      </c>
      <c r="R28" s="1">
        <f>'VDZ-F12 F12c'!G28-'VDZ-F12 F12c'!$B28</f>
        <v>-9.1792248356475703E-2</v>
      </c>
      <c r="S28" s="1">
        <f>'VDZ-F12 F12c'!H28-'VDZ-F12 F12c'!$B28</f>
        <v>-0.11376187499858315</v>
      </c>
      <c r="T28" s="1">
        <f t="shared" si="18"/>
        <v>-0.10678422622735911</v>
      </c>
      <c r="U28" s="11">
        <f>'VTZ-F12 F12b'!C28-'VTZ-F12 F12b'!B28</f>
        <v>-0.57398991755791862</v>
      </c>
      <c r="V28" s="1">
        <f>'VDZ-F12 F12b'!C28-'VDZ-F12 F12b'!B28</f>
        <v>-0.61728315276541945</v>
      </c>
      <c r="W28" s="1">
        <f>'VDZ-F12 F12c'!C28-'VDZ-F12 F12c'!B28</f>
        <v>-0.57638050093609117</v>
      </c>
      <c r="X28" t="str">
        <f t="shared" si="19"/>
        <v>18_Water-Pyridine_1.00.out</v>
      </c>
    </row>
    <row r="29" spans="1:24">
      <c r="A29" t="s">
        <v>17</v>
      </c>
      <c r="B29" s="1">
        <f>'VTZ-F12 F12b'!D29-'VTZ-F12 F12b'!$B29</f>
        <v>-0.13150223052478083</v>
      </c>
      <c r="C29" s="1">
        <f>'VTZ-F12 F12b'!E29-'VTZ-F12 F12b'!$B29</f>
        <v>-0.21470440941971169</v>
      </c>
      <c r="D29" s="1">
        <f>'VTZ-F12 F12b'!F29-'VTZ-F12 F12b'!$B29</f>
        <v>-0.17760754636421883</v>
      </c>
      <c r="E29" s="1">
        <f>'VTZ-F12 F12b'!G29-'VTZ-F12 F12b'!$B29</f>
        <v>-0.16832810389611552</v>
      </c>
      <c r="F29" s="1">
        <f>'VTZ-F12 F12b'!H29-'VTZ-F12 F12b'!$B29</f>
        <v>-0.18397017450343345</v>
      </c>
      <c r="G29" s="8">
        <v>-0.25291336110635321</v>
      </c>
      <c r="H29" s="5">
        <f>'Hobza''s data at different geom'!I22-'Hobza''s data at different geom'!E22</f>
        <v>-0.16500000000000004</v>
      </c>
      <c r="I29" s="11">
        <f>'VDZ-F12 F12b'!D29-'VDZ-F12 F12b'!$B29</f>
        <v>-0.11339946878496576</v>
      </c>
      <c r="J29" s="1">
        <f>'VDZ-F12 F12b'!E29-'VDZ-F12 F12b'!$B29</f>
        <v>-0.27302811945814742</v>
      </c>
      <c r="K29" s="1">
        <f>'VDZ-F12 F12b'!F29-'VDZ-F12 F12b'!$B29</f>
        <v>-0.18295158372521403</v>
      </c>
      <c r="L29" s="1">
        <f>'VDZ-F12 F12b'!G29-'VDZ-F12 F12b'!$B29</f>
        <v>-0.16419053607650991</v>
      </c>
      <c r="M29" s="1">
        <f>'VDZ-F12 F12b'!H29-'VDZ-F12 F12b'!$B29</f>
        <v>-0.1942912527766536</v>
      </c>
      <c r="N29" s="1">
        <f t="shared" si="17"/>
        <v>-0.17367365943067348</v>
      </c>
      <c r="O29" s="11">
        <f>'VDZ-F12 F12c'!D29-'VDZ-F12 F12c'!$B29</f>
        <v>-8.1997247410685148E-2</v>
      </c>
      <c r="P29" s="1">
        <f>'VDZ-F12 F12c'!E29-'VDZ-F12 F12c'!$B29</f>
        <v>-0.23800505271575112</v>
      </c>
      <c r="Q29" s="1">
        <f>'VDZ-F12 F12c'!F29-'VDZ-F12 F12c'!$B29</f>
        <v>-0.14587641520023897</v>
      </c>
      <c r="R29" s="1">
        <f>'VDZ-F12 F12c'!G29-'VDZ-F12 F12c'!$B29</f>
        <v>-0.1311879554020976</v>
      </c>
      <c r="S29" s="1">
        <f>'VDZ-F12 F12c'!H29-'VDZ-F12 F12c'!$B29</f>
        <v>-0.16072987474506473</v>
      </c>
      <c r="T29" s="1">
        <f t="shared" si="18"/>
        <v>-0.15131566955362608</v>
      </c>
      <c r="U29" s="11">
        <f>'VTZ-F12 F12b'!C29-'VTZ-F12 F12b'!B29</f>
        <v>-0.79789672282158008</v>
      </c>
      <c r="V29" s="1">
        <f>'VDZ-F12 F12b'!C29-'VDZ-F12 F12b'!B29</f>
        <v>-0.8302600138777807</v>
      </c>
      <c r="W29" s="1">
        <f>'VDZ-F12 F12c'!C29-'VDZ-F12 F12c'!B29</f>
        <v>-0.78489237027191994</v>
      </c>
      <c r="X29" t="str">
        <f t="shared" si="19"/>
        <v>19_MeOH-Pyridine_1.00.out</v>
      </c>
    </row>
    <row r="30" spans="1:24">
      <c r="A30" t="s">
        <v>18</v>
      </c>
      <c r="B30" s="1">
        <f>'VTZ-F12 F12b'!D30-'VTZ-F12 F12b'!$B30</f>
        <v>0.37890327327747642</v>
      </c>
      <c r="C30" s="1">
        <f>'VTZ-F12 F12b'!E30-'VTZ-F12 F12b'!$B30</f>
        <v>0.31818179329086504</v>
      </c>
      <c r="D30" s="1">
        <f>'VTZ-F12 F12b'!F30-'VTZ-F12 F12b'!$B30</f>
        <v>0.38364496581832697</v>
      </c>
      <c r="E30" s="1">
        <f>'VTZ-F12 F12b'!G30-'VTZ-F12 F12b'!$B30</f>
        <v>0.39822668040556053</v>
      </c>
      <c r="F30" s="1">
        <f>'VTZ-F12 F12b'!H30-'VTZ-F12 F12b'!$B30</f>
        <v>0.36647279542128786</v>
      </c>
      <c r="G30" s="8">
        <v>0.10290182558706107</v>
      </c>
      <c r="H30" s="5">
        <f>'Hobza''s data at different geom'!I23-'Hobza''s data at different geom'!E23</f>
        <v>0.41499999999999915</v>
      </c>
      <c r="I30" s="11">
        <f>'VDZ-F12 F12b'!D30-'VDZ-F12 F12b'!$B30</f>
        <v>0.3501869237113624</v>
      </c>
      <c r="J30" s="1">
        <f>'VDZ-F12 F12b'!E30-'VDZ-F12 F12b'!$B30</f>
        <v>0.17691783155065366</v>
      </c>
      <c r="K30" s="1">
        <f>'VDZ-F12 F12b'!F30-'VDZ-F12 F12b'!$B30</f>
        <v>0.33031781415756356</v>
      </c>
      <c r="L30" s="1">
        <f>'VDZ-F12 F12b'!G30-'VDZ-F12 F12b'!$B30</f>
        <v>0.3589721915765729</v>
      </c>
      <c r="M30" s="1">
        <f>'VDZ-F12 F12b'!H30-'VDZ-F12 F12b'!$B30</f>
        <v>0.29707647417139782</v>
      </c>
      <c r="N30" s="1">
        <f t="shared" si="17"/>
        <v>0.32854054094180984</v>
      </c>
      <c r="O30" s="11">
        <f>'VDZ-F12 F12c'!D30-'VDZ-F12 F12c'!$B30</f>
        <v>0.44079011315217542</v>
      </c>
      <c r="P30" s="1">
        <f>'VDZ-F12 F12c'!E30-'VDZ-F12 F12c'!$B30</f>
        <v>0.27120115011354784</v>
      </c>
      <c r="Q30" s="1">
        <f>'VDZ-F12 F12c'!F30-'VDZ-F12 F12c'!$B30</f>
        <v>0.42814751702127651</v>
      </c>
      <c r="R30" s="1">
        <f>'VDZ-F12 F12c'!G30-'VDZ-F12 F12c'!$B30</f>
        <v>0.4494978299793857</v>
      </c>
      <c r="S30" s="1">
        <f>'VDZ-F12 F12c'!H30-'VDZ-F12 F12c'!$B30</f>
        <v>0.38887969425821112</v>
      </c>
      <c r="T30" s="1">
        <f t="shared" si="18"/>
        <v>0.40321612143056829</v>
      </c>
      <c r="U30" s="11">
        <f>'VTZ-F12 F12b'!C30-'VTZ-F12 F12b'!B30</f>
        <v>-0.59815600804541091</v>
      </c>
      <c r="V30" s="1">
        <f>'VDZ-F12 F12b'!C30-'VDZ-F12 F12b'!B30</f>
        <v>-0.67346180483112761</v>
      </c>
      <c r="W30" s="1">
        <f>'VDZ-F12 F12c'!C30-'VDZ-F12 F12c'!B30</f>
        <v>-0.56162648006808169</v>
      </c>
      <c r="X30" t="str">
        <f t="shared" si="19"/>
        <v>20_AcOH-AcOH_1.00.out</v>
      </c>
    </row>
    <row r="31" spans="1:24">
      <c r="A31" t="s">
        <v>19</v>
      </c>
      <c r="B31" s="1">
        <f>'VTZ-F12 F12b'!D31-'VTZ-F12 F12b'!$B31</f>
        <v>0.37480248549002937</v>
      </c>
      <c r="C31" s="1">
        <f>'VTZ-F12 F12b'!E31-'VTZ-F12 F12b'!$B31</f>
        <v>0.32144808430991745</v>
      </c>
      <c r="D31" s="1">
        <f>'VTZ-F12 F12b'!F31-'VTZ-F12 F12b'!$B31</f>
        <v>0.37860460527946316</v>
      </c>
      <c r="E31" s="1">
        <f>'VTZ-F12 F12b'!G31-'VTZ-F12 F12b'!$B31</f>
        <v>0.39242057197619928</v>
      </c>
      <c r="F31" s="1">
        <f>'VTZ-F12 F12b'!H31-'VTZ-F12 F12b'!$B31</f>
        <v>0.36584886047582188</v>
      </c>
      <c r="G31" s="8">
        <v>0.15252907749729161</v>
      </c>
      <c r="H31" s="5">
        <f>'Hobza''s data at different geom'!I24-'Hobza''s data at different geom'!E24</f>
        <v>0.40299999999999869</v>
      </c>
      <c r="I31" s="11">
        <f>'VDZ-F12 F12b'!D31-'VDZ-F12 F12b'!$B31</f>
        <v>0.35834805060574482</v>
      </c>
      <c r="J31" s="1">
        <f>'VDZ-F12 F12b'!E31-'VDZ-F12 F12b'!$B31</f>
        <v>0.21594506091236454</v>
      </c>
      <c r="K31" s="1">
        <f>'VDZ-F12 F12b'!F31-'VDZ-F12 F12b'!$B31</f>
        <v>0.35119154405505526</v>
      </c>
      <c r="L31" s="1">
        <f>'VDZ-F12 F12b'!G31-'VDZ-F12 F12b'!$B31</f>
        <v>0.37860998409614766</v>
      </c>
      <c r="M31" s="1">
        <f>'VDZ-F12 F12b'!H31-'VDZ-F12 F12b'!$B31</f>
        <v>0.32789777367195683</v>
      </c>
      <c r="N31" s="1">
        <f t="shared" si="17"/>
        <v>0.35721308177271671</v>
      </c>
      <c r="O31" s="11">
        <f>'VDZ-F12 F12c'!D31-'VDZ-F12 F12c'!$B31</f>
        <v>0.41761036150026953</v>
      </c>
      <c r="P31" s="1">
        <f>'VDZ-F12 F12c'!E31-'VDZ-F12 F12c'!$B31</f>
        <v>0.27807103730591365</v>
      </c>
      <c r="Q31" s="1">
        <f>'VDZ-F12 F12c'!F31-'VDZ-F12 F12c'!$B31</f>
        <v>0.41663203453946807</v>
      </c>
      <c r="R31" s="1">
        <f>'VDZ-F12 F12c'!G31-'VDZ-F12 F12c'!$B31</f>
        <v>0.43769947105391438</v>
      </c>
      <c r="S31" s="1">
        <f>'VDZ-F12 F12c'!H31-'VDZ-F12 F12c'!$B31</f>
        <v>0.38793394572351758</v>
      </c>
      <c r="T31" s="1">
        <f t="shared" si="18"/>
        <v>0.40131821723129635</v>
      </c>
      <c r="U31" s="11">
        <f>'VTZ-F12 F12b'!C31-'VTZ-F12 F12b'!B31</f>
        <v>-0.52107138752889526</v>
      </c>
      <c r="V31" s="1">
        <f>'VDZ-F12 F12b'!C31-'VDZ-F12 F12b'!B31</f>
        <v>-0.57636005415905345</v>
      </c>
      <c r="W31" s="1">
        <f>'VDZ-F12 F12c'!C31-'VDZ-F12 F12c'!B31</f>
        <v>-0.49944423811945526</v>
      </c>
      <c r="X31" t="str">
        <f t="shared" si="19"/>
        <v>21_AcNH2-AcNH2_1.00.out</v>
      </c>
    </row>
    <row r="32" spans="1:24">
      <c r="A32" t="s">
        <v>20</v>
      </c>
      <c r="B32" s="1">
        <f>'VTZ-F12 F12b'!D32-'VTZ-F12 F12b'!$B32</f>
        <v>0.37289209247186861</v>
      </c>
      <c r="C32" s="1">
        <f>'VTZ-F12 F12b'!E32-'VTZ-F12 F12b'!$B32</f>
        <v>0.30191305948246594</v>
      </c>
      <c r="D32" s="1">
        <f>'VTZ-F12 F12b'!F32-'VTZ-F12 F12b'!$B32</f>
        <v>0.36832751594441859</v>
      </c>
      <c r="E32" s="1">
        <f>'VTZ-F12 F12b'!G32-'VTZ-F12 F12b'!$B32</f>
        <v>0.38276942463263097</v>
      </c>
      <c r="F32" s="1">
        <f>'VTZ-F12 F12b'!H32-'VTZ-F12 F12b'!$B32</f>
        <v>0.35260891486405654</v>
      </c>
      <c r="G32" s="8">
        <v>9.9026605638353971E-2</v>
      </c>
      <c r="H32" s="5">
        <f>'Hobza''s data at different geom'!I25-'Hobza''s data at different geom'!E25</f>
        <v>0.38200000000000145</v>
      </c>
      <c r="I32" s="11">
        <f>'VDZ-F12 F12b'!D32-'VDZ-F12 F12b'!$B32</f>
        <v>0.37301922144167321</v>
      </c>
      <c r="J32" s="1">
        <f>'VDZ-F12 F12b'!E32-'VDZ-F12 F12b'!$B32</f>
        <v>0.18712571334292605</v>
      </c>
      <c r="K32" s="1">
        <f>'VDZ-F12 F12b'!F32-'VDZ-F12 F12b'!$B32</f>
        <v>0.34896058156486021</v>
      </c>
      <c r="L32" s="1">
        <f>'VDZ-F12 F12b'!G32-'VDZ-F12 F12b'!$B32</f>
        <v>0.37789344291000759</v>
      </c>
      <c r="M32" s="1">
        <f>'VDZ-F12 F12b'!H32-'VDZ-F12 F12b'!$B32</f>
        <v>0.31661193576512048</v>
      </c>
      <c r="N32" s="1">
        <f t="shared" si="17"/>
        <v>0.35051847015398785</v>
      </c>
      <c r="O32" s="11">
        <f>'VDZ-F12 F12c'!D32-'VDZ-F12 F12c'!$B32</f>
        <v>0.45455963892013429</v>
      </c>
      <c r="P32" s="1">
        <f>'VDZ-F12 F12c'!E32-'VDZ-F12 F12c'!$B32</f>
        <v>0.27311279874382777</v>
      </c>
      <c r="Q32" s="1">
        <f>'VDZ-F12 F12c'!F32-'VDZ-F12 F12c'!$B32</f>
        <v>0.43845465950772322</v>
      </c>
      <c r="R32" s="1">
        <f>'VDZ-F12 F12c'!G32-'VDZ-F12 F12c'!$B32</f>
        <v>0.45965255485477385</v>
      </c>
      <c r="S32" s="1">
        <f>'VDZ-F12 F12c'!H32-'VDZ-F12 F12c'!$B32</f>
        <v>0.3997292300462334</v>
      </c>
      <c r="T32" s="1">
        <f t="shared" si="18"/>
        <v>0.4151545334384894</v>
      </c>
      <c r="U32" s="11">
        <f>'VTZ-F12 F12b'!C32-'VTZ-F12 F12b'!B32</f>
        <v>-0.66005763087027702</v>
      </c>
      <c r="V32" s="1">
        <f>'VDZ-F12 F12b'!C32-'VDZ-F12 F12b'!B32</f>
        <v>-0.72926651894435679</v>
      </c>
      <c r="W32" s="1">
        <f>'VDZ-F12 F12c'!C32-'VDZ-F12 F12c'!B32</f>
        <v>-0.62296951762138519</v>
      </c>
      <c r="X32" t="str">
        <f t="shared" si="19"/>
        <v>22_AcOH-Uracil_1.00.out</v>
      </c>
    </row>
    <row r="33" spans="1:24">
      <c r="A33" t="s">
        <v>21</v>
      </c>
      <c r="B33" s="1">
        <f>'VTZ-F12 F12b'!D33-'VTZ-F12 F12b'!$B33</f>
        <v>0.34326781132347151</v>
      </c>
      <c r="C33" s="1">
        <f>'VTZ-F12 F12b'!E33-'VTZ-F12 F12b'!$B33</f>
        <v>0.28263804331309217</v>
      </c>
      <c r="D33" s="1">
        <f>'VTZ-F12 F12b'!F33-'VTZ-F12 F12b'!$B33</f>
        <v>0.34584158292257428</v>
      </c>
      <c r="E33" s="1">
        <f>'VTZ-F12 F12b'!G33-'VTZ-F12 F12b'!$B33</f>
        <v>0.35998567265869497</v>
      </c>
      <c r="F33" s="1">
        <f>'VTZ-F12 F12b'!H33-'VTZ-F12 F12b'!$B33</f>
        <v>0.33178702571562368</v>
      </c>
      <c r="G33" s="8">
        <v>9.3280456172927018E-2</v>
      </c>
      <c r="H33" s="5">
        <f>'Hobza''s data at different geom'!I26-'Hobza''s data at different geom'!E26</f>
        <v>0.36599999999999966</v>
      </c>
      <c r="I33" s="11">
        <f>'VDZ-F12 F12b'!D33-'VDZ-F12 F12b'!$B33</f>
        <v>0.33110964035750001</v>
      </c>
      <c r="J33" s="1">
        <f>'VDZ-F12 F12b'!E33-'VDZ-F12 F12b'!$B33</f>
        <v>0.17532544772400627</v>
      </c>
      <c r="K33" s="1">
        <f>'VDZ-F12 F12b'!F33-'VDZ-F12 F12b'!$B33</f>
        <v>0.33008592574802975</v>
      </c>
      <c r="L33" s="1">
        <f>'VDZ-F12 F12b'!G33-'VDZ-F12 F12b'!$B33</f>
        <v>0.35857596398165015</v>
      </c>
      <c r="M33" s="1">
        <f>'VDZ-F12 F12b'!H33-'VDZ-F12 F12b'!$B33</f>
        <v>0.30156754185167145</v>
      </c>
      <c r="N33" s="1">
        <f t="shared" si="17"/>
        <v>0.33462458703989406</v>
      </c>
      <c r="O33" s="11">
        <f>'VDZ-F12 F12c'!D33-'VDZ-F12 F12c'!$B33</f>
        <v>0.41069177691819192</v>
      </c>
      <c r="P33" s="1">
        <f>'VDZ-F12 F12c'!E33-'VDZ-F12 F12c'!$B33</f>
        <v>0.25846218561796519</v>
      </c>
      <c r="Q33" s="1">
        <f>'VDZ-F12 F12c'!F33-'VDZ-F12 F12c'!$B33</f>
        <v>0.41679750776322066</v>
      </c>
      <c r="R33" s="1">
        <f>'VDZ-F12 F12c'!G33-'VDZ-F12 F12c'!$B33</f>
        <v>0.43788695484741069</v>
      </c>
      <c r="S33" s="1">
        <f>'VDZ-F12 F12c'!H33-'VDZ-F12 F12c'!$B33</f>
        <v>0.38206871058550362</v>
      </c>
      <c r="T33" s="1">
        <f t="shared" si="18"/>
        <v>0.39712732603750078</v>
      </c>
      <c r="U33" s="11">
        <f>'VTZ-F12 F12b'!C33-'VTZ-F12 F12b'!B33</f>
        <v>-0.6499802185945498</v>
      </c>
      <c r="V33" s="1">
        <f>'VDZ-F12 F12b'!C33-'VDZ-F12 F12b'!B33</f>
        <v>-0.7181076317357693</v>
      </c>
      <c r="W33" s="1">
        <f>'VDZ-F12 F12c'!C33-'VDZ-F12 F12c'!B33</f>
        <v>-0.61631859971494407</v>
      </c>
      <c r="X33" t="str">
        <f t="shared" si="19"/>
        <v>23_AcNH2-Uracil_1.00.out</v>
      </c>
    </row>
    <row r="34" spans="1:24">
      <c r="A34" t="s">
        <v>65</v>
      </c>
      <c r="B34" s="1">
        <f>'VTZ-F12 F12b'!D34-'VTZ-F12 F12b'!$B34</f>
        <v>-2.291523020560815</v>
      </c>
      <c r="C34" s="1">
        <f>'VTZ-F12 F12b'!E34-'VTZ-F12 F12b'!$B34</f>
        <v>-2.3423031903683778</v>
      </c>
      <c r="D34" s="1">
        <f>'VTZ-F12 F12b'!F34-'VTZ-F12 F12b'!$B34</f>
        <v>-2.2578669994019211</v>
      </c>
      <c r="E34" s="1">
        <f>'VTZ-F12 F12b'!G34-'VTZ-F12 F12b'!$B34</f>
        <v>-2.2358903119559548</v>
      </c>
      <c r="F34" s="1">
        <f>'VTZ-F12 F12b'!H34-'VTZ-F12 F12b'!$B34</f>
        <v>-2.2664846989059093</v>
      </c>
      <c r="G34" s="8">
        <v>-2.1984145584401826</v>
      </c>
      <c r="H34" s="5">
        <f>'Hobza''s data at different geom'!I27-'Hobza''s data at different geom'!E27</f>
        <v>-1.9790000000000001</v>
      </c>
      <c r="I34" s="11">
        <f>'VDZ-F12 F12b'!D34-'VDZ-F12 F12b'!$B34</f>
        <v>-2.3462244110702462</v>
      </c>
      <c r="J34" s="1">
        <f>'VDZ-F12 F12b'!E34-'VDZ-F12 F12b'!$B34</f>
        <v>-2.4698696023673077</v>
      </c>
      <c r="K34" s="1">
        <f>'VDZ-F12 F12b'!F34-'VDZ-F12 F12b'!$B34</f>
        <v>-2.2632732377868972</v>
      </c>
      <c r="L34" s="1">
        <f>'VDZ-F12 F12b'!G34-'VDZ-F12 F12b'!$B34</f>
        <v>-2.218726570843585</v>
      </c>
      <c r="M34" s="1">
        <f>'VDZ-F12 F12b'!H34-'VDZ-F12 F12b'!$B34</f>
        <v>-2.2771063541157757</v>
      </c>
      <c r="N34" s="1">
        <f t="shared" si="17"/>
        <v>-2.2266304534099843</v>
      </c>
      <c r="O34" s="11">
        <f>'VDZ-F12 F12c'!D34-'VDZ-F12 F12c'!$B34</f>
        <v>-2.3251820678985888</v>
      </c>
      <c r="P34" s="1">
        <f>'VDZ-F12 F12c'!E34-'VDZ-F12 F12c'!$B34</f>
        <v>-2.4454435370366934</v>
      </c>
      <c r="Q34" s="1">
        <f>'VDZ-F12 F12c'!F34-'VDZ-F12 F12c'!$B34</f>
        <v>-2.2343514478325988</v>
      </c>
      <c r="R34" s="1">
        <f>'VDZ-F12 F12c'!G34-'VDZ-F12 F12c'!$B34</f>
        <v>-2.1990841103095979</v>
      </c>
      <c r="S34" s="1">
        <f>'VDZ-F12 F12c'!H34-'VDZ-F12 F12c'!$B34</f>
        <v>-2.2563519166199404</v>
      </c>
      <c r="T34" s="1">
        <f t="shared" si="18"/>
        <v>-2.2333154466779348</v>
      </c>
      <c r="U34" s="11">
        <f>'VTZ-F12 F12b'!C34-'VTZ-F12 F12b'!B34</f>
        <v>-3.7809842427871327</v>
      </c>
      <c r="V34" s="1">
        <f>'VDZ-F12 F12b'!C34-'VDZ-F12 F12b'!B34</f>
        <v>-3.8340822580752483</v>
      </c>
      <c r="W34" s="1">
        <f>'VDZ-F12 F12c'!C34-'VDZ-F12 F12c'!B34</f>
        <v>-3.783671565463818</v>
      </c>
      <c r="X34" t="str">
        <f t="shared" si="19"/>
        <v>24_Benzene-Benzene_pi-pi_1.00_symTRY3.out</v>
      </c>
    </row>
    <row r="35" spans="1:24">
      <c r="A35" t="s">
        <v>23</v>
      </c>
      <c r="B35" s="1">
        <f>'VTZ-F12 F12b'!D35-'VTZ-F12 F12b'!$B35</f>
        <v>-2.4993287879117299</v>
      </c>
      <c r="C35" s="1">
        <f>'VTZ-F12 F12b'!E35-'VTZ-F12 F12b'!$B35</f>
        <v>-2.5561076806740215</v>
      </c>
      <c r="D35" s="1">
        <f>'VTZ-F12 F12b'!F35-'VTZ-F12 F12b'!$B35</f>
        <v>-2.4675879620094801</v>
      </c>
      <c r="E35" s="1">
        <f>'VTZ-F12 F12b'!G35-'VTZ-F12 F12b'!$B35</f>
        <v>-2.4457031831155347</v>
      </c>
      <c r="F35" s="1">
        <f>'VTZ-F12 F12b'!H35-'VTZ-F12 F12b'!$B35</f>
        <v>-2.4781760205734313</v>
      </c>
      <c r="G35" s="8">
        <v>-2.3974281142790845</v>
      </c>
      <c r="H35" s="5">
        <f>'Hobza''s data at different geom'!I28-'Hobza''s data at different geom'!E28</f>
        <v>-2.2050000000000001</v>
      </c>
      <c r="I35" s="11">
        <f>'VDZ-F12 F12b'!D35-'VDZ-F12 F12b'!$B35</f>
        <v>-2.5652740794623439</v>
      </c>
      <c r="J35" s="1">
        <f>'VDZ-F12 F12b'!E35-'VDZ-F12 F12b'!$B35</f>
        <v>-2.7015371988628671</v>
      </c>
      <c r="K35" s="1">
        <f>'VDZ-F12 F12b'!F35-'VDZ-F12 F12b'!$B35</f>
        <v>-2.485823861621161</v>
      </c>
      <c r="L35" s="1">
        <f>'VDZ-F12 F12b'!G35-'VDZ-F12 F12b'!$B35</f>
        <v>-2.4422442682307519</v>
      </c>
      <c r="M35" s="1">
        <f>'VDZ-F12 F12b'!H35-'VDZ-F12 F12b'!$B35</f>
        <v>-2.5050549288167572</v>
      </c>
      <c r="N35" s="1">
        <f t="shared" si="17"/>
        <v>-2.4536051859676706</v>
      </c>
      <c r="O35" s="11">
        <f>'VDZ-F12 F12c'!D35-'VDZ-F12 F12c'!$B35</f>
        <v>-2.5336391763735664</v>
      </c>
      <c r="P35" s="1">
        <f>'VDZ-F12 F12c'!E35-'VDZ-F12 F12c'!$B35</f>
        <v>-2.6662851731901314</v>
      </c>
      <c r="Q35" s="1">
        <f>'VDZ-F12 F12c'!F35-'VDZ-F12 F12c'!$B35</f>
        <v>-2.4459155753402424</v>
      </c>
      <c r="R35" s="1">
        <f>'VDZ-F12 F12c'!G35-'VDZ-F12 F12c'!$B35</f>
        <v>-2.4120479297856861</v>
      </c>
      <c r="S35" s="1">
        <f>'VDZ-F12 F12c'!H35-'VDZ-F12 F12c'!$B35</f>
        <v>-2.4736339068646394</v>
      </c>
      <c r="T35" s="1">
        <f t="shared" si="18"/>
        <v>-2.4501637758444739</v>
      </c>
      <c r="U35" s="11">
        <f>'VTZ-F12 F12b'!C35-'VTZ-F12 F12b'!B35</f>
        <v>-4.034886809717479</v>
      </c>
      <c r="V35" s="1">
        <f>'VDZ-F12 F12b'!C35-'VDZ-F12 F12b'!B35</f>
        <v>-4.0920698955798525</v>
      </c>
      <c r="W35" s="1">
        <f>'VDZ-F12 F12c'!C35-'VDZ-F12 F12c'!B35</f>
        <v>-4.0297053170365018</v>
      </c>
      <c r="X35" t="str">
        <f t="shared" si="19"/>
        <v>25_Pyridine-Pyridine_pi-pi_1.00.out</v>
      </c>
    </row>
    <row r="36" spans="1:24">
      <c r="A36" t="s">
        <v>24</v>
      </c>
      <c r="B36" s="1">
        <f>'VTZ-F12 F12b'!D36-'VTZ-F12 F12b'!$B36</f>
        <v>-1.2676589488871084</v>
      </c>
      <c r="C36" s="1">
        <f>'VTZ-F12 F12b'!E36-'VTZ-F12 F12b'!$B36</f>
        <v>-1.3651364437582512</v>
      </c>
      <c r="D36" s="1">
        <f>'VTZ-F12 F12b'!F36-'VTZ-F12 F12b'!$B36</f>
        <v>-1.2347341355901875</v>
      </c>
      <c r="E36" s="1">
        <f>'VTZ-F12 F12b'!G36-'VTZ-F12 F12b'!$B36</f>
        <v>-1.2068574678310462</v>
      </c>
      <c r="F36" s="1">
        <f>'VTZ-F12 F12b'!H36-'VTZ-F12 F12b'!$B36</f>
        <v>-1.2633260490848155</v>
      </c>
      <c r="G36" s="8">
        <v>-1.2634260695071955</v>
      </c>
      <c r="H36" s="5">
        <f>'Hobza''s data at different geom'!I29-'Hobza''s data at different geom'!E29</f>
        <v>-1.3869999999999987</v>
      </c>
      <c r="I36" s="11">
        <f>'VDZ-F12 F12b'!D36-'VDZ-F12 F12b'!$B36</f>
        <v>-1.2543720709846884</v>
      </c>
      <c r="J36" s="1">
        <f>'VDZ-F12 F12b'!E36-'VDZ-F12 F12b'!$B36</f>
        <v>-1.4938799545359576</v>
      </c>
      <c r="K36" s="1">
        <f>'VDZ-F12 F12b'!F36-'VDZ-F12 F12b'!$B36</f>
        <v>-1.1718784426321971</v>
      </c>
      <c r="L36" s="1">
        <f>'VDZ-F12 F12b'!G36-'VDZ-F12 F12b'!$B36</f>
        <v>-1.1158401576672681</v>
      </c>
      <c r="M36" s="1">
        <f>'VDZ-F12 F12b'!H36-'VDZ-F12 F12b'!$B36</f>
        <v>-1.2318202054747829</v>
      </c>
      <c r="N36" s="1">
        <f t="shared" si="17"/>
        <v>-1.1631987125679188</v>
      </c>
      <c r="O36" s="11">
        <f>'VDZ-F12 F12c'!D36-'VDZ-F12 F12c'!$B36</f>
        <v>-1.2483790634353369</v>
      </c>
      <c r="P36" s="1">
        <f>'VDZ-F12 F12c'!E36-'VDZ-F12 F12c'!$B36</f>
        <v>-1.4807841090938911</v>
      </c>
      <c r="Q36" s="1">
        <f>'VDZ-F12 F12c'!F36-'VDZ-F12 F12c'!$B36</f>
        <v>-1.1518370603433059</v>
      </c>
      <c r="R36" s="1">
        <f>'VDZ-F12 F12c'!G36-'VDZ-F12 F12c'!$B36</f>
        <v>-1.1113977307003395</v>
      </c>
      <c r="S36" s="1">
        <f>'VDZ-F12 F12c'!H36-'VDZ-F12 F12c'!$B36</f>
        <v>-1.2247229698890774</v>
      </c>
      <c r="T36" s="1">
        <f t="shared" si="18"/>
        <v>-1.193527802574911</v>
      </c>
      <c r="U36" s="11">
        <f>'VTZ-F12 F12b'!C36-'VTZ-F12 F12b'!B36</f>
        <v>-3.2970224906925276</v>
      </c>
      <c r="V36" s="1">
        <f>'VDZ-F12 F12b'!C36-'VDZ-F12 F12b'!B36</f>
        <v>-3.3485137058535468</v>
      </c>
      <c r="W36" s="1">
        <f>'VDZ-F12 F12c'!C36-'VDZ-F12 F12c'!B36</f>
        <v>-3.2929648536431717</v>
      </c>
      <c r="X36" t="str">
        <f t="shared" si="19"/>
        <v>26_Uracil-Uracil_pi-pi_1.00.out</v>
      </c>
    </row>
    <row r="37" spans="1:24">
      <c r="A37" t="s">
        <v>25</v>
      </c>
      <c r="B37" s="1">
        <f>'VTZ-F12 F12b'!D37-'VTZ-F12 F12b'!$B37</f>
        <v>-2.369026167973646</v>
      </c>
      <c r="C37" s="1">
        <f>'VTZ-F12 F12b'!E37-'VTZ-F12 F12b'!$B37</f>
        <v>-2.4226884667815352</v>
      </c>
      <c r="D37" s="1">
        <f>'VTZ-F12 F12b'!F37-'VTZ-F12 F12b'!$B37</f>
        <v>-2.3362489461215885</v>
      </c>
      <c r="E37" s="1">
        <f>'VTZ-F12 F12b'!G37-'VTZ-F12 F12b'!$B37</f>
        <v>-2.3143367516451749</v>
      </c>
      <c r="F37" s="1">
        <f>'VTZ-F12 F12b'!H37-'VTZ-F12 F12b'!$B37</f>
        <v>-2.3458565771074049</v>
      </c>
      <c r="G37" s="8">
        <v>-2.27614640326449</v>
      </c>
      <c r="H37" s="5">
        <f>'Hobza''s data at different geom'!I30-'Hobza''s data at different geom'!E30</f>
        <v>-2.0900000000000003</v>
      </c>
      <c r="I37" s="11">
        <f>'VDZ-F12 F12b'!D37-'VDZ-F12 F12b'!$B37</f>
        <v>-2.4290340586733778</v>
      </c>
      <c r="J37" s="1">
        <f>'VDZ-F12 F12b'!E37-'VDZ-F12 F12b'!$B37</f>
        <v>-2.5585444686589556</v>
      </c>
      <c r="K37" s="1">
        <f>'VDZ-F12 F12b'!F37-'VDZ-F12 F12b'!$B37</f>
        <v>-2.3474891680901941</v>
      </c>
      <c r="L37" s="1">
        <f>'VDZ-F12 F12b'!G37-'VDZ-F12 F12b'!$B37</f>
        <v>-2.303444962515683</v>
      </c>
      <c r="M37" s="1">
        <f>'VDZ-F12 F12b'!H37-'VDZ-F12 F12b'!$B37</f>
        <v>-2.3640228199056716</v>
      </c>
      <c r="N37" s="1">
        <f t="shared" si="17"/>
        <v>-2.3130864743280881</v>
      </c>
      <c r="O37" s="11">
        <f>'VDZ-F12 F12c'!D37-'VDZ-F12 F12c'!$B37</f>
        <v>-2.4027992299636161</v>
      </c>
      <c r="P37" s="1">
        <f>'VDZ-F12 F12c'!E37-'VDZ-F12 F12c'!$B37</f>
        <v>-2.5287976936153393</v>
      </c>
      <c r="Q37" s="1">
        <f>'VDZ-F12 F12c'!F37-'VDZ-F12 F12c'!$B37</f>
        <v>-2.3132201932879624</v>
      </c>
      <c r="R37" s="1">
        <f>'VDZ-F12 F12c'!G37-'VDZ-F12 F12c'!$B37</f>
        <v>-2.2786581545391078</v>
      </c>
      <c r="S37" s="1">
        <f>'VDZ-F12 F12c'!H37-'VDZ-F12 F12c'!$B37</f>
        <v>-2.3380581770451556</v>
      </c>
      <c r="T37" s="1">
        <f t="shared" si="18"/>
        <v>-2.314820948814007</v>
      </c>
      <c r="U37" s="11">
        <f>'VTZ-F12 F12b'!C37-'VTZ-F12 F12b'!B37</f>
        <v>-3.8805990867840037</v>
      </c>
      <c r="V37" s="1">
        <f>'VDZ-F12 F12b'!C37-'VDZ-F12 F12b'!B37</f>
        <v>-3.9352015723623102</v>
      </c>
      <c r="W37" s="1">
        <f>'VDZ-F12 F12c'!C37-'VDZ-F12 F12c'!B37</f>
        <v>-3.8786881152019204</v>
      </c>
      <c r="X37" t="str">
        <f t="shared" si="19"/>
        <v>27_Benzene-Pyridine_pi-pi_1.00.out</v>
      </c>
    </row>
    <row r="38" spans="1:24">
      <c r="A38" t="s">
        <v>26</v>
      </c>
      <c r="B38" s="1">
        <f>'VTZ-F12 F12b'!D38-'VTZ-F12 F12b'!$B38</f>
        <v>-1.9539800129240943</v>
      </c>
      <c r="C38" s="1">
        <f>'VTZ-F12 F12b'!E38-'VTZ-F12 F12b'!$B38</f>
        <v>-2.0433949415115418</v>
      </c>
      <c r="D38" s="1">
        <f>'VTZ-F12 F12b'!F38-'VTZ-F12 F12b'!$B38</f>
        <v>-1.9319442911759559</v>
      </c>
      <c r="E38" s="1">
        <f>'VTZ-F12 F12b'!G38-'VTZ-F12 F12b'!$B38</f>
        <v>-1.9061822370598343</v>
      </c>
      <c r="F38" s="1">
        <f>'VTZ-F12 F12b'!H38-'VTZ-F12 F12b'!$B38</f>
        <v>-1.9516222966258328</v>
      </c>
      <c r="G38" s="8">
        <v>-1.888210822803968</v>
      </c>
      <c r="H38" s="5">
        <f>'Hobza''s data at different geom'!I31-'Hobza''s data at different geom'!E31</f>
        <v>-1.9420000000000002</v>
      </c>
      <c r="I38" s="11">
        <f>'VDZ-F12 F12b'!D38-'VDZ-F12 F12b'!$B38</f>
        <v>-1.9721777783192698</v>
      </c>
      <c r="J38" s="1">
        <f>'VDZ-F12 F12b'!E38-'VDZ-F12 F12b'!$B38</f>
        <v>-2.1869098720581448</v>
      </c>
      <c r="K38" s="1">
        <f>'VDZ-F12 F12b'!F38-'VDZ-F12 F12b'!$B38</f>
        <v>-1.9138167483166422</v>
      </c>
      <c r="L38" s="1">
        <f>'VDZ-F12 F12b'!G38-'VDZ-F12 F12b'!$B38</f>
        <v>-1.8619569709705512</v>
      </c>
      <c r="M38" s="1">
        <f>'VDZ-F12 F12b'!H38-'VDZ-F12 F12b'!$B38</f>
        <v>-1.9526026379536194</v>
      </c>
      <c r="N38" s="1">
        <f t="shared" si="17"/>
        <v>-1.8912482626223008</v>
      </c>
      <c r="O38" s="11">
        <f>'VDZ-F12 F12c'!D38-'VDZ-F12 F12c'!$B38</f>
        <v>-1.9580341145270062</v>
      </c>
      <c r="P38" s="1">
        <f>'VDZ-F12 F12c'!E38-'VDZ-F12 F12c'!$B38</f>
        <v>-2.1669407321388032</v>
      </c>
      <c r="Q38" s="1">
        <f>'VDZ-F12 F12c'!F38-'VDZ-F12 F12c'!$B38</f>
        <v>-1.8880295781749314</v>
      </c>
      <c r="R38" s="1">
        <f>'VDZ-F12 F12c'!G38-'VDZ-F12 F12c'!$B38</f>
        <v>-1.8490957734617597</v>
      </c>
      <c r="S38" s="1">
        <f>'VDZ-F12 F12c'!H38-'VDZ-F12 F12c'!$B38</f>
        <v>-1.9377586778523694</v>
      </c>
      <c r="T38" s="1">
        <f t="shared" si="18"/>
        <v>-1.9098381095417238</v>
      </c>
      <c r="U38" s="11">
        <f>'VTZ-F12 F12b'!C38-'VTZ-F12 F12b'!B38</f>
        <v>-3.7848113530050655</v>
      </c>
      <c r="V38" s="1">
        <f>'VDZ-F12 F12b'!C38-'VDZ-F12 F12b'!B38</f>
        <v>-3.8451351664992299</v>
      </c>
      <c r="W38" s="1">
        <f>'VDZ-F12 F12c'!C38-'VDZ-F12 F12c'!B38</f>
        <v>-3.7888944072020272</v>
      </c>
      <c r="X38" t="str">
        <f t="shared" si="19"/>
        <v>28_Benzene-Uracil_pi-pi_1.00.out</v>
      </c>
    </row>
    <row r="39" spans="1:24">
      <c r="A39" t="s">
        <v>27</v>
      </c>
      <c r="B39" s="1">
        <f>'VTZ-F12 F12b'!D39-'VTZ-F12 F12b'!$B39</f>
        <v>-1.9313767913350368</v>
      </c>
      <c r="C39" s="1">
        <f>'VTZ-F12 F12b'!E39-'VTZ-F12 F12b'!$B39</f>
        <v>-2.021923406213423</v>
      </c>
      <c r="D39" s="1">
        <f>'VTZ-F12 F12b'!F39-'VTZ-F12 F12b'!$B39</f>
        <v>-1.9133009388604654</v>
      </c>
      <c r="E39" s="1">
        <f>'VTZ-F12 F12b'!G39-'VTZ-F12 F12b'!$B39</f>
        <v>-1.8886838464193589</v>
      </c>
      <c r="F39" s="1">
        <f>'VTZ-F12 F12b'!H39-'VTZ-F12 F12b'!$B39</f>
        <v>-1.9330903207152721</v>
      </c>
      <c r="G39" s="8">
        <v>-1.8647497005353157</v>
      </c>
      <c r="H39" s="5">
        <f>'Hobza''s data at different geom'!I32-'Hobza''s data at different geom'!E32</f>
        <v>-1.9249999999999998</v>
      </c>
      <c r="I39" s="11">
        <f>'VDZ-F12 F12b'!D39-'VDZ-F12 F12b'!$B39</f>
        <v>-1.9491753107439997</v>
      </c>
      <c r="J39" s="1">
        <f>'VDZ-F12 F12b'!E39-'VDZ-F12 F12b'!$B39</f>
        <v>-2.1640136331699944</v>
      </c>
      <c r="K39" s="1">
        <f>'VDZ-F12 F12b'!F39-'VDZ-F12 F12b'!$B39</f>
        <v>-1.8978865620111431</v>
      </c>
      <c r="L39" s="1">
        <f>'VDZ-F12 F12b'!G39-'VDZ-F12 F12b'!$B39</f>
        <v>-1.8486615712490346</v>
      </c>
      <c r="M39" s="1">
        <f>'VDZ-F12 F12b'!H39-'VDZ-F12 F12b'!$B39</f>
        <v>-1.9376622507902574</v>
      </c>
      <c r="N39" s="1">
        <f t="shared" si="17"/>
        <v>-1.8783911500734363</v>
      </c>
      <c r="O39" s="11">
        <f>'VDZ-F12 F12c'!D39-'VDZ-F12 F12c'!$B39</f>
        <v>-1.9290706223587177</v>
      </c>
      <c r="P39" s="1">
        <f>'VDZ-F12 F12c'!E39-'VDZ-F12 F12c'!$B39</f>
        <v>-2.1379817452070835</v>
      </c>
      <c r="Q39" s="1">
        <f>'VDZ-F12 F12c'!F39-'VDZ-F12 F12c'!$B39</f>
        <v>-1.8661922640630246</v>
      </c>
      <c r="R39" s="1">
        <f>'VDZ-F12 F12c'!G39-'VDZ-F12 F12c'!$B39</f>
        <v>-1.8295471927803675</v>
      </c>
      <c r="S39" s="1">
        <f>'VDZ-F12 F12c'!H39-'VDZ-F12 F12c'!$B39</f>
        <v>-1.9165956053232103</v>
      </c>
      <c r="T39" s="1">
        <f t="shared" si="18"/>
        <v>-1.8896247900868111</v>
      </c>
      <c r="U39" s="11">
        <f>'VTZ-F12 F12b'!C39-'VTZ-F12 F12b'!B39</f>
        <v>-3.7075607021935211</v>
      </c>
      <c r="V39" s="1">
        <f>'VDZ-F12 F12b'!C39-'VDZ-F12 F12b'!B39</f>
        <v>-3.7659342444915564</v>
      </c>
      <c r="W39" s="1">
        <f>'VDZ-F12 F12c'!C39-'VDZ-F12 F12c'!B39</f>
        <v>-3.7047626361049826</v>
      </c>
      <c r="X39" t="str">
        <f t="shared" si="19"/>
        <v>29_Pyridine-Uracil_pi-pi_1.00.out</v>
      </c>
    </row>
    <row r="40" spans="1:24">
      <c r="A40" t="s">
        <v>28</v>
      </c>
      <c r="B40" s="1">
        <f>'VTZ-F12 F12b'!D40-'VTZ-F12 F12b'!$B40</f>
        <v>-1.0554857813292888</v>
      </c>
      <c r="C40" s="1">
        <f>'VTZ-F12 F12b'!E40-'VTZ-F12 F12b'!$B40</f>
        <v>-1.0955023875222014</v>
      </c>
      <c r="D40" s="1">
        <f>'VTZ-F12 F12b'!F40-'VTZ-F12 F12b'!$B40</f>
        <v>-1.0492086423512692</v>
      </c>
      <c r="E40" s="1">
        <f>'VTZ-F12 F12b'!G40-'VTZ-F12 F12b'!$B40</f>
        <v>-1.0363607101648085</v>
      </c>
      <c r="F40" s="1">
        <f>'VTZ-F12 F12b'!H40-'VTZ-F12 F12b'!$B40</f>
        <v>-1.0541448630179104</v>
      </c>
      <c r="G40" s="8">
        <v>-0.99526814326299751</v>
      </c>
      <c r="H40" s="5">
        <f>'Hobza''s data at different geom'!I33-'Hobza''s data at different geom'!E33</f>
        <v>-0.96100000000000008</v>
      </c>
      <c r="I40" s="11">
        <f>'VDZ-F12 F12b'!D40-'VDZ-F12 F12b'!$B40</f>
        <v>-1.1008236313189004</v>
      </c>
      <c r="J40" s="1">
        <f>'VDZ-F12 F12b'!E40-'VDZ-F12 F12b'!$B40</f>
        <v>-1.1806455100357316</v>
      </c>
      <c r="K40" s="1">
        <f>'VDZ-F12 F12b'!F40-'VDZ-F12 F12b'!$B40</f>
        <v>-1.0719394634315587</v>
      </c>
      <c r="L40" s="1">
        <f>'VDZ-F12 F12b'!G40-'VDZ-F12 F12b'!$B40</f>
        <v>-1.0465115625787935</v>
      </c>
      <c r="M40" s="1">
        <f>'VDZ-F12 F12b'!H40-'VDZ-F12 F12b'!$B40</f>
        <v>-1.0782648902585561</v>
      </c>
      <c r="N40" s="1">
        <f t="shared" si="17"/>
        <v>-1.0514560766234653</v>
      </c>
      <c r="O40" s="11">
        <f>'VDZ-F12 F12c'!D40-'VDZ-F12 F12c'!$B40</f>
        <v>-1.1013766642673481</v>
      </c>
      <c r="P40" s="1">
        <f>'VDZ-F12 F12c'!E40-'VDZ-F12 F12c'!$B40</f>
        <v>-1.1789561677424754</v>
      </c>
      <c r="Q40" s="1">
        <f>'VDZ-F12 F12c'!F40-'VDZ-F12 F12c'!$B40</f>
        <v>-1.0681240725735113</v>
      </c>
      <c r="R40" s="1">
        <f>'VDZ-F12 F12c'!G40-'VDZ-F12 F12c'!$B40</f>
        <v>-1.0476092644700761</v>
      </c>
      <c r="S40" s="1">
        <f>'VDZ-F12 F12c'!H40-'VDZ-F12 F12c'!$B40</f>
        <v>-1.0787028225829169</v>
      </c>
      <c r="T40" s="1">
        <f t="shared" si="18"/>
        <v>-1.0664892555974328</v>
      </c>
      <c r="U40" s="11">
        <f>'VTZ-F12 F12b'!C40-'VTZ-F12 F12b'!B40</f>
        <v>-1.880275148514442</v>
      </c>
      <c r="V40" s="1">
        <f>'VDZ-F12 F12b'!C40-'VDZ-F12 F12b'!B40</f>
        <v>-1.9052075749838944</v>
      </c>
      <c r="W40" s="1">
        <f>'VDZ-F12 F12c'!C40-'VDZ-F12 F12c'!B40</f>
        <v>-1.8884632106268238</v>
      </c>
      <c r="X40" t="str">
        <f t="shared" si="19"/>
        <v>30_Benzene-Ethene_1.00.out</v>
      </c>
    </row>
    <row r="41" spans="1:24">
      <c r="A41" t="s">
        <v>29</v>
      </c>
      <c r="B41" s="1">
        <f>'VTZ-F12 F12b'!D41-'VTZ-F12 F12b'!$B41</f>
        <v>-0.65534143199087236</v>
      </c>
      <c r="C41" s="1">
        <f>'VTZ-F12 F12b'!E41-'VTZ-F12 F12b'!$B41</f>
        <v>-0.69225570244134049</v>
      </c>
      <c r="D41" s="1">
        <f>'VTZ-F12 F12b'!F41-'VTZ-F12 F12b'!$B41</f>
        <v>-0.63944379122482076</v>
      </c>
      <c r="E41" s="1">
        <f>'VTZ-F12 F12b'!G41-'VTZ-F12 F12b'!$B41</f>
        <v>-0.62709218045070303</v>
      </c>
      <c r="F41" s="1">
        <f>'VTZ-F12 F12b'!H41-'VTZ-F12 F12b'!$B41</f>
        <v>-0.65014361708636104</v>
      </c>
      <c r="G41" s="8">
        <v>-0.61142611417180159</v>
      </c>
      <c r="H41" s="5">
        <f>'Hobza''s data at different geom'!I34-'Hobza''s data at different geom'!E34</f>
        <v>-0.68199999999999994</v>
      </c>
      <c r="I41" s="11">
        <f>'VDZ-F12 F12b'!D41-'VDZ-F12 F12b'!$B41</f>
        <v>-0.69504635199676912</v>
      </c>
      <c r="J41" s="1">
        <f>'VDZ-F12 F12b'!E41-'VDZ-F12 F12b'!$B41</f>
        <v>-0.77677294171330846</v>
      </c>
      <c r="K41" s="1">
        <f>'VDZ-F12 F12b'!F41-'VDZ-F12 F12b'!$B41</f>
        <v>-0.65086220094724201</v>
      </c>
      <c r="L41" s="1">
        <f>'VDZ-F12 F12b'!G41-'VDZ-F12 F12b'!$B41</f>
        <v>-0.62641921978158699</v>
      </c>
      <c r="M41" s="1">
        <f>'VDZ-F12 F12b'!H41-'VDZ-F12 F12b'!$B41</f>
        <v>-0.67114337649188016</v>
      </c>
      <c r="N41" s="1">
        <f t="shared" si="17"/>
        <v>-0.64348381226439089</v>
      </c>
      <c r="O41" s="11">
        <f>'VDZ-F12 F12c'!D41-'VDZ-F12 F12c'!$B41</f>
        <v>-0.6930705661675125</v>
      </c>
      <c r="P41" s="1">
        <f>'VDZ-F12 F12c'!E41-'VDZ-F12 F12c'!$B41</f>
        <v>-0.77255104216348514</v>
      </c>
      <c r="Q41" s="1">
        <f>'VDZ-F12 F12c'!F41-'VDZ-F12 F12c'!$B41</f>
        <v>-0.64397702149905722</v>
      </c>
      <c r="R41" s="1">
        <f>'VDZ-F12 F12c'!G41-'VDZ-F12 F12c'!$B41</f>
        <v>-0.62552047857651161</v>
      </c>
      <c r="S41" s="1">
        <f>'VDZ-F12 F12c'!H41-'VDZ-F12 F12c'!$B41</f>
        <v>-0.66925613017870234</v>
      </c>
      <c r="T41" s="1">
        <f t="shared" si="18"/>
        <v>-0.65667201814954312</v>
      </c>
      <c r="U41" s="11">
        <f>'VTZ-F12 F12b'!C41-'VTZ-F12 F12b'!B41</f>
        <v>-1.4913465061411433</v>
      </c>
      <c r="V41" s="1">
        <f>'VDZ-F12 F12b'!C41-'VDZ-F12 F12b'!B41</f>
        <v>-1.5243282511360134</v>
      </c>
      <c r="W41" s="1">
        <f>'VDZ-F12 F12c'!C41-'VDZ-F12 F12c'!B41</f>
        <v>-1.503583681829324</v>
      </c>
      <c r="X41" t="str">
        <f t="shared" si="19"/>
        <v>31_Uracil-Ethene_1.00.out</v>
      </c>
    </row>
    <row r="42" spans="1:24">
      <c r="A42" t="s">
        <v>30</v>
      </c>
      <c r="B42" s="1">
        <f>'VTZ-F12 F12b'!D42-'VTZ-F12 F12b'!$B42</f>
        <v>-0.71527837402508743</v>
      </c>
      <c r="C42" s="1">
        <f>'VTZ-F12 F12b'!E42-'VTZ-F12 F12b'!$B42</f>
        <v>-0.76090624276895413</v>
      </c>
      <c r="D42" s="1">
        <f>'VTZ-F12 F12b'!F42-'VTZ-F12 F12b'!$B42</f>
        <v>-0.71265256319755066</v>
      </c>
      <c r="E42" s="1">
        <f>'VTZ-F12 F12b'!G42-'VTZ-F12 F12b'!$B42</f>
        <v>-0.70179773048283156</v>
      </c>
      <c r="F42" s="1">
        <f>'VTZ-F12 F12b'!H42-'VTZ-F12 F12b'!$B42</f>
        <v>-0.72245796769467274</v>
      </c>
      <c r="G42" s="8">
        <v>-0.65514961203298228</v>
      </c>
      <c r="H42" s="5">
        <f>'Hobza''s data at different geom'!I35-'Hobza''s data at different geom'!E35</f>
        <v>-0.71599999999999975</v>
      </c>
      <c r="I42" s="11">
        <f>'VDZ-F12 F12b'!D42-'VDZ-F12 F12b'!$B42</f>
        <v>-0.71507440951972745</v>
      </c>
      <c r="J42" s="1">
        <f>'VDZ-F12 F12b'!E42-'VDZ-F12 F12b'!$B42</f>
        <v>-0.82373391607160906</v>
      </c>
      <c r="K42" s="1">
        <f>'VDZ-F12 F12b'!F42-'VDZ-F12 F12b'!$B42</f>
        <v>-0.70979652748163824</v>
      </c>
      <c r="L42" s="1">
        <f>'VDZ-F12 F12b'!G42-'VDZ-F12 F12b'!$B42</f>
        <v>-0.68895372748700767</v>
      </c>
      <c r="M42" s="1">
        <f>'VDZ-F12 F12b'!H42-'VDZ-F12 F12b'!$B42</f>
        <v>-0.72849964805763179</v>
      </c>
      <c r="N42" s="1">
        <f t="shared" si="17"/>
        <v>-0.70356213792712341</v>
      </c>
      <c r="O42" s="11">
        <f>'VDZ-F12 F12c'!D42-'VDZ-F12 F12c'!$B42</f>
        <v>-0.72541917603943995</v>
      </c>
      <c r="P42" s="1">
        <f>'VDZ-F12 F12c'!E42-'VDZ-F12 F12c'!$B42</f>
        <v>-0.83144441087298837</v>
      </c>
      <c r="Q42" s="1">
        <f>'VDZ-F12 F12c'!F42-'VDZ-F12 F12c'!$B42</f>
        <v>-0.71548786965258726</v>
      </c>
      <c r="R42" s="1">
        <f>'VDZ-F12 F12c'!G42-'VDZ-F12 F12c'!$B42</f>
        <v>-0.70017709929220828</v>
      </c>
      <c r="S42" s="1">
        <f>'VDZ-F12 F12c'!H42-'VDZ-F12 F12c'!$B42</f>
        <v>-0.73869230629080507</v>
      </c>
      <c r="T42" s="1">
        <f t="shared" si="18"/>
        <v>-0.72739259314351656</v>
      </c>
      <c r="U42" s="11">
        <f>'VTZ-F12 F12b'!C42-'VTZ-F12 F12b'!B42</f>
        <v>-1.4904750297572131</v>
      </c>
      <c r="V42" s="1">
        <f>'VDZ-F12 F12b'!C42-'VDZ-F12 F12b'!B42</f>
        <v>-1.4977202431344359</v>
      </c>
      <c r="W42" s="1">
        <f>'VDZ-F12 F12c'!C42-'VDZ-F12 F12c'!B42</f>
        <v>-1.4878641177532663</v>
      </c>
      <c r="X42" t="str">
        <f t="shared" si="19"/>
        <v>32_Uracil-Ethyne_1.00.out</v>
      </c>
    </row>
    <row r="43" spans="1:24">
      <c r="A43" t="s">
        <v>31</v>
      </c>
      <c r="B43" s="1">
        <f>'VTZ-F12 F12b'!D43-'VTZ-F12 F12b'!$B43</f>
        <v>-1.0911252630540853</v>
      </c>
      <c r="C43" s="1">
        <f>'VTZ-F12 F12b'!E43-'VTZ-F12 F12b'!$B43</f>
        <v>-1.1324749876668851</v>
      </c>
      <c r="D43" s="1">
        <f>'VTZ-F12 F12b'!F43-'VTZ-F12 F12b'!$B43</f>
        <v>-1.0844605824541218</v>
      </c>
      <c r="E43" s="1">
        <f>'VTZ-F12 F12b'!G43-'VTZ-F12 F12b'!$B43</f>
        <v>-1.0716278184174697</v>
      </c>
      <c r="F43" s="1">
        <f>'VTZ-F12 F12b'!H43-'VTZ-F12 F12b'!$B43</f>
        <v>-1.0901895739851901</v>
      </c>
      <c r="G43" s="8">
        <v>-1.0300011740930419</v>
      </c>
      <c r="H43" s="5">
        <f>'Hobza''s data at different geom'!I36-'Hobza''s data at different geom'!E36</f>
        <v>-1.0210000000000001</v>
      </c>
      <c r="I43" s="11">
        <f>'VDZ-F12 F12b'!D43-'VDZ-F12 F12b'!$B43</f>
        <v>-1.1381288910206768</v>
      </c>
      <c r="J43" s="1">
        <f>'VDZ-F12 F12b'!E43-'VDZ-F12 F12b'!$B43</f>
        <v>-1.2186760488334494</v>
      </c>
      <c r="K43" s="1">
        <f>'VDZ-F12 F12b'!F43-'VDZ-F12 F12b'!$B43</f>
        <v>-1.105410873146512</v>
      </c>
      <c r="L43" s="1">
        <f>'VDZ-F12 F12b'!G43-'VDZ-F12 F12b'!$B43</f>
        <v>-1.0801216175279398</v>
      </c>
      <c r="M43" s="1">
        <f>'VDZ-F12 F12b'!H43-'VDZ-F12 F12b'!$B43</f>
        <v>-1.1138805451367215</v>
      </c>
      <c r="N43" s="1">
        <f t="shared" si="17"/>
        <v>-1.0864393835720074</v>
      </c>
      <c r="O43" s="11">
        <f>'VDZ-F12 F12c'!D43-'VDZ-F12 F12c'!$B43</f>
        <v>-1.1369048459176223</v>
      </c>
      <c r="P43" s="1">
        <f>'VDZ-F12 F12c'!E43-'VDZ-F12 F12c'!$B43</f>
        <v>-1.2151837946466528</v>
      </c>
      <c r="Q43" s="1">
        <f>'VDZ-F12 F12c'!F43-'VDZ-F12 F12c'!$B43</f>
        <v>-1.0997155826808362</v>
      </c>
      <c r="R43" s="1">
        <f>'VDZ-F12 F12c'!G43-'VDZ-F12 F12c'!$B43</f>
        <v>-1.0795560017242622</v>
      </c>
      <c r="S43" s="1">
        <f>'VDZ-F12 F12c'!H43-'VDZ-F12 F12c'!$B43</f>
        <v>-1.1126018496559589</v>
      </c>
      <c r="T43" s="1">
        <f t="shared" si="18"/>
        <v>-1.1001045962760241</v>
      </c>
      <c r="U43" s="11">
        <f>'VTZ-F12 F12b'!C43-'VTZ-F12 F12b'!B43</f>
        <v>-1.9348547539229566</v>
      </c>
      <c r="V43" s="1">
        <f>'VDZ-F12 F12b'!C43-'VDZ-F12 F12b'!B43</f>
        <v>-1.960328587380709</v>
      </c>
      <c r="W43" s="1">
        <f>'VDZ-F12 F12c'!C43-'VDZ-F12 F12c'!B43</f>
        <v>-1.9411706664845432</v>
      </c>
      <c r="X43" t="str">
        <f t="shared" si="19"/>
        <v>33_Pyridine-Ethene_1.00.out</v>
      </c>
    </row>
    <row r="44" spans="1:24">
      <c r="A44" t="s">
        <v>32</v>
      </c>
      <c r="B44" s="1">
        <f>'VTZ-F12 F12b'!D44-'VTZ-F12 F12b'!$B44</f>
        <v>-0.1401059587453517</v>
      </c>
      <c r="C44" s="1">
        <f>'VTZ-F12 F12b'!E44-'VTZ-F12 F12b'!$B44</f>
        <v>-0.18289079667565789</v>
      </c>
      <c r="D44" s="1">
        <f>'VTZ-F12 F12b'!F44-'VTZ-F12 F12b'!$B44</f>
        <v>-0.12000008972888532</v>
      </c>
      <c r="E44" s="1">
        <f>'VTZ-F12 F12b'!G44-'VTZ-F12 F12b'!$B44</f>
        <v>-9.9454427170603044E-2</v>
      </c>
      <c r="F44" s="1">
        <f>'VTZ-F12 F12b'!H44-'VTZ-F12 F12b'!$B44</f>
        <v>-0.12718084846265798</v>
      </c>
      <c r="G44" s="8">
        <v>-0.18744963484904975</v>
      </c>
      <c r="H44" s="5">
        <f>'Hobza''s data at different geom'!I37-'Hobza''s data at different geom'!E37</f>
        <v>-0.20400000000000018</v>
      </c>
      <c r="I44" s="11">
        <f>'VDZ-F12 F12b'!D44-'VDZ-F12 F12b'!$B44</f>
        <v>-0.15069655832240869</v>
      </c>
      <c r="J44" s="1">
        <f>'VDZ-F12 F12b'!E44-'VDZ-F12 F12b'!$B44</f>
        <v>-0.26149051272668622</v>
      </c>
      <c r="K44" s="1">
        <f>'VDZ-F12 F12b'!F44-'VDZ-F12 F12b'!$B44</f>
        <v>-0.11843662859955462</v>
      </c>
      <c r="L44" s="1">
        <f>'VDZ-F12 F12b'!G44-'VDZ-F12 F12b'!$B44</f>
        <v>-7.7647200028388319E-2</v>
      </c>
      <c r="M44" s="1">
        <f>'VDZ-F12 F12b'!H44-'VDZ-F12 F12b'!$B44</f>
        <v>-0.12277575958941167</v>
      </c>
      <c r="N44" s="1">
        <f t="shared" si="17"/>
        <v>-8.645269401910638E-2</v>
      </c>
      <c r="O44" s="11">
        <f>'VDZ-F12 F12c'!D44-'VDZ-F12 F12c'!$B44</f>
        <v>-0.17813529154762753</v>
      </c>
      <c r="P44" s="1">
        <f>'VDZ-F12 F12c'!E44-'VDZ-F12 F12c'!$B44</f>
        <v>-0.28614904546772646</v>
      </c>
      <c r="Q44" s="1">
        <f>'VDZ-F12 F12c'!F44-'VDZ-F12 F12c'!$B44</f>
        <v>-0.13992990115743797</v>
      </c>
      <c r="R44" s="1">
        <f>'VDZ-F12 F12c'!G44-'VDZ-F12 F12c'!$B44</f>
        <v>-0.10546673313559118</v>
      </c>
      <c r="S44" s="1">
        <f>'VDZ-F12 F12c'!H44-'VDZ-F12 F12c'!$B44</f>
        <v>-0.14981935169640526</v>
      </c>
      <c r="T44" s="1">
        <f t="shared" si="18"/>
        <v>-0.13321071041529375</v>
      </c>
      <c r="U44" s="11">
        <f>'VTZ-F12 F12b'!C44-'VTZ-F12 F12b'!B44</f>
        <v>-1.2400055635257559</v>
      </c>
      <c r="V44" s="1">
        <f>'VDZ-F12 F12b'!C44-'VDZ-F12 F12b'!B44</f>
        <v>-1.2431943565856707</v>
      </c>
      <c r="W44" s="1">
        <f>'VDZ-F12 F12c'!C44-'VDZ-F12 F12c'!B44</f>
        <v>-1.2509734882937793</v>
      </c>
      <c r="X44" t="str">
        <f t="shared" si="19"/>
        <v>34_Pentane-Pentane_1.00.out</v>
      </c>
    </row>
    <row r="45" spans="1:24">
      <c r="A45" t="s">
        <v>33</v>
      </c>
      <c r="B45" s="1"/>
      <c r="C45" s="1"/>
      <c r="D45" s="1"/>
      <c r="E45" s="1"/>
      <c r="F45" s="1"/>
      <c r="G45" s="8">
        <v>-5.8044929831910785E-2</v>
      </c>
      <c r="H45" s="5">
        <f>'Hobza''s data at different geom'!I38-'Hobza''s data at different geom'!E38</f>
        <v>-7.099999999999973E-2</v>
      </c>
      <c r="I45" s="11">
        <f>'VDZ-F12 F12b'!D45-'VDZ-F12 F12b'!$B45</f>
        <v>-2.5958076939799124E-2</v>
      </c>
      <c r="J45" s="1">
        <f>'VDZ-F12 F12b'!E45-'VDZ-F12 F12b'!$B45</f>
        <v>-0.10315866991602007</v>
      </c>
      <c r="K45" s="1">
        <f>'VDZ-F12 F12b'!F45-'VDZ-F12 F12b'!$B45</f>
        <v>-1.8776426273183766E-3</v>
      </c>
      <c r="L45" s="1">
        <f>'VDZ-F12 F12b'!G45-'VDZ-F12 F12b'!$B45</f>
        <v>2.6903747770818498E-2</v>
      </c>
      <c r="M45" s="1">
        <f>'VDZ-F12 F12b'!H45-'VDZ-F12 F12b'!$B45</f>
        <v>-4.6861648868206096E-3</v>
      </c>
      <c r="N45" s="1">
        <f t="shared" si="17"/>
        <v>2.1099291787049945E-2</v>
      </c>
      <c r="O45" s="11">
        <f>'VDZ-F12 F12c'!D45-'VDZ-F12 F12c'!$B45</f>
        <v>-4.7783958632135803E-2</v>
      </c>
      <c r="P45" s="1">
        <f>'VDZ-F12 F12c'!E45-'VDZ-F12 F12c'!$B45</f>
        <v>-0.12306998793621027</v>
      </c>
      <c r="Q45" s="1">
        <f>'VDZ-F12 F12c'!F45-'VDZ-F12 F12c'!$B45</f>
        <v>-1.9487502220175035E-2</v>
      </c>
      <c r="R45" s="1">
        <f>'VDZ-F12 F12c'!G45-'VDZ-F12 F12c'!$B45</f>
        <v>4.8006969987701709E-3</v>
      </c>
      <c r="S45" s="1">
        <f>'VDZ-F12 F12c'!H45-'VDZ-F12 F12c'!$B45</f>
        <v>-2.6256882818630256E-2</v>
      </c>
      <c r="T45" s="1">
        <f t="shared" si="18"/>
        <v>-1.4462430049554276E-2</v>
      </c>
      <c r="U45" s="11"/>
      <c r="V45" s="1">
        <f>'VDZ-F12 F12b'!C45-'VDZ-F12 F12b'!B45</f>
        <v>-0.8000624563930161</v>
      </c>
      <c r="W45" s="1">
        <f>'VDZ-F12 F12c'!C45-'VDZ-F12 F12c'!B45</f>
        <v>-0.80822996753691867</v>
      </c>
      <c r="X45" t="str">
        <f t="shared" si="19"/>
        <v>35_Neopentane-Pentane_1.00.out</v>
      </c>
    </row>
    <row r="46" spans="1:24">
      <c r="A46" t="s">
        <v>34</v>
      </c>
      <c r="B46" s="1">
        <f>'VTZ-F12 F12b'!D46-'VTZ-F12 F12b'!$B46</f>
        <v>6.1942264728605423E-2</v>
      </c>
      <c r="C46" s="1">
        <f>'VTZ-F12 F12b'!E46-'VTZ-F12 F12b'!$B46</f>
        <v>4.2033619374092446E-2</v>
      </c>
      <c r="D46" s="1">
        <f>'VTZ-F12 F12b'!F46-'VTZ-F12 F12b'!$B46</f>
        <v>7.2650626074558744E-2</v>
      </c>
      <c r="E46" s="1">
        <f>'VTZ-F12 F12b'!G46-'VTZ-F12 F12b'!$B46</f>
        <v>8.2603529157819988E-2</v>
      </c>
      <c r="F46" s="1">
        <f>'VTZ-F12 F12b'!H46-'VTZ-F12 F12b'!$B46</f>
        <v>6.9369560145206233E-2</v>
      </c>
      <c r="G46" s="8">
        <v>3.9943758170699395E-2</v>
      </c>
      <c r="H46" s="5">
        <f>'Hobza''s data at different geom'!I39-'Hobza''s data at different geom'!E39</f>
        <v>2.6999999999999913E-2</v>
      </c>
      <c r="I46" s="11">
        <f>'VDZ-F12 F12b'!D46-'VDZ-F12 F12b'!$B46</f>
        <v>5.6776016029773002E-2</v>
      </c>
      <c r="J46" s="1">
        <f>'VDZ-F12 F12b'!E46-'VDZ-F12 F12b'!$B46</f>
        <v>2.0664838204973446E-3</v>
      </c>
      <c r="K46" s="1">
        <f>'VDZ-F12 F12b'!F46-'VDZ-F12 F12b'!$B46</f>
        <v>7.3007028699114462E-2</v>
      </c>
      <c r="L46" s="1">
        <f>'VDZ-F12 F12b'!G46-'VDZ-F12 F12b'!$B46</f>
        <v>9.3087898212085296E-2</v>
      </c>
      <c r="M46" s="1">
        <f>'VDZ-F12 F12b'!H46-'VDZ-F12 F12b'!$B46</f>
        <v>7.1244530689707819E-2</v>
      </c>
      <c r="N46" s="1">
        <f t="shared" si="17"/>
        <v>8.9359105207742706E-2</v>
      </c>
      <c r="O46" s="11">
        <f>'VDZ-F12 F12c'!D46-'VDZ-F12 F12c'!$B46</f>
        <v>3.9279692611744688E-2</v>
      </c>
      <c r="P46" s="1">
        <f>'VDZ-F12 F12c'!E46-'VDZ-F12 F12c'!$B46</f>
        <v>-1.4107624646289008E-2</v>
      </c>
      <c r="Q46" s="1">
        <f>'VDZ-F12 F12c'!F46-'VDZ-F12 F12c'!$B46</f>
        <v>5.8463856909800604E-2</v>
      </c>
      <c r="R46" s="1">
        <f>'VDZ-F12 F12c'!G46-'VDZ-F12 F12c'!$B46</f>
        <v>7.5387075827197281E-2</v>
      </c>
      <c r="S46" s="1">
        <f>'VDZ-F12 F12c'!H46-'VDZ-F12 F12c'!$B46</f>
        <v>5.3910087902632853E-2</v>
      </c>
      <c r="T46" s="1">
        <f t="shared" si="18"/>
        <v>6.219648360437724E-2</v>
      </c>
      <c r="U46" s="11">
        <f>'VTZ-F12 F12b'!C46-'VTZ-F12 F12b'!B46</f>
        <v>-0.47667493415747941</v>
      </c>
      <c r="V46" s="1">
        <f>'VDZ-F12 F12b'!C46-'VDZ-F12 F12b'!B46</f>
        <v>-0.48751629657023465</v>
      </c>
      <c r="W46" s="1">
        <f>'VDZ-F12 F12c'!C46-'VDZ-F12 F12c'!B46</f>
        <v>-0.49547855563653576</v>
      </c>
      <c r="X46" t="str">
        <f t="shared" si="19"/>
        <v>36_Neopentane-Neopentane_1.00.out</v>
      </c>
    </row>
    <row r="47" spans="1:24">
      <c r="A47" t="s">
        <v>35</v>
      </c>
      <c r="B47" s="1"/>
      <c r="C47" s="1"/>
      <c r="D47" s="1"/>
      <c r="E47" s="1"/>
      <c r="F47" s="1"/>
      <c r="G47" s="8">
        <v>-7.6719751730462971E-2</v>
      </c>
      <c r="H47" s="5">
        <f>'Hobza''s data at different geom'!I40-'Hobza''s data at different geom'!E40</f>
        <v>-8.8000000000000078E-2</v>
      </c>
      <c r="I47" s="11">
        <f>'VDZ-F12 F12b'!D47-'VDZ-F12 F12b'!$B47</f>
        <v>-6.0118697033086033E-2</v>
      </c>
      <c r="J47" s="1">
        <f>'VDZ-F12 F12b'!E47-'VDZ-F12 F12b'!$B47</f>
        <v>-0.13462726252360468</v>
      </c>
      <c r="K47" s="1">
        <f>'VDZ-F12 F12b'!F47-'VDZ-F12 F12b'!$B47</f>
        <v>-3.2561361500407671E-2</v>
      </c>
      <c r="L47" s="1">
        <f>'VDZ-F12 F12b'!G47-'VDZ-F12 F12b'!$B47</f>
        <v>-4.376271927836406E-3</v>
      </c>
      <c r="M47" s="1">
        <f>'VDZ-F12 F12b'!H47-'VDZ-F12 F12b'!$B47</f>
        <v>-3.6204333331099736E-2</v>
      </c>
      <c r="N47" s="1">
        <f t="shared" si="17"/>
        <v>-1.0431858307171082E-2</v>
      </c>
      <c r="O47" s="11">
        <f>'VDZ-F12 F12c'!D47-'VDZ-F12 F12c'!$B47</f>
        <v>-7.7955453132160457E-2</v>
      </c>
      <c r="P47" s="1">
        <f>'VDZ-F12 F12c'!E47-'VDZ-F12 F12c'!$B47</f>
        <v>-0.15063253037998381</v>
      </c>
      <c r="Q47" s="1">
        <f>'VDZ-F12 F12c'!F47-'VDZ-F12 F12c'!$B47</f>
        <v>-4.6202271252313576E-2</v>
      </c>
      <c r="R47" s="1">
        <f>'VDZ-F12 F12c'!G47-'VDZ-F12 F12c'!$B47</f>
        <v>-2.2564600397127155E-2</v>
      </c>
      <c r="S47" s="1">
        <f>'VDZ-F12 F12c'!H47-'VDZ-F12 F12c'!$B47</f>
        <v>-5.385921181532094E-2</v>
      </c>
      <c r="T47" s="1">
        <f t="shared" si="18"/>
        <v>-4.2069606123700587E-2</v>
      </c>
      <c r="U47" s="11"/>
      <c r="V47" s="1">
        <f>'VDZ-F12 F12b'!C47-'VDZ-F12 F12b'!B47</f>
        <v>-0.83118019382229402</v>
      </c>
      <c r="W47" s="1">
        <f>'VDZ-F12 F12c'!C47-'VDZ-F12 F12c'!B47</f>
        <v>-0.8355109349423544</v>
      </c>
      <c r="X47" t="str">
        <f t="shared" si="19"/>
        <v>37_Cyclopentane-Neopentane_1.00.out</v>
      </c>
    </row>
    <row r="48" spans="1:24">
      <c r="A48" t="s">
        <v>36</v>
      </c>
      <c r="B48" s="1"/>
      <c r="C48" s="1"/>
      <c r="D48" s="1"/>
      <c r="E48" s="1"/>
      <c r="F48" s="1"/>
      <c r="G48" s="8">
        <v>-0.13321316049371523</v>
      </c>
      <c r="H48" s="5">
        <f>'Hobza''s data at different geom'!I41-'Hobza''s data at different geom'!E41</f>
        <v>-0.1509999999999998</v>
      </c>
      <c r="I48" s="11">
        <f>'VDZ-F12 F12b'!D48-'VDZ-F12 F12b'!$B48</f>
        <v>-0.1130315656251204</v>
      </c>
      <c r="J48" s="1">
        <f>'VDZ-F12 F12b'!E48-'VDZ-F12 F12b'!$B48</f>
        <v>-0.20285320049871514</v>
      </c>
      <c r="K48" s="1">
        <f>'VDZ-F12 F12b'!F48-'VDZ-F12 F12b'!$B48</f>
        <v>-8.2735165161974766E-2</v>
      </c>
      <c r="L48" s="1">
        <f>'VDZ-F12 F12b'!G48-'VDZ-F12 F12b'!$B48</f>
        <v>-5.0433164309731549E-2</v>
      </c>
      <c r="M48" s="1">
        <f>'VDZ-F12 F12b'!H48-'VDZ-F12 F12b'!$B48</f>
        <v>-8.850516847633827E-2</v>
      </c>
      <c r="N48" s="1">
        <f t="shared" si="17"/>
        <v>-5.8562635537006025E-2</v>
      </c>
      <c r="O48" s="11">
        <f>'VDZ-F12 F12c'!D48-'VDZ-F12 F12c'!$B48</f>
        <v>-0.13115108060703839</v>
      </c>
      <c r="P48" s="1">
        <f>'VDZ-F12 F12c'!E48-'VDZ-F12 F12c'!$B48</f>
        <v>-0.21871619595626601</v>
      </c>
      <c r="Q48" s="1">
        <f>'VDZ-F12 F12c'!F48-'VDZ-F12 F12c'!$B48</f>
        <v>-9.5882552234954677E-2</v>
      </c>
      <c r="R48" s="1">
        <f>'VDZ-F12 F12c'!G48-'VDZ-F12 F12c'!$B48</f>
        <v>-6.8944855706571495E-2</v>
      </c>
      <c r="S48" s="1">
        <f>'VDZ-F12 F12c'!H48-'VDZ-F12 F12c'!$B48</f>
        <v>-0.10635525947784785</v>
      </c>
      <c r="T48" s="1">
        <f t="shared" si="18"/>
        <v>-9.2666660638110798E-2</v>
      </c>
      <c r="U48" s="11"/>
      <c r="V48" s="1">
        <f>'VDZ-F12 F12b'!C48-'VDZ-F12 F12b'!B48</f>
        <v>-1.0121103273379011</v>
      </c>
      <c r="W48" s="1">
        <f>'VDZ-F12 F12c'!C48-'VDZ-F12 F12c'!B48</f>
        <v>-1.0139103677780517</v>
      </c>
      <c r="X48" t="str">
        <f t="shared" si="19"/>
        <v>38_Cyclopentane-Cyclopentane_1.00.out</v>
      </c>
    </row>
    <row r="49" spans="1:24">
      <c r="A49" t="s">
        <v>37</v>
      </c>
      <c r="B49" s="1"/>
      <c r="C49" s="1"/>
      <c r="D49" s="1"/>
      <c r="E49" s="1"/>
      <c r="F49" s="1"/>
      <c r="G49" s="8">
        <v>-1.0481140244782217</v>
      </c>
      <c r="H49" s="5">
        <f>'Hobza''s data at different geom'!I42-'Hobza''s data at different geom'!E42</f>
        <v>-1.0660000000000003</v>
      </c>
      <c r="I49" s="11">
        <f>'VDZ-F12 F12b'!D49-'VDZ-F12 F12b'!$B49</f>
        <v>-1.1032276415533433</v>
      </c>
      <c r="J49" s="1">
        <f>'VDZ-F12 F12b'!E49-'VDZ-F12 F12b'!$B49</f>
        <v>-1.2156287340916019</v>
      </c>
      <c r="K49" s="1">
        <f>'VDZ-F12 F12b'!F49-'VDZ-F12 F12b'!$B49</f>
        <v>-1.0577323579035705</v>
      </c>
      <c r="L49" s="1">
        <f>'VDZ-F12 F12b'!G49-'VDZ-F12 F12b'!$B49</f>
        <v>-1.0196567657500082</v>
      </c>
      <c r="M49" s="1">
        <f>'VDZ-F12 F12b'!H49-'VDZ-F12 F12b'!$B49</f>
        <v>-1.0668109782526951</v>
      </c>
      <c r="N49" s="1">
        <f t="shared" si="17"/>
        <v>-1.0278423971817772</v>
      </c>
      <c r="O49" s="11">
        <f>'VDZ-F12 F12c'!D49-'VDZ-F12 F12c'!$B49</f>
        <v>-1.0940726934081737</v>
      </c>
      <c r="P49" s="1">
        <f>'VDZ-F12 F12c'!E49-'VDZ-F12 F12c'!$B49</f>
        <v>-1.2037940367855815</v>
      </c>
      <c r="Q49" s="1">
        <f>'VDZ-F12 F12c'!F49-'VDZ-F12 F12c'!$B49</f>
        <v>-1.0421191658680051</v>
      </c>
      <c r="R49" s="1">
        <f>'VDZ-F12 F12c'!G49-'VDZ-F12 F12c'!$B49</f>
        <v>-1.0110519157542108</v>
      </c>
      <c r="S49" s="1">
        <f>'VDZ-F12 F12c'!H49-'VDZ-F12 F12c'!$B49</f>
        <v>-1.0574289723272683</v>
      </c>
      <c r="T49" s="1">
        <f t="shared" si="18"/>
        <v>-1.0395977516707289</v>
      </c>
      <c r="U49" s="11"/>
      <c r="V49" s="1">
        <f>'VDZ-F12 F12b'!C49-'VDZ-F12 F12b'!B49</f>
        <v>-2.2688329509274583</v>
      </c>
      <c r="W49" s="1">
        <f>'VDZ-F12 F12c'!C49-'VDZ-F12 F12c'!B49</f>
        <v>-2.2396402112959368</v>
      </c>
      <c r="X49" t="str">
        <f t="shared" si="19"/>
        <v>39_Benzene-Cyclopentane_1.00.out</v>
      </c>
    </row>
    <row r="50" spans="1:24">
      <c r="A50" t="s">
        <v>38</v>
      </c>
      <c r="B50" s="1"/>
      <c r="C50" s="1"/>
      <c r="D50" s="1"/>
      <c r="E50" s="1"/>
      <c r="F50" s="1"/>
      <c r="G50" s="8">
        <v>-0.7231804213782036</v>
      </c>
      <c r="H50" s="5">
        <f>'Hobza''s data at different geom'!I43-'Hobza''s data at different geom'!E43</f>
        <v>-0.75</v>
      </c>
      <c r="I50" s="11">
        <f>'VDZ-F12 F12b'!D50-'VDZ-F12 F12b'!$B50</f>
        <v>-0.7666513274039084</v>
      </c>
      <c r="J50" s="1">
        <f>'VDZ-F12 F12b'!E50-'VDZ-F12 F12b'!$B50</f>
        <v>-0.84843485526499762</v>
      </c>
      <c r="K50" s="1">
        <f>'VDZ-F12 F12b'!F50-'VDZ-F12 F12b'!$B50</f>
        <v>-0.72697622602193812</v>
      </c>
      <c r="L50" s="1">
        <f>'VDZ-F12 F12b'!G50-'VDZ-F12 F12b'!$B50</f>
        <v>-0.69677463355682434</v>
      </c>
      <c r="M50" s="1">
        <f>'VDZ-F12 F12b'!H50-'VDZ-F12 F12b'!$B50</f>
        <v>-0.73264680836144702</v>
      </c>
      <c r="N50" s="1">
        <f t="shared" si="17"/>
        <v>-0.70232720121934888</v>
      </c>
      <c r="O50" s="11">
        <f>'VDZ-F12 F12c'!D50-'VDZ-F12 F12c'!$B50</f>
        <v>-0.75633344848303219</v>
      </c>
      <c r="P50" s="1">
        <f>'VDZ-F12 F12c'!E50-'VDZ-F12 F12c'!$B50</f>
        <v>-0.83634543006993933</v>
      </c>
      <c r="Q50" s="1">
        <f>'VDZ-F12 F12c'!F50-'VDZ-F12 F12c'!$B50</f>
        <v>-0.71187258662206254</v>
      </c>
      <c r="R50" s="1">
        <f>'VDZ-F12 F12c'!G50-'VDZ-F12 F12c'!$B50</f>
        <v>-0.68703609629648144</v>
      </c>
      <c r="S50" s="1">
        <f>'VDZ-F12 F12c'!H50-'VDZ-F12 F12c'!$B50</f>
        <v>-0.72235221742372158</v>
      </c>
      <c r="T50" s="1">
        <f t="shared" si="18"/>
        <v>-0.70846476323125296</v>
      </c>
      <c r="U50" s="11"/>
      <c r="V50" s="1">
        <f>'VDZ-F12 F12b'!C50-'VDZ-F12 F12b'!B50</f>
        <v>-1.6678831702228942</v>
      </c>
      <c r="W50" s="1">
        <f>'VDZ-F12 F12c'!C50-'VDZ-F12 F12c'!B50</f>
        <v>-1.6430914502130238</v>
      </c>
      <c r="X50" t="str">
        <f t="shared" si="19"/>
        <v>40_Benzene-Neopentane_1.00.out</v>
      </c>
    </row>
    <row r="51" spans="1:24">
      <c r="A51" t="s">
        <v>39</v>
      </c>
      <c r="B51" s="1"/>
      <c r="C51" s="1"/>
      <c r="D51" s="1"/>
      <c r="E51" s="1"/>
      <c r="F51" s="1"/>
      <c r="G51" s="8">
        <v>-0.56060418554871561</v>
      </c>
      <c r="H51" s="5">
        <f>'Hobza''s data at different geom'!I44-'Hobza''s data at different geom'!E44</f>
        <v>-0.62999999999999989</v>
      </c>
      <c r="I51" s="11">
        <f>'VDZ-F12 F12b'!D51-'VDZ-F12 F12b'!$B51</f>
        <v>-0.57216604110473668</v>
      </c>
      <c r="J51" s="1">
        <f>'VDZ-F12 F12b'!E51-'VDZ-F12 F12b'!$B51</f>
        <v>-0.67282843253978264</v>
      </c>
      <c r="K51" s="1">
        <f>'VDZ-F12 F12b'!F51-'VDZ-F12 F12b'!$B51</f>
        <v>-0.46043920332090238</v>
      </c>
      <c r="L51" s="1">
        <f>'VDZ-F12 F12b'!G51-'VDZ-F12 F12b'!$B51</f>
        <v>-0.41477517313979106</v>
      </c>
      <c r="M51" s="1">
        <f>'VDZ-F12 F12b'!H51-'VDZ-F12 F12b'!$B51</f>
        <v>-0.48830680139967164</v>
      </c>
      <c r="N51" s="1">
        <f t="shared" si="17"/>
        <v>-0.43998900422629372</v>
      </c>
      <c r="O51" s="11">
        <f>'VDZ-F12 F12c'!D51-'VDZ-F12 F12c'!$B51</f>
        <v>-0.59556436368240462</v>
      </c>
      <c r="P51" s="1">
        <f>'VDZ-F12 F12c'!E51-'VDZ-F12 F12c'!$B51</f>
        <v>-0.69389768178722555</v>
      </c>
      <c r="Q51" s="1">
        <f>'VDZ-F12 F12c'!F51-'VDZ-F12 F12c'!$B51</f>
        <v>-0.47663477047566172</v>
      </c>
      <c r="R51" s="1">
        <f>'VDZ-F12 F12c'!G51-'VDZ-F12 F12c'!$B51</f>
        <v>-0.44093481125219824</v>
      </c>
      <c r="S51" s="1">
        <f>'VDZ-F12 F12c'!H51-'VDZ-F12 F12c'!$B51</f>
        <v>-0.51301593910325227</v>
      </c>
      <c r="T51" s="1">
        <f t="shared" si="18"/>
        <v>-0.49097965415729083</v>
      </c>
      <c r="U51" s="11"/>
      <c r="V51" s="1">
        <f>'VDZ-F12 F12b'!C51-'VDZ-F12 F12b'!B51</f>
        <v>-1.9787140032412083</v>
      </c>
      <c r="W51" s="1">
        <f>'VDZ-F12 F12c'!C51-'VDZ-F12 F12c'!B51</f>
        <v>-1.9740232492605005</v>
      </c>
      <c r="X51" t="str">
        <f t="shared" si="19"/>
        <v>41_Uracil-Pentane_1.00.out</v>
      </c>
    </row>
    <row r="52" spans="1:24">
      <c r="A52" t="s">
        <v>40</v>
      </c>
      <c r="B52" s="1"/>
      <c r="C52" s="1"/>
      <c r="D52" s="1"/>
      <c r="E52" s="1"/>
      <c r="F52" s="1"/>
      <c r="G52" s="8">
        <v>-0.53460170989357803</v>
      </c>
      <c r="H52" s="5">
        <f>'Hobza''s data at different geom'!I45-'Hobza''s data at different geom'!E45</f>
        <v>-0.60700000000000021</v>
      </c>
      <c r="I52" s="11">
        <f>'VDZ-F12 F12b'!D52-'VDZ-F12 F12b'!$B52</f>
        <v>-0.53767556884481227</v>
      </c>
      <c r="J52" s="1">
        <f>'VDZ-F12 F12b'!E52-'VDZ-F12 F12b'!$B52</f>
        <v>-0.63403841702415686</v>
      </c>
      <c r="K52" s="1">
        <f>'VDZ-F12 F12b'!F52-'VDZ-F12 F12b'!$B52</f>
        <v>-0.44257227853691106</v>
      </c>
      <c r="L52" s="1">
        <f>'VDZ-F12 F12b'!G52-'VDZ-F12 F12b'!$B52</f>
        <v>-0.40265299516061415</v>
      </c>
      <c r="M52" s="1">
        <f>'VDZ-F12 F12b'!H52-'VDZ-F12 F12b'!$B52</f>
        <v>-0.4690136191209735</v>
      </c>
      <c r="N52" s="1">
        <f t="shared" si="17"/>
        <v>-0.42580115311145161</v>
      </c>
      <c r="O52" s="11">
        <f>'VDZ-F12 F12c'!D52-'VDZ-F12 F12c'!$B52</f>
        <v>-0.55595216253943747</v>
      </c>
      <c r="P52" s="1">
        <f>'VDZ-F12 F12c'!E52-'VDZ-F12 F12c'!$B52</f>
        <v>-0.65010005573281937</v>
      </c>
      <c r="Q52" s="1">
        <f>'VDZ-F12 F12c'!F52-'VDZ-F12 F12c'!$B52</f>
        <v>-0.45418217141788908</v>
      </c>
      <c r="R52" s="1">
        <f>'VDZ-F12 F12c'!G52-'VDZ-F12 F12c'!$B52</f>
        <v>-0.42326914383170067</v>
      </c>
      <c r="S52" s="1">
        <f>'VDZ-F12 F12c'!H52-'VDZ-F12 F12c'!$B52</f>
        <v>-0.48832354186126903</v>
      </c>
      <c r="T52" s="1">
        <f t="shared" si="18"/>
        <v>-0.46861479014127827</v>
      </c>
      <c r="U52" s="11"/>
      <c r="V52" s="1">
        <f>'VDZ-F12 F12b'!C52-'VDZ-F12 F12b'!B52</f>
        <v>-1.8019421530693323</v>
      </c>
      <c r="W52" s="1">
        <f>'VDZ-F12 F12c'!C52-'VDZ-F12 F12c'!B52</f>
        <v>-1.7950152282137135</v>
      </c>
      <c r="X52" t="str">
        <f t="shared" si="19"/>
        <v>42_Uracil-Cyclopentane_1.00.out</v>
      </c>
    </row>
    <row r="53" spans="1:24">
      <c r="A53" t="s">
        <v>41</v>
      </c>
      <c r="B53" s="1"/>
      <c r="C53" s="1"/>
      <c r="D53" s="1"/>
      <c r="E53" s="1"/>
      <c r="F53" s="1"/>
      <c r="G53" s="8">
        <v>-0.31084911933019388</v>
      </c>
      <c r="H53" s="5">
        <f>'Hobza''s data at different geom'!I46-'Hobza''s data at different geom'!E46</f>
        <v>-0.36099999999999977</v>
      </c>
      <c r="I53" s="11">
        <f>'VDZ-F12 F12b'!D53-'VDZ-F12 F12b'!$B53</f>
        <v>-0.328050929368922</v>
      </c>
      <c r="J53" s="1">
        <f>'VDZ-F12 F12b'!E53-'VDZ-F12 F12b'!$B53</f>
        <v>-0.37830737412881854</v>
      </c>
      <c r="K53" s="1">
        <f>'VDZ-F12 F12b'!F53-'VDZ-F12 F12b'!$B53</f>
        <v>-0.22973423378311786</v>
      </c>
      <c r="L53" s="1">
        <f>'VDZ-F12 F12b'!G53-'VDZ-F12 F12b'!$B53</f>
        <v>-0.19788521714551077</v>
      </c>
      <c r="M53" s="1">
        <f>'VDZ-F12 F12b'!H53-'VDZ-F12 F12b'!$B53</f>
        <v>-0.2490377637171961</v>
      </c>
      <c r="N53" s="1">
        <f t="shared" si="17"/>
        <v>-0.21518795013188519</v>
      </c>
      <c r="O53" s="11">
        <f>'VDZ-F12 F12c'!D53-'VDZ-F12 F12c'!$B53</f>
        <v>-0.34028749260688729</v>
      </c>
      <c r="P53" s="1">
        <f>'VDZ-F12 F12c'!E53-'VDZ-F12 F12c'!$B53</f>
        <v>-0.38963901025052206</v>
      </c>
      <c r="Q53" s="1">
        <f>'VDZ-F12 F12c'!F53-'VDZ-F12 F12c'!$B53</f>
        <v>-0.23762573280049271</v>
      </c>
      <c r="R53" s="1">
        <f>'VDZ-F12 F12c'!G53-'VDZ-F12 F12c'!$B53</f>
        <v>-0.21275089948603476</v>
      </c>
      <c r="S53" s="1">
        <f>'VDZ-F12 F12c'!H53-'VDZ-F12 F12c'!$B53</f>
        <v>-0.26290148308690897</v>
      </c>
      <c r="T53" s="1">
        <f t="shared" si="18"/>
        <v>-0.24746142694590123</v>
      </c>
      <c r="U53" s="11"/>
      <c r="V53" s="1">
        <f>'VDZ-F12 F12b'!C53-'VDZ-F12 F12b'!B53</f>
        <v>-1.293166612710718</v>
      </c>
      <c r="W53" s="1">
        <f>'VDZ-F12 F12c'!C53-'VDZ-F12 F12c'!B53</f>
        <v>-1.286578339080056</v>
      </c>
      <c r="X53" t="str">
        <f t="shared" si="19"/>
        <v>43_Uracil-Neopentane_1.00.out</v>
      </c>
    </row>
    <row r="54" spans="1:24">
      <c r="A54" t="s">
        <v>42</v>
      </c>
      <c r="B54" s="1">
        <f>'VTZ-F12 F12b'!D54-'VTZ-F12 F12b'!$B54</f>
        <v>-0.12076663990486614</v>
      </c>
      <c r="C54" s="1">
        <f>'VTZ-F12 F12b'!E54-'VTZ-F12 F12b'!$B54</f>
        <v>-0.14455828364605972</v>
      </c>
      <c r="D54" s="1">
        <f>'VTZ-F12 F12b'!F54-'VTZ-F12 F12b'!$B54</f>
        <v>-0.11299427543633378</v>
      </c>
      <c r="E54" s="1">
        <f>'VTZ-F12 F12b'!G54-'VTZ-F12 F12b'!$B54</f>
        <v>-0.10268973188149833</v>
      </c>
      <c r="F54" s="1">
        <f>'VTZ-F12 F12b'!H54-'VTZ-F12 F12b'!$B54</f>
        <v>-0.11666253934532911</v>
      </c>
      <c r="G54" s="8">
        <v>-0.12470057712217986</v>
      </c>
      <c r="H54" s="5">
        <f>'Hobza''s data at different geom'!I47-'Hobza''s data at different geom'!E47</f>
        <v>-0.1579999999999997</v>
      </c>
      <c r="I54" s="11">
        <f>'VDZ-F12 F12b'!D54-'VDZ-F12 F12b'!$B54</f>
        <v>-0.13256367862098628</v>
      </c>
      <c r="J54" s="1">
        <f>'VDZ-F12 F12b'!E54-'VDZ-F12 F12b'!$B54</f>
        <v>-0.19221517680060507</v>
      </c>
      <c r="K54" s="1">
        <f>'VDZ-F12 F12b'!F54-'VDZ-F12 F12b'!$B54</f>
        <v>-0.12045431355838954</v>
      </c>
      <c r="L54" s="1">
        <f>'VDZ-F12 F12b'!G54-'VDZ-F12 F12b'!$B54</f>
        <v>-9.9992381037159905E-2</v>
      </c>
      <c r="M54" s="1">
        <f>'VDZ-F12 F12b'!H54-'VDZ-F12 F12b'!$B54</f>
        <v>-0.1227120581761274</v>
      </c>
      <c r="N54" s="1">
        <f t="shared" si="17"/>
        <v>-0.1045123621954176</v>
      </c>
      <c r="O54" s="11">
        <f>'VDZ-F12 F12c'!D54-'VDZ-F12 F12c'!$B54</f>
        <v>-0.1449808685155034</v>
      </c>
      <c r="P54" s="1">
        <f>'VDZ-F12 F12c'!E54-'VDZ-F12 F12c'!$B54</f>
        <v>-0.20317145285115745</v>
      </c>
      <c r="Q54" s="1">
        <f>'VDZ-F12 F12c'!F54-'VDZ-F12 F12c'!$B54</f>
        <v>-0.12984908189965161</v>
      </c>
      <c r="R54" s="1">
        <f>'VDZ-F12 F12c'!G54-'VDZ-F12 F12c'!$B54</f>
        <v>-0.1125806811681711</v>
      </c>
      <c r="S54" s="1">
        <f>'VDZ-F12 F12c'!H54-'VDZ-F12 F12c'!$B54</f>
        <v>-0.13489829953683952</v>
      </c>
      <c r="T54" s="1">
        <f t="shared" si="18"/>
        <v>-0.12658078424607777</v>
      </c>
      <c r="U54" s="11">
        <f>'VTZ-F12 F12b'!C54-'VTZ-F12 F12b'!B54</f>
        <v>-0.67388929504512274</v>
      </c>
      <c r="V54" s="1">
        <f>'VDZ-F12 F12b'!C54-'VDZ-F12 F12b'!B54</f>
        <v>-0.68409853578487723</v>
      </c>
      <c r="W54" s="1">
        <f>'VDZ-F12 F12c'!C54-'VDZ-F12 F12c'!B54</f>
        <v>-0.68635017411313837</v>
      </c>
      <c r="X54" t="str">
        <f t="shared" si="19"/>
        <v>44_Ethene-Pentane_1.00.out</v>
      </c>
    </row>
    <row r="55" spans="1:24">
      <c r="A55" t="s">
        <v>43</v>
      </c>
      <c r="B55" s="1">
        <f>'VTZ-F12 F12b'!D55-'VTZ-F12 F12b'!$B55</f>
        <v>-0.38595502233539358</v>
      </c>
      <c r="C55" s="1">
        <f>'VTZ-F12 F12b'!E55-'VTZ-F12 F12b'!$B55</f>
        <v>-0.42059063398881325</v>
      </c>
      <c r="D55" s="1">
        <f>'VTZ-F12 F12b'!F55-'VTZ-F12 F12b'!$B55</f>
        <v>-0.39047118433680783</v>
      </c>
      <c r="E55" s="1">
        <f>'VTZ-F12 F12b'!G55-'VTZ-F12 F12b'!$B55</f>
        <v>-0.38100821531736351</v>
      </c>
      <c r="F55" s="1">
        <f>'VTZ-F12 F12b'!H55-'VTZ-F12 F12b'!$B55</f>
        <v>-0.39392237127609997</v>
      </c>
      <c r="G55" s="8">
        <v>-0.35322725218247353</v>
      </c>
      <c r="H55" s="5">
        <f>'Hobza''s data at different geom'!I48-'Hobza''s data at different geom'!E48</f>
        <v>-0.38900000000000001</v>
      </c>
      <c r="I55" s="11">
        <f>'VDZ-F12 F12b'!D55-'VDZ-F12 F12b'!$B55</f>
        <v>-0.38959919021430944</v>
      </c>
      <c r="J55" s="1">
        <f>'VDZ-F12 F12b'!E55-'VDZ-F12 F12b'!$B55</f>
        <v>-0.46734340231190896</v>
      </c>
      <c r="K55" s="1">
        <f>'VDZ-F12 F12b'!F55-'VDZ-F12 F12b'!$B55</f>
        <v>-0.40136842792697114</v>
      </c>
      <c r="L55" s="1">
        <f>'VDZ-F12 F12b'!G55-'VDZ-F12 F12b'!$B55</f>
        <v>-0.38361508676300726</v>
      </c>
      <c r="M55" s="1">
        <f>'VDZ-F12 F12b'!H55-'VDZ-F12 F12b'!$B55</f>
        <v>-0.40354035063446236</v>
      </c>
      <c r="N55" s="1">
        <f t="shared" si="17"/>
        <v>-0.38683324214563419</v>
      </c>
      <c r="O55" s="11">
        <f>'VDZ-F12 F12c'!D55-'VDZ-F12 F12c'!$B55</f>
        <v>-0.40385954696027304</v>
      </c>
      <c r="P55" s="1">
        <f>'VDZ-F12 F12c'!E55-'VDZ-F12 F12c'!$B55</f>
        <v>-0.47958321856295916</v>
      </c>
      <c r="Q55" s="1">
        <f>'VDZ-F12 F12c'!F55-'VDZ-F12 F12c'!$B55</f>
        <v>-0.41240466576668622</v>
      </c>
      <c r="R55" s="1">
        <f>'VDZ-F12 F12c'!G55-'VDZ-F12 F12c'!$B55</f>
        <v>-0.39770114346991137</v>
      </c>
      <c r="S55" s="1">
        <f>'VDZ-F12 F12c'!H55-'VDZ-F12 F12c'!$B55</f>
        <v>-0.41718704745855262</v>
      </c>
      <c r="T55" s="1">
        <f t="shared" si="18"/>
        <v>-0.40958550743803257</v>
      </c>
      <c r="U55" s="11">
        <f>'VTZ-F12 F12b'!C55-'VTZ-F12 F12b'!B55</f>
        <v>-0.92662977464750651</v>
      </c>
      <c r="V55" s="1">
        <f>'VDZ-F12 F12b'!C55-'VDZ-F12 F12b'!B55</f>
        <v>-0.91888658474252871</v>
      </c>
      <c r="W55" s="1">
        <f>'VDZ-F12 F12c'!C55-'VDZ-F12 F12c'!B55</f>
        <v>-0.92116970904000506</v>
      </c>
      <c r="X55" t="str">
        <f t="shared" si="19"/>
        <v>45_Ethyne-Pentane_1.00.out</v>
      </c>
    </row>
    <row r="56" spans="1:24">
      <c r="A56" t="s">
        <v>44</v>
      </c>
      <c r="B56" s="1">
        <f>'VTZ-F12 F12b'!D56-'VTZ-F12 F12b'!$B56</f>
        <v>-0.19441698190618073</v>
      </c>
      <c r="C56" s="1">
        <f>'VTZ-F12 F12b'!E56-'VTZ-F12 F12b'!$B56</f>
        <v>-0.23884386970153759</v>
      </c>
      <c r="D56" s="1">
        <f>'VTZ-F12 F12b'!F56-'VTZ-F12 F12b'!$B56</f>
        <v>-0.17227493366084179</v>
      </c>
      <c r="E56" s="1">
        <f>'VTZ-F12 F12b'!G56-'VTZ-F12 F12b'!$B56</f>
        <v>-0.15304606624005412</v>
      </c>
      <c r="F56" s="1">
        <f>'VTZ-F12 F12b'!H56-'VTZ-F12 F12b'!$B56</f>
        <v>-0.18303440534670656</v>
      </c>
      <c r="G56" s="8">
        <v>-0.22556686966887884</v>
      </c>
      <c r="H56" s="5">
        <f>'Hobza''s data at different geom'!I49-'Hobza''s data at different geom'!E49</f>
        <v>-0.25699999999999967</v>
      </c>
      <c r="I56" s="11">
        <f>'VDZ-F12 F12b'!D56-'VDZ-F12 F12b'!$B56</f>
        <v>-0.2080067926302922</v>
      </c>
      <c r="J56" s="1">
        <f>'VDZ-F12 F12b'!E56-'VDZ-F12 F12b'!$B56</f>
        <v>-0.31609886081256366</v>
      </c>
      <c r="K56" s="1">
        <f>'VDZ-F12 F12b'!F56-'VDZ-F12 F12b'!$B56</f>
        <v>-0.1611881944347564</v>
      </c>
      <c r="L56" s="1">
        <f>'VDZ-F12 F12b'!G56-'VDZ-F12 F12b'!$B56</f>
        <v>-0.12267318491529533</v>
      </c>
      <c r="M56" s="1">
        <f>'VDZ-F12 F12b'!H56-'VDZ-F12 F12b'!$B56</f>
        <v>-0.1754609967725731</v>
      </c>
      <c r="N56" s="1">
        <f t="shared" si="17"/>
        <v>-0.1386343561906811</v>
      </c>
      <c r="O56" s="11">
        <f>'VDZ-F12 F12c'!D56-'VDZ-F12 F12c'!$B56</f>
        <v>-0.22778968975671798</v>
      </c>
      <c r="P56" s="1">
        <f>'VDZ-F12 F12c'!E56-'VDZ-F12 F12c'!$B56</f>
        <v>-0.33311951105653126</v>
      </c>
      <c r="Q56" s="1">
        <f>'VDZ-F12 F12c'!F56-'VDZ-F12 F12c'!$B56</f>
        <v>-0.17490720425076578</v>
      </c>
      <c r="R56" s="1">
        <f>'VDZ-F12 F12c'!G56-'VDZ-F12 F12c'!$B56</f>
        <v>-0.14353756498262804</v>
      </c>
      <c r="S56" s="1">
        <f>'VDZ-F12 F12c'!H56-'VDZ-F12 F12c'!$B56</f>
        <v>-0.1952763802657147</v>
      </c>
      <c r="T56" s="1">
        <f t="shared" si="18"/>
        <v>-0.17848336145199806</v>
      </c>
      <c r="U56" s="11">
        <f>'VTZ-F12 F12b'!C56-'VTZ-F12 F12b'!B56</f>
        <v>-1.2978469883890291</v>
      </c>
      <c r="V56" s="1">
        <f>'VDZ-F12 F12b'!C56-'VDZ-F12 F12b'!B56</f>
        <v>-1.3114128313715927</v>
      </c>
      <c r="W56" s="1">
        <f>'VDZ-F12 F12c'!C56-'VDZ-F12 F12c'!B56</f>
        <v>-1.3086547608146115</v>
      </c>
      <c r="X56" t="str">
        <f t="shared" si="19"/>
        <v>46_Peptide-Pentane_1.00.out</v>
      </c>
    </row>
    <row r="57" spans="1:24">
      <c r="A57" t="s">
        <v>45</v>
      </c>
      <c r="B57" s="1">
        <f>'VTZ-F12 F12b'!D57-'VTZ-F12 F12b'!$B57</f>
        <v>-0.95626939583677961</v>
      </c>
      <c r="C57" s="1">
        <f>'VTZ-F12 F12b'!E57-'VTZ-F12 F12b'!$B57</f>
        <v>-0.98183214818388898</v>
      </c>
      <c r="D57" s="1">
        <f>'VTZ-F12 F12b'!F57-'VTZ-F12 F12b'!$B57</f>
        <v>-0.93452180229972459</v>
      </c>
      <c r="E57" s="1">
        <f>'VTZ-F12 F12b'!G57-'VTZ-F12 F12b'!$B57</f>
        <v>-0.92214212335548984</v>
      </c>
      <c r="F57" s="1">
        <f>'VTZ-F12 F12b'!H57-'VTZ-F12 F12b'!$B57</f>
        <v>-0.93948026729217071</v>
      </c>
      <c r="G57" s="8">
        <v>-0.92039916380780262</v>
      </c>
      <c r="H57" s="5">
        <f>'Hobza''s data at different geom'!I50-'Hobza''s data at different geom'!E50</f>
        <v>-0.91700000000000026</v>
      </c>
      <c r="I57" s="11">
        <f>'VDZ-F12 F12b'!D57-'VDZ-F12 F12b'!$B57</f>
        <v>-0.98526325768835044</v>
      </c>
      <c r="J57" s="1">
        <f>'VDZ-F12 F12b'!E57-'VDZ-F12 F12b'!$B57</f>
        <v>-1.0492213444056544</v>
      </c>
      <c r="K57" s="1">
        <f>'VDZ-F12 F12b'!F57-'VDZ-F12 F12b'!$B57</f>
        <v>-0.93090535052396639</v>
      </c>
      <c r="L57" s="1">
        <f>'VDZ-F12 F12b'!G57-'VDZ-F12 F12b'!$B57</f>
        <v>-0.90524736348202284</v>
      </c>
      <c r="M57" s="1">
        <f>'VDZ-F12 F12b'!H57-'VDZ-F12 F12b'!$B57</f>
        <v>-0.93919074064441643</v>
      </c>
      <c r="N57" s="1">
        <f t="shared" si="17"/>
        <v>-0.91037874520219697</v>
      </c>
      <c r="O57" s="11">
        <f>'VDZ-F12 F12c'!D57-'VDZ-F12 F12c'!$B57</f>
        <v>-0.95844718386949435</v>
      </c>
      <c r="P57" s="1">
        <f>'VDZ-F12 F12c'!E57-'VDZ-F12 F12c'!$B57</f>
        <v>-1.0212349610522855</v>
      </c>
      <c r="Q57" s="1">
        <f>'VDZ-F12 F12c'!F57-'VDZ-F12 F12c'!$B57</f>
        <v>-0.89979728663726011</v>
      </c>
      <c r="R57" s="1">
        <f>'VDZ-F12 F12c'!G57-'VDZ-F12 F12c'!$B57</f>
        <v>-0.87930971995989227</v>
      </c>
      <c r="S57" s="1">
        <f>'VDZ-F12 F12c'!H57-'VDZ-F12 F12c'!$B57</f>
        <v>-0.91277008497868817</v>
      </c>
      <c r="T57" s="1">
        <f t="shared" si="18"/>
        <v>-0.89955613159500081</v>
      </c>
      <c r="U57" s="11">
        <f>'VTZ-F12 F12b'!C57-'VTZ-F12 F12b'!B57</f>
        <v>-1.7854731518218112</v>
      </c>
      <c r="V57" s="1">
        <f>'VDZ-F12 F12b'!C57-'VDZ-F12 F12b'!B57</f>
        <v>-1.8279234233953088</v>
      </c>
      <c r="W57" s="1">
        <f>'VDZ-F12 F12c'!C57-'VDZ-F12 F12c'!B57</f>
        <v>-1.7888561646870871</v>
      </c>
      <c r="X57" t="str">
        <f t="shared" si="19"/>
        <v>47_Benzene-Benzene_TS_1.00.out</v>
      </c>
    </row>
    <row r="58" spans="1:24">
      <c r="A58" t="s">
        <v>46</v>
      </c>
      <c r="B58" s="1">
        <f>'VTZ-F12 F12b'!D58-'VTZ-F12 F12b'!$B58</f>
        <v>-0.9028817824125186</v>
      </c>
      <c r="C58" s="1">
        <f>'VTZ-F12 F12b'!E58-'VTZ-F12 F12b'!$B58</f>
        <v>-0.93164363863470445</v>
      </c>
      <c r="D58" s="1">
        <f>'VTZ-F12 F12b'!F58-'VTZ-F12 F12b'!$B58</f>
        <v>-0.88436286498462158</v>
      </c>
      <c r="E58" s="1">
        <f>'VTZ-F12 F12b'!G58-'VTZ-F12 F12b'!$B58</f>
        <v>-0.87260404132184988</v>
      </c>
      <c r="F58" s="1">
        <f>'VTZ-F12 F12b'!H58-'VTZ-F12 F12b'!$B58</f>
        <v>-0.89014993719657998</v>
      </c>
      <c r="G58" s="8">
        <v>-0.88328480497011475</v>
      </c>
      <c r="H58" s="5">
        <f>'Hobza''s data at different geom'!I51-'Hobza''s data at different geom'!E51</f>
        <v>-0.8839999999999999</v>
      </c>
      <c r="I58" s="11">
        <f>'VDZ-F12 F12b'!D58-'VDZ-F12 F12b'!$B58</f>
        <v>-0.93789127287791318</v>
      </c>
      <c r="J58" s="1">
        <f>'VDZ-F12 F12b'!E58-'VDZ-F12 F12b'!$B58</f>
        <v>-1.009219251178306</v>
      </c>
      <c r="K58" s="1">
        <f>'VDZ-F12 F12b'!F58-'VDZ-F12 F12b'!$B58</f>
        <v>-0.89177887342465789</v>
      </c>
      <c r="L58" s="1">
        <f>'VDZ-F12 F12b'!G58-'VDZ-F12 F12b'!$B58</f>
        <v>-0.86789633389369047</v>
      </c>
      <c r="M58" s="1">
        <f>'VDZ-F12 F12b'!H58-'VDZ-F12 F12b'!$B58</f>
        <v>-0.9026198718721421</v>
      </c>
      <c r="N58" s="1">
        <f t="shared" si="17"/>
        <v>-0.87470635757954363</v>
      </c>
      <c r="O58" s="11">
        <f>'VDZ-F12 F12c'!D58-'VDZ-F12 F12c'!$B58</f>
        <v>-0.90921506134414765</v>
      </c>
      <c r="P58" s="1">
        <f>'VDZ-F12 F12c'!E58-'VDZ-F12 F12c'!$B58</f>
        <v>-0.97923102582387056</v>
      </c>
      <c r="Q58" s="1">
        <f>'VDZ-F12 F12c'!F58-'VDZ-F12 F12c'!$B58</f>
        <v>-0.85873985442251444</v>
      </c>
      <c r="R58" s="1">
        <f>'VDZ-F12 F12c'!G58-'VDZ-F12 F12c'!$B58</f>
        <v>-0.84003988092705573</v>
      </c>
      <c r="S58" s="1">
        <f>'VDZ-F12 F12c'!H58-'VDZ-F12 F12c'!$B58</f>
        <v>-0.87423964373820429</v>
      </c>
      <c r="T58" s="1">
        <f t="shared" si="18"/>
        <v>-0.86144885580029618</v>
      </c>
      <c r="U58" s="11">
        <f>'VTZ-F12 F12b'!C58-'VTZ-F12 F12b'!B58</f>
        <v>-1.7190004021664769</v>
      </c>
      <c r="V58" s="1">
        <f>'VDZ-F12 F12b'!C58-'VDZ-F12 F12b'!B58</f>
        <v>-1.7636380714625499</v>
      </c>
      <c r="W58" s="1">
        <f>'VDZ-F12 F12c'!C58-'VDZ-F12 F12c'!B58</f>
        <v>-1.7222698233161999</v>
      </c>
      <c r="X58" t="str">
        <f t="shared" si="19"/>
        <v>48_Pyridine-Pyridine_TS_1.00.out</v>
      </c>
    </row>
    <row r="59" spans="1:24">
      <c r="A59" t="s">
        <v>47</v>
      </c>
      <c r="B59" s="1">
        <f>'VTZ-F12 F12b'!D59-'VTZ-F12 F12b'!$B59</f>
        <v>-0.91647156681232778</v>
      </c>
      <c r="C59" s="1">
        <f>'VTZ-F12 F12b'!E59-'VTZ-F12 F12b'!$B59</f>
        <v>-0.94168209975452077</v>
      </c>
      <c r="D59" s="1">
        <f>'VTZ-F12 F12b'!F59-'VTZ-F12 F12b'!$B59</f>
        <v>-0.89518788928091109</v>
      </c>
      <c r="E59" s="1">
        <f>'VTZ-F12 F12b'!G59-'VTZ-F12 F12b'!$B59</f>
        <v>-0.88333165737847619</v>
      </c>
      <c r="F59" s="1">
        <f>'VTZ-F12 F12b'!H59-'VTZ-F12 F12b'!$B59</f>
        <v>-0.90047381028329232</v>
      </c>
      <c r="G59" s="8">
        <v>-0.89070518321150649</v>
      </c>
      <c r="H59" s="5">
        <f>'Hobza''s data at different geom'!I52-'Hobza''s data at different geom'!E52</f>
        <v>-0.88199999999999967</v>
      </c>
      <c r="I59" s="11">
        <f>'VDZ-F12 F12b'!D59-'VDZ-F12 F12b'!$B59</f>
        <v>-0.95557821484410388</v>
      </c>
      <c r="J59" s="1">
        <f>'VDZ-F12 F12b'!E59-'VDZ-F12 F12b'!$B59</f>
        <v>-1.0201174617050728</v>
      </c>
      <c r="K59" s="1">
        <f>'VDZ-F12 F12b'!F59-'VDZ-F12 F12b'!$B59</f>
        <v>-0.90418631587008136</v>
      </c>
      <c r="L59" s="1">
        <f>'VDZ-F12 F12b'!G59-'VDZ-F12 F12b'!$B59</f>
        <v>-0.87983278409675592</v>
      </c>
      <c r="M59" s="1">
        <f>'VDZ-F12 F12b'!H59-'VDZ-F12 F12b'!$B59</f>
        <v>-0.91361547284554279</v>
      </c>
      <c r="N59" s="1">
        <f t="shared" si="17"/>
        <v>-0.88572746066788854</v>
      </c>
      <c r="O59" s="11">
        <f>'VDZ-F12 F12c'!D59-'VDZ-F12 F12c'!$B59</f>
        <v>-0.92111768979452435</v>
      </c>
      <c r="P59" s="1">
        <f>'VDZ-F12 F12c'!E59-'VDZ-F12 F12c'!$B59</f>
        <v>-0.98457161366619106</v>
      </c>
      <c r="Q59" s="1">
        <f>'VDZ-F12 F12c'!F59-'VDZ-F12 F12c'!$B59</f>
        <v>-0.86553300149949042</v>
      </c>
      <c r="R59" s="1">
        <f>'VDZ-F12 F12c'!G59-'VDZ-F12 F12c'!$B59</f>
        <v>-0.84625503308473071</v>
      </c>
      <c r="S59" s="1">
        <f>'VDZ-F12 F12c'!H59-'VDZ-F12 F12c'!$B59</f>
        <v>-0.87956377311709133</v>
      </c>
      <c r="T59" s="1">
        <f t="shared" si="18"/>
        <v>-0.8667709800935145</v>
      </c>
      <c r="U59" s="11">
        <f>'VTZ-F12 F12b'!C59-'VTZ-F12 F12b'!B59</f>
        <v>-1.7236230764381721</v>
      </c>
      <c r="V59" s="1">
        <f>'VDZ-F12 F12b'!C59-'VDZ-F12 F12b'!B59</f>
        <v>-1.7738470360824961</v>
      </c>
      <c r="W59" s="1">
        <f>'VDZ-F12 F12c'!C59-'VDZ-F12 F12c'!B59</f>
        <v>-1.7277268900221685</v>
      </c>
      <c r="X59" t="str">
        <f t="shared" si="19"/>
        <v>49_Benzene-Pyridine_TS_1.00.out</v>
      </c>
    </row>
    <row r="60" spans="1:24">
      <c r="A60" t="s">
        <v>48</v>
      </c>
      <c r="B60" s="1">
        <f>'VTZ-F12 F12b'!D60-'VTZ-F12 F12b'!$B60</f>
        <v>-0.63524069942045491</v>
      </c>
      <c r="C60" s="1">
        <f>'VTZ-F12 F12b'!E60-'VTZ-F12 F12b'!$B60</f>
        <v>-0.65196788196295152</v>
      </c>
      <c r="D60" s="1">
        <f>'VTZ-F12 F12b'!F60-'VTZ-F12 F12b'!$B60</f>
        <v>-0.624337152485956</v>
      </c>
      <c r="E60" s="1">
        <f>'VTZ-F12 F12b'!G60-'VTZ-F12 F12b'!$B60</f>
        <v>-0.61697620238631545</v>
      </c>
      <c r="F60" s="1">
        <f>'VTZ-F12 F12b'!H60-'VTZ-F12 F12b'!$B60</f>
        <v>-0.62720781660947988</v>
      </c>
      <c r="G60" s="8">
        <v>-0.62162976782027579</v>
      </c>
      <c r="H60" s="5">
        <f>'Hobza''s data at different geom'!I53-'Hobza''s data at different geom'!E53</f>
        <v>-0.60599999999999987</v>
      </c>
      <c r="I60" s="11">
        <f>'VDZ-F12 F12b'!D60-'VDZ-F12 F12b'!$B60</f>
        <v>-0.67814274894313931</v>
      </c>
      <c r="J60" s="1">
        <f>'VDZ-F12 F12b'!E60-'VDZ-F12 F12b'!$B60</f>
        <v>-0.72024688177569862</v>
      </c>
      <c r="K60" s="1">
        <f>'VDZ-F12 F12b'!F60-'VDZ-F12 F12b'!$B60</f>
        <v>-0.65542904535707569</v>
      </c>
      <c r="L60" s="1">
        <f>'VDZ-F12 F12b'!G60-'VDZ-F12 F12b'!$B60</f>
        <v>-0.64122993171037246</v>
      </c>
      <c r="M60" s="1">
        <f>'VDZ-F12 F12b'!H60-'VDZ-F12 F12b'!$B60</f>
        <v>-0.65934682002989486</v>
      </c>
      <c r="N60" s="1">
        <f t="shared" si="17"/>
        <v>-0.64339987216747574</v>
      </c>
      <c r="O60" s="11">
        <f>'VDZ-F12 F12c'!D60-'VDZ-F12 F12c'!$B60</f>
        <v>-0.64881215547177984</v>
      </c>
      <c r="P60" s="1">
        <f>'VDZ-F12 F12c'!E60-'VDZ-F12 F12c'!$B60</f>
        <v>-0.69043199927197652</v>
      </c>
      <c r="Q60" s="1">
        <f>'VDZ-F12 F12c'!F60-'VDZ-F12 F12c'!$B60</f>
        <v>-0.62375349193847018</v>
      </c>
      <c r="R60" s="1">
        <f>'VDZ-F12 F12c'!G60-'VDZ-F12 F12c'!$B60</f>
        <v>-0.61243490424483937</v>
      </c>
      <c r="S60" s="1">
        <f>'VDZ-F12 F12c'!H60-'VDZ-F12 F12c'!$B60</f>
        <v>-0.63031796184312139</v>
      </c>
      <c r="T60" s="1">
        <f t="shared" si="18"/>
        <v>-0.62299444738346255</v>
      </c>
      <c r="U60" s="11">
        <f>'VTZ-F12 F12b'!C60-'VTZ-F12 F12b'!B60</f>
        <v>-1.1217983440781611</v>
      </c>
      <c r="V60" s="1">
        <f>'VDZ-F12 F12b'!C60-'VDZ-F12 F12b'!B60</f>
        <v>-1.1512451956171965</v>
      </c>
      <c r="W60" s="1">
        <f>'VDZ-F12 F12c'!C60-'VDZ-F12 F12c'!B60</f>
        <v>-1.1158675083226131</v>
      </c>
      <c r="X60" t="str">
        <f t="shared" si="19"/>
        <v>50_Benzene-Ethyne_CH-pi_1.00.out</v>
      </c>
    </row>
    <row r="61" spans="1:24">
      <c r="A61" t="s">
        <v>49</v>
      </c>
      <c r="B61" s="1">
        <f>'VTZ-F12 F12b'!D61-'VTZ-F12 F12b'!$B61</f>
        <v>-0.13814621076498335</v>
      </c>
      <c r="C61" s="1">
        <f>'VTZ-F12 F12b'!E61-'VTZ-F12 F12b'!$B61</f>
        <v>-0.14912351574130334</v>
      </c>
      <c r="D61" s="1">
        <f>'VTZ-F12 F12b'!F61-'VTZ-F12 F12b'!$B61</f>
        <v>-0.13801466388294203</v>
      </c>
      <c r="E61" s="1">
        <f>'VTZ-F12 F12b'!G61-'VTZ-F12 F12b'!$B61</f>
        <v>-0.13488674421973079</v>
      </c>
      <c r="F61" s="1">
        <f>'VTZ-F12 F12b'!H61-'VTZ-F12 F12b'!$B61</f>
        <v>-0.13913483645559022</v>
      </c>
      <c r="G61" s="8">
        <v>-0.13442910073581293</v>
      </c>
      <c r="H61" s="5">
        <f>'Hobza''s data at different geom'!I54-'Hobza''s data at different geom'!E54</f>
        <v>-0.12200000000000011</v>
      </c>
      <c r="I61" s="11">
        <f>'VDZ-F12 F12b'!D61-'VDZ-F12 F12b'!$B61</f>
        <v>-0.14374517933204967</v>
      </c>
      <c r="J61" s="1">
        <f>'VDZ-F12 F12b'!E61-'VDZ-F12 F12b'!$B61</f>
        <v>-0.16822354293504005</v>
      </c>
      <c r="K61" s="1">
        <f>'VDZ-F12 F12b'!F61-'VDZ-F12 F12b'!$B61</f>
        <v>-0.14347092740918654</v>
      </c>
      <c r="L61" s="1">
        <f>'VDZ-F12 F12b'!G61-'VDZ-F12 F12b'!$B61</f>
        <v>-0.13787815325767605</v>
      </c>
      <c r="M61" s="1">
        <f>'VDZ-F12 F12b'!H61-'VDZ-F12 F12b'!$B61</f>
        <v>-0.14412581264839885</v>
      </c>
      <c r="N61" s="1">
        <f t="shared" si="17"/>
        <v>-0.13781571644377255</v>
      </c>
      <c r="O61" s="11">
        <f>'VDZ-F12 F12c'!D61-'VDZ-F12 F12c'!$B61</f>
        <v>-0.14400248586120967</v>
      </c>
      <c r="P61" s="1">
        <f>'VDZ-F12 F12c'!E61-'VDZ-F12 F12c'!$B61</f>
        <v>-0.16780112168290162</v>
      </c>
      <c r="Q61" s="1">
        <f>'VDZ-F12 F12c'!F61-'VDZ-F12 F12c'!$B61</f>
        <v>-0.1425657381253338</v>
      </c>
      <c r="R61" s="1">
        <f>'VDZ-F12 F12c'!G61-'VDZ-F12 F12c'!$B61</f>
        <v>-0.13818413847728728</v>
      </c>
      <c r="S61" s="1">
        <f>'VDZ-F12 F12c'!H61-'VDZ-F12 F12c'!$B61</f>
        <v>-0.14428183076090217</v>
      </c>
      <c r="T61" s="1">
        <f t="shared" si="18"/>
        <v>-0.14141654547122193</v>
      </c>
      <c r="U61" s="11">
        <f>'VTZ-F12 F12b'!C61-'VTZ-F12 F12b'!B61</f>
        <v>-0.33866202211157059</v>
      </c>
      <c r="V61" s="1">
        <f>'VDZ-F12 F12b'!C61-'VDZ-F12 F12b'!B61</f>
        <v>-0.33876657397991727</v>
      </c>
      <c r="W61" s="1">
        <f>'VDZ-F12 F12c'!C61-'VDZ-F12 F12c'!B61</f>
        <v>-0.33425045587964175</v>
      </c>
      <c r="X61" t="str">
        <f t="shared" si="19"/>
        <v>51_Ethyne-Ethyne_TS_1.00.out</v>
      </c>
    </row>
    <row r="62" spans="1:24">
      <c r="A62" t="s">
        <v>50</v>
      </c>
      <c r="B62" s="1">
        <f>'VTZ-F12 F12b'!D62-'VTZ-F12 F12b'!$B62</f>
        <v>-0.46487414180283704</v>
      </c>
      <c r="C62" s="1">
        <f>'VTZ-F12 F12b'!E62-'VTZ-F12 F12b'!$B62</f>
        <v>-0.54114582065956451</v>
      </c>
      <c r="D62" s="1">
        <f>'VTZ-F12 F12b'!F62-'VTZ-F12 F12b'!$B62</f>
        <v>-0.49481748611875975</v>
      </c>
      <c r="E62" s="1">
        <f>'VTZ-F12 F12b'!G62-'VTZ-F12 F12b'!$B62</f>
        <v>-0.48358204803095184</v>
      </c>
      <c r="F62" s="1">
        <f>'VTZ-F12 F12b'!H62-'VTZ-F12 F12b'!$B62</f>
        <v>-0.50338088283589233</v>
      </c>
      <c r="G62" s="8">
        <v>-0.52825089740181674</v>
      </c>
      <c r="H62" s="5">
        <f>'Hobza''s data at different geom'!I55-'Hobza''s data at different geom'!E55</f>
        <v>-0.52400000000000002</v>
      </c>
      <c r="I62" s="11">
        <f>'VDZ-F12 F12b'!D62-'VDZ-F12 F12b'!$B62</f>
        <v>-0.46484934448909154</v>
      </c>
      <c r="J62" s="1">
        <f>'VDZ-F12 F12b'!E62-'VDZ-F12 F12b'!$B62</f>
        <v>-0.63994336254373607</v>
      </c>
      <c r="K62" s="1">
        <f>'VDZ-F12 F12b'!F62-'VDZ-F12 F12b'!$B62</f>
        <v>-0.5312513347923904</v>
      </c>
      <c r="L62" s="1">
        <f>'VDZ-F12 F12b'!G62-'VDZ-F12 F12b'!$B62</f>
        <v>-0.50922876361283542</v>
      </c>
      <c r="M62" s="1">
        <f>'VDZ-F12 F12b'!H62-'VDZ-F12 F12b'!$B62</f>
        <v>-0.54673919018504424</v>
      </c>
      <c r="N62" s="1">
        <f t="shared" si="17"/>
        <v>-0.52233326949209202</v>
      </c>
      <c r="O62" s="11">
        <f>'VDZ-F12 F12c'!D62-'VDZ-F12 F12c'!$B62</f>
        <v>-0.43985751548528995</v>
      </c>
      <c r="P62" s="1">
        <f>'VDZ-F12 F12c'!E62-'VDZ-F12 F12c'!$B62</f>
        <v>-0.61116062048512632</v>
      </c>
      <c r="Q62" s="1">
        <f>'VDZ-F12 F12c'!F62-'VDZ-F12 F12c'!$B62</f>
        <v>-0.50006400642887616</v>
      </c>
      <c r="R62" s="1">
        <f>'VDZ-F12 F12c'!G62-'VDZ-F12 F12c'!$B62</f>
        <v>-0.48307323308262884</v>
      </c>
      <c r="S62" s="1">
        <f>'VDZ-F12 F12c'!H62-'VDZ-F12 F12c'!$B62</f>
        <v>-0.51982974099857682</v>
      </c>
      <c r="T62" s="1">
        <f t="shared" si="18"/>
        <v>-0.50870317147935706</v>
      </c>
      <c r="U62" s="11">
        <f>'VTZ-F12 F12b'!C62-'VTZ-F12 F12b'!B62</f>
        <v>-1.2577480564028747</v>
      </c>
      <c r="V62" s="1">
        <f>'VDZ-F12 F12b'!C62-'VDZ-F12 F12b'!B62</f>
        <v>-1.2995624167453759</v>
      </c>
      <c r="W62" s="1">
        <f>'VDZ-F12 F12c'!C62-'VDZ-F12 F12c'!B62</f>
        <v>-1.2575221172052231</v>
      </c>
      <c r="X62" t="str">
        <f t="shared" si="19"/>
        <v>52_Benzene-AcOH_OH-pi_1.00.out</v>
      </c>
    </row>
    <row r="63" spans="1:24">
      <c r="A63" t="s">
        <v>51</v>
      </c>
      <c r="B63" s="1">
        <f>'VTZ-F12 F12b'!D63-'VTZ-F12 F12b'!$B63</f>
        <v>-0.27980032954474243</v>
      </c>
      <c r="C63" s="1">
        <f>'VTZ-F12 F12b'!E63-'VTZ-F12 F12b'!$B63</f>
        <v>-0.33977563033107394</v>
      </c>
      <c r="D63" s="1">
        <f>'VTZ-F12 F12b'!F63-'VTZ-F12 F12b'!$B63</f>
        <v>-0.30083626806628416</v>
      </c>
      <c r="E63" s="1">
        <f>'VTZ-F12 F12b'!G63-'VTZ-F12 F12b'!$B63</f>
        <v>-0.29101372827580807</v>
      </c>
      <c r="F63" s="1">
        <f>'VTZ-F12 F12b'!H63-'VTZ-F12 F12b'!$B63</f>
        <v>-0.30721288213439912</v>
      </c>
      <c r="G63" s="8">
        <v>-0.34411525305602098</v>
      </c>
      <c r="H63" s="5">
        <f>'Hobza''s data at different geom'!I56-'Hobza''s data at different geom'!E56</f>
        <v>-0.31700000000000017</v>
      </c>
      <c r="I63" s="11">
        <f>'VDZ-F12 F12b'!D63-'VDZ-F12 F12b'!$B63</f>
        <v>-0.29915707303970152</v>
      </c>
      <c r="J63" s="1">
        <f>'VDZ-F12 F12b'!E63-'VDZ-F12 F12b'!$B63</f>
        <v>-0.43065260420807761</v>
      </c>
      <c r="K63" s="1">
        <f>'VDZ-F12 F12b'!F63-'VDZ-F12 F12b'!$B63</f>
        <v>-0.33888273706239147</v>
      </c>
      <c r="L63" s="1">
        <f>'VDZ-F12 F12b'!G63-'VDZ-F12 F12b'!$B63</f>
        <v>-0.31957895437439188</v>
      </c>
      <c r="M63" s="1">
        <f>'VDZ-F12 F12b'!H63-'VDZ-F12 F12b'!$B63</f>
        <v>-0.34990106461606452</v>
      </c>
      <c r="N63" s="1">
        <f t="shared" si="17"/>
        <v>-0.32875592034578549</v>
      </c>
      <c r="O63" s="11">
        <f>'VDZ-F12 F12c'!D63-'VDZ-F12 F12c'!$B63</f>
        <v>-0.27469228673030077</v>
      </c>
      <c r="P63" s="1">
        <f>'VDZ-F12 F12c'!E63-'VDZ-F12 F12c'!$B63</f>
        <v>-0.40342581228664631</v>
      </c>
      <c r="Q63" s="1">
        <f>'VDZ-F12 F12c'!F63-'VDZ-F12 F12c'!$B63</f>
        <v>-0.30947136449979862</v>
      </c>
      <c r="R63" s="1">
        <f>'VDZ-F12 F12c'!G63-'VDZ-F12 F12c'!$B63</f>
        <v>-0.29435403596020659</v>
      </c>
      <c r="S63" s="1">
        <f>'VDZ-F12 F12c'!H63-'VDZ-F12 F12c'!$B63</f>
        <v>-0.32412965010601269</v>
      </c>
      <c r="T63" s="1">
        <f t="shared" si="18"/>
        <v>-0.31446923441670549</v>
      </c>
      <c r="U63" s="11">
        <f>'VTZ-F12 F12b'!C63-'VTZ-F12 F12b'!B63</f>
        <v>-0.95766459041977736</v>
      </c>
      <c r="V63" s="1">
        <f>'VDZ-F12 F12b'!C63-'VDZ-F12 F12b'!B63</f>
        <v>-1.0021426225521202</v>
      </c>
      <c r="W63" s="1">
        <f>'VDZ-F12 F12c'!C63-'VDZ-F12 F12c'!B63</f>
        <v>-0.96461591972212579</v>
      </c>
      <c r="X63" t="str">
        <f t="shared" si="19"/>
        <v>53_Benzene-AcNH2_NH-pi_1.00.out</v>
      </c>
    </row>
    <row r="64" spans="1:24">
      <c r="A64" t="s">
        <v>52</v>
      </c>
      <c r="B64" s="1">
        <f>'VTZ-F12 F12b'!D64-'VTZ-F12 F12b'!$B64</f>
        <v>-0.20780072036164654</v>
      </c>
      <c r="C64" s="1">
        <f>'VTZ-F12 F12b'!E64-'VTZ-F12 F12b'!$B64</f>
        <v>-0.29050091818903168</v>
      </c>
      <c r="D64" s="1">
        <f>'VTZ-F12 F12b'!F64-'VTZ-F12 F12b'!$B64</f>
        <v>-0.2643513642735229</v>
      </c>
      <c r="E64" s="1">
        <f>'VTZ-F12 F12b'!G64-'VTZ-F12 F12b'!$B64</f>
        <v>-0.25785428909588859</v>
      </c>
      <c r="F64" s="1">
        <f>'VTZ-F12 F12b'!H64-'VTZ-F12 F12b'!$B64</f>
        <v>-0.26871306852346155</v>
      </c>
      <c r="G64" s="8">
        <v>-0.26708013940897724</v>
      </c>
      <c r="H64" s="5">
        <f>'Hobza''s data at different geom'!I57-'Hobza''s data at different geom'!E57</f>
        <v>-0.27900000000000036</v>
      </c>
      <c r="I64" s="11">
        <f>'VDZ-F12 F12b'!D64-'VDZ-F12 F12b'!$B64</f>
        <v>-0.20287045853962038</v>
      </c>
      <c r="J64" s="1">
        <f>'VDZ-F12 F12b'!E64-'VDZ-F12 F12b'!$B64</f>
        <v>-0.36894469207372271</v>
      </c>
      <c r="K64" s="1">
        <f>'VDZ-F12 F12b'!F64-'VDZ-F12 F12b'!$B64</f>
        <v>-0.30864234518384448</v>
      </c>
      <c r="L64" s="1">
        <f>'VDZ-F12 F12b'!G64-'VDZ-F12 F12b'!$B64</f>
        <v>-0.29619301976332668</v>
      </c>
      <c r="M64" s="1">
        <f>'VDZ-F12 F12b'!H64-'VDZ-F12 F12b'!$B64</f>
        <v>-0.315988063015054</v>
      </c>
      <c r="N64" s="1">
        <f t="shared" si="17"/>
        <v>-0.3021211377877368</v>
      </c>
      <c r="O64" s="11">
        <f>'VDZ-F12 F12c'!D64-'VDZ-F12 F12c'!$B64</f>
        <v>-0.19151949064270068</v>
      </c>
      <c r="P64" s="1">
        <f>'VDZ-F12 F12c'!E64-'VDZ-F12 F12c'!$B64</f>
        <v>-0.35408502878718506</v>
      </c>
      <c r="Q64" s="1">
        <f>'VDZ-F12 F12c'!F64-'VDZ-F12 F12c'!$B64</f>
        <v>-0.29246144090015047</v>
      </c>
      <c r="R64" s="1">
        <f>'VDZ-F12 F12c'!G64-'VDZ-F12 F12c'!$B64</f>
        <v>-0.28274970614805461</v>
      </c>
      <c r="S64" s="1">
        <f>'VDZ-F12 F12c'!H64-'VDZ-F12 F12c'!$B64</f>
        <v>-0.30215937449391772</v>
      </c>
      <c r="T64" s="1">
        <f t="shared" si="18"/>
        <v>-0.2958334264074321</v>
      </c>
      <c r="U64" s="11">
        <f>'VTZ-F12 F12b'!C64-'VTZ-F12 F12b'!B64</f>
        <v>-0.70393260064766849</v>
      </c>
      <c r="V64" s="1">
        <f>'VDZ-F12 F12b'!C64-'VDZ-F12 F12b'!B64</f>
        <v>-0.74372621407420869</v>
      </c>
      <c r="W64" s="1">
        <f>'VDZ-F12 F12c'!C64-'VDZ-F12 F12c'!B64</f>
        <v>-0.72157019717548776</v>
      </c>
      <c r="X64" t="str">
        <f t="shared" si="19"/>
        <v>54_Benzene-Water_OH-pi_1.00.out</v>
      </c>
    </row>
    <row r="65" spans="1:24">
      <c r="A65" t="s">
        <v>53</v>
      </c>
      <c r="B65" s="1">
        <f>'VTZ-F12 F12b'!D65-'VTZ-F12 F12b'!$B65</f>
        <v>-0.52648596624138477</v>
      </c>
      <c r="C65" s="1">
        <f>'VTZ-F12 F12b'!E65-'VTZ-F12 F12b'!$B65</f>
        <v>-0.61344589249604731</v>
      </c>
      <c r="D65" s="1">
        <f>'VTZ-F12 F12b'!F65-'VTZ-F12 F12b'!$B65</f>
        <v>-0.5678346356745978</v>
      </c>
      <c r="E65" s="1">
        <f>'VTZ-F12 F12b'!G65-'VTZ-F12 F12b'!$B65</f>
        <v>-0.55602625207069689</v>
      </c>
      <c r="F65" s="1">
        <f>'VTZ-F12 F12b'!H65-'VTZ-F12 F12b'!$B65</f>
        <v>-0.57513970549221671</v>
      </c>
      <c r="G65" s="8">
        <v>-0.56362275892532576</v>
      </c>
      <c r="H65" s="5">
        <f>'Hobza''s data at different geom'!I58-'Hobza''s data at different geom'!E58</f>
        <v>-0.59399999999999942</v>
      </c>
      <c r="I65" s="11">
        <f>'VDZ-F12 F12b'!D65-'VDZ-F12 F12b'!$B65</f>
        <v>-0.54058299478556826</v>
      </c>
      <c r="J65" s="1">
        <f>'VDZ-F12 F12b'!E65-'VDZ-F12 F12b'!$B65</f>
        <v>-0.71819556125229145</v>
      </c>
      <c r="K65" s="1">
        <f>'VDZ-F12 F12b'!F65-'VDZ-F12 F12b'!$B65</f>
        <v>-0.61336204513018444</v>
      </c>
      <c r="L65" s="1">
        <f>'VDZ-F12 F12b'!G65-'VDZ-F12 F12b'!$B65</f>
        <v>-0.59055502690377715</v>
      </c>
      <c r="M65" s="1">
        <f>'VDZ-F12 F12b'!H65-'VDZ-F12 F12b'!$B65</f>
        <v>-0.62511414974007806</v>
      </c>
      <c r="N65" s="1">
        <f t="shared" si="17"/>
        <v>-0.60074037451237139</v>
      </c>
      <c r="O65" s="11">
        <f>'VDZ-F12 F12c'!D65-'VDZ-F12 F12c'!$B65</f>
        <v>-0.52775330954142152</v>
      </c>
      <c r="P65" s="1">
        <f>'VDZ-F12 F12c'!E65-'VDZ-F12 F12c'!$B65</f>
        <v>-0.70142505754147155</v>
      </c>
      <c r="Q65" s="1">
        <f>'VDZ-F12 F12c'!F65-'VDZ-F12 F12c'!$B65</f>
        <v>-0.59426452207142066</v>
      </c>
      <c r="R65" s="1">
        <f>'VDZ-F12 F12c'!G65-'VDZ-F12 F12c'!$B65</f>
        <v>-0.57619978558378548</v>
      </c>
      <c r="S65" s="1">
        <f>'VDZ-F12 F12c'!H65-'VDZ-F12 F12c'!$B65</f>
        <v>-0.61010497032165212</v>
      </c>
      <c r="T65" s="1">
        <f t="shared" si="18"/>
        <v>-0.59897971559220298</v>
      </c>
      <c r="U65" s="11">
        <f>'VTZ-F12 F12b'!C65-'VTZ-F12 F12b'!B65</f>
        <v>-1.3403185111645621</v>
      </c>
      <c r="V65" s="1">
        <f>'VDZ-F12 F12b'!C65-'VDZ-F12 F12b'!B65</f>
        <v>-1.3769458196543698</v>
      </c>
      <c r="W65" s="1">
        <f>'VDZ-F12 F12c'!C65-'VDZ-F12 F12c'!B65</f>
        <v>-1.3477101758699859</v>
      </c>
      <c r="X65" t="str">
        <f t="shared" si="19"/>
        <v>55_Benzene-MeOH_OH-pi_1.00.out</v>
      </c>
    </row>
    <row r="66" spans="1:24">
      <c r="A66" t="s">
        <v>54</v>
      </c>
      <c r="B66" s="1">
        <f>'VTZ-F12 F12b'!D66-'VTZ-F12 F12b'!$B66</f>
        <v>-0.60188866802470109</v>
      </c>
      <c r="C66" s="1">
        <f>'VTZ-F12 F12b'!E66-'VTZ-F12 F12b'!$B66</f>
        <v>-0.65819010405232481</v>
      </c>
      <c r="D66" s="1">
        <f>'VTZ-F12 F12b'!F66-'VTZ-F12 F12b'!$B66</f>
        <v>-0.61525199548531839</v>
      </c>
      <c r="E66" s="1">
        <f>'VTZ-F12 F12b'!G66-'VTZ-F12 F12b'!$B66</f>
        <v>-0.60355428500590769</v>
      </c>
      <c r="F66" s="1">
        <f>'VTZ-F12 F12b'!H66-'VTZ-F12 F12b'!$B66</f>
        <v>-0.62072589343177453</v>
      </c>
      <c r="G66" s="8">
        <v>-0.60937660822563577</v>
      </c>
      <c r="H66" s="5">
        <f>'Hobza''s data at different geom'!I59-'Hobza''s data at different geom'!E59</f>
        <v>-0.64400000000000013</v>
      </c>
      <c r="I66" s="11">
        <f>'VDZ-F12 F12b'!D66-'VDZ-F12 F12b'!$B66</f>
        <v>-0.64352285275508736</v>
      </c>
      <c r="J66" s="1">
        <f>'VDZ-F12 F12b'!E66-'VDZ-F12 F12b'!$B66</f>
        <v>-0.74808026900164215</v>
      </c>
      <c r="K66" s="1">
        <f>'VDZ-F12 F12b'!F66-'VDZ-F12 F12b'!$B66</f>
        <v>-0.64858444582400887</v>
      </c>
      <c r="L66" s="1">
        <f>'VDZ-F12 F12b'!G66-'VDZ-F12 F12b'!$B66</f>
        <v>-0.62583375006539299</v>
      </c>
      <c r="M66" s="1">
        <f>'VDZ-F12 F12b'!H66-'VDZ-F12 F12b'!$B66</f>
        <v>-0.65631290728493452</v>
      </c>
      <c r="N66" s="1">
        <f t="shared" si="17"/>
        <v>-0.63228322175068408</v>
      </c>
      <c r="O66" s="11">
        <f>'VDZ-F12 F12c'!D66-'VDZ-F12 F12c'!$B66</f>
        <v>-0.63439774770015944</v>
      </c>
      <c r="P66" s="1">
        <f>'VDZ-F12 F12c'!E66-'VDZ-F12 F12c'!$B66</f>
        <v>-0.73652475971192422</v>
      </c>
      <c r="Q66" s="1">
        <f>'VDZ-F12 F12c'!F66-'VDZ-F12 F12c'!$B66</f>
        <v>-0.63473437306011515</v>
      </c>
      <c r="R66" s="1">
        <f>'VDZ-F12 F12c'!G66-'VDZ-F12 F12c'!$B66</f>
        <v>-0.61640643105230408</v>
      </c>
      <c r="S66" s="1">
        <f>'VDZ-F12 F12c'!H66-'VDZ-F12 F12c'!$B66</f>
        <v>-0.64635497954829413</v>
      </c>
      <c r="T66" s="1">
        <f t="shared" si="18"/>
        <v>-0.63536986330761325</v>
      </c>
      <c r="U66" s="11">
        <f>'VTZ-F12 F12b'!C66-'VTZ-F12 F12b'!B66</f>
        <v>-1.3690859412544163</v>
      </c>
      <c r="V66" s="1">
        <f>'VDZ-F12 F12b'!C66-'VDZ-F12 F12b'!B66</f>
        <v>-1.3975308119365866</v>
      </c>
      <c r="W66" s="1">
        <f>'VDZ-F12 F12c'!C66-'VDZ-F12 F12c'!B66</f>
        <v>-1.3746689930001761</v>
      </c>
      <c r="X66" t="str">
        <f t="shared" si="19"/>
        <v>56_Benzene-MeNH2_NH-pi_1.00.out</v>
      </c>
    </row>
    <row r="67" spans="1:24">
      <c r="A67" t="s">
        <v>55</v>
      </c>
      <c r="B67" s="1">
        <f>'VTZ-F12 F12b'!D67-'VTZ-F12 F12b'!$B67</f>
        <v>-0.9224899758859193</v>
      </c>
      <c r="C67" s="1">
        <f>'VTZ-F12 F12b'!E67-'VTZ-F12 F12b'!$B67</f>
        <v>-0.99139716185290983</v>
      </c>
      <c r="D67" s="1">
        <f>'VTZ-F12 F12b'!F67-'VTZ-F12 F12b'!$B67</f>
        <v>-0.9279575090036678</v>
      </c>
      <c r="E67" s="1">
        <f>'VTZ-F12 F12b'!G67-'VTZ-F12 F12b'!$B67</f>
        <v>-0.91161432156961641</v>
      </c>
      <c r="F67" s="1">
        <f>'VTZ-F12 F12b'!H67-'VTZ-F12 F12b'!$B67</f>
        <v>-0.9378534446018687</v>
      </c>
      <c r="G67" s="8">
        <v>-0.93808098359774128</v>
      </c>
      <c r="H67" s="5">
        <f>'Hobza''s data at different geom'!I60-'Hobza''s data at different geom'!E60</f>
        <v>-0.94399999999999995</v>
      </c>
      <c r="I67" s="11">
        <f>'VDZ-F12 F12b'!D67-'VDZ-F12 F12b'!$B67</f>
        <v>-0.95239377353367161</v>
      </c>
      <c r="J67" s="1">
        <f>'VDZ-F12 F12b'!E67-'VDZ-F12 F12b'!$B67</f>
        <v>-1.1052064335964387</v>
      </c>
      <c r="K67" s="1">
        <f>'VDZ-F12 F12b'!F67-'VDZ-F12 F12b'!$B67</f>
        <v>-0.95415893859497114</v>
      </c>
      <c r="L67" s="1">
        <f>'VDZ-F12 F12b'!G67-'VDZ-F12 F12b'!$B67</f>
        <v>-0.92157393190165582</v>
      </c>
      <c r="M67" s="1">
        <f>'VDZ-F12 F12b'!H67-'VDZ-F12 F12b'!$B67</f>
        <v>-0.97064359995601635</v>
      </c>
      <c r="N67" s="1">
        <f t="shared" si="17"/>
        <v>-0.93540773268809785</v>
      </c>
      <c r="O67" s="11">
        <f>'VDZ-F12 F12c'!D67-'VDZ-F12 F12c'!$B67</f>
        <v>-0.9220758923747665</v>
      </c>
      <c r="P67" s="1">
        <f>'VDZ-F12 F12c'!E67-'VDZ-F12 F12c'!$B67</f>
        <v>-1.071517287095034</v>
      </c>
      <c r="Q67" s="1">
        <f>'VDZ-F12 F12c'!F67-'VDZ-F12 F12c'!$B67</f>
        <v>-0.91676049367834711</v>
      </c>
      <c r="R67" s="1">
        <f>'VDZ-F12 F12c'!G67-'VDZ-F12 F12c'!$B67</f>
        <v>-0.89105525880003444</v>
      </c>
      <c r="S67" s="1">
        <f>'VDZ-F12 F12c'!H67-'VDZ-F12 F12c'!$B67</f>
        <v>-0.93927771942584037</v>
      </c>
      <c r="T67" s="1">
        <f t="shared" si="18"/>
        <v>-0.92316736604771976</v>
      </c>
      <c r="U67" s="11">
        <f>'VTZ-F12 F12b'!C67-'VTZ-F12 F12b'!B67</f>
        <v>-2.0074069768631828</v>
      </c>
      <c r="V67" s="1">
        <f>'VDZ-F12 F12b'!C67-'VDZ-F12 F12b'!B67</f>
        <v>-2.0575265584401903</v>
      </c>
      <c r="W67" s="1">
        <f>'VDZ-F12 F12c'!C67-'VDZ-F12 F12c'!B67</f>
        <v>-2.0073953314630026</v>
      </c>
      <c r="X67" t="str">
        <f t="shared" si="19"/>
        <v>57_Benzene-Peptide_NH-pi_1.00.out</v>
      </c>
    </row>
    <row r="68" spans="1:24">
      <c r="A68" t="s">
        <v>56</v>
      </c>
      <c r="B68" s="1">
        <f>'VTZ-F12 F12b'!D68-'VTZ-F12 F12b'!$B68</f>
        <v>-0.1676756387845133</v>
      </c>
      <c r="C68" s="1">
        <f>'VTZ-F12 F12b'!E68-'VTZ-F12 F12b'!$B68</f>
        <v>-0.19153405661356615</v>
      </c>
      <c r="D68" s="1">
        <f>'VTZ-F12 F12b'!F68-'VTZ-F12 F12b'!$B68</f>
        <v>-0.15968226229977933</v>
      </c>
      <c r="E68" s="1">
        <f>'VTZ-F12 F12b'!G68-'VTZ-F12 F12b'!$B68</f>
        <v>-0.15173819191826698</v>
      </c>
      <c r="F68" s="1">
        <f>'VTZ-F12 F12b'!H68-'VTZ-F12 F12b'!$B68</f>
        <v>-0.16363660671599956</v>
      </c>
      <c r="G68" s="8">
        <v>-0.21574550955554628</v>
      </c>
      <c r="H68" s="5">
        <f>'Hobza''s data at different geom'!I61-'Hobza''s data at different geom'!E61</f>
        <v>-0.12999999999999989</v>
      </c>
      <c r="I68" s="11">
        <f>'VDZ-F12 F12b'!D68-'VDZ-F12 F12b'!$B68</f>
        <v>-0.19069623706198602</v>
      </c>
      <c r="J68" s="1">
        <f>'VDZ-F12 F12b'!E68-'VDZ-F12 F12b'!$B68</f>
        <v>-0.23999497027190575</v>
      </c>
      <c r="K68" s="1">
        <f>'VDZ-F12 F12b'!F68-'VDZ-F12 F12b'!$B68</f>
        <v>-0.1578353845596121</v>
      </c>
      <c r="L68" s="1">
        <f>'VDZ-F12 F12b'!G68-'VDZ-F12 F12b'!$B68</f>
        <v>-0.14108695606531363</v>
      </c>
      <c r="M68" s="1">
        <f>'VDZ-F12 F12b'!H68-'VDZ-F12 F12b'!$B68</f>
        <v>-0.16551050048397364</v>
      </c>
      <c r="N68" s="1">
        <f t="shared" si="17"/>
        <v>-0.14600641588672114</v>
      </c>
      <c r="O68" s="11">
        <f>'VDZ-F12 F12c'!D68-'VDZ-F12 F12c'!$B68</f>
        <v>-0.15226573363889084</v>
      </c>
      <c r="P68" s="1">
        <f>'VDZ-F12 F12c'!E68-'VDZ-F12 F12c'!$B68</f>
        <v>-0.20054137782574877</v>
      </c>
      <c r="Q68" s="1">
        <f>'VDZ-F12 F12c'!F68-'VDZ-F12 F12c'!$B68</f>
        <v>-0.11635258944543203</v>
      </c>
      <c r="R68" s="1">
        <f>'VDZ-F12 F12c'!G68-'VDZ-F12 F12c'!$B68</f>
        <v>-0.10323605227350896</v>
      </c>
      <c r="S68" s="1">
        <f>'VDZ-F12 F12c'!H68-'VDZ-F12 F12c'!$B68</f>
        <v>-0.12726383810578668</v>
      </c>
      <c r="T68" s="1">
        <f t="shared" si="18"/>
        <v>-0.11833665329737098</v>
      </c>
      <c r="U68" s="11">
        <f>'VTZ-F12 F12b'!C68-'VTZ-F12 F12b'!B68</f>
        <v>-0.72089743227896852</v>
      </c>
      <c r="V68" s="1">
        <f>'VDZ-F12 F12b'!C68-'VDZ-F12 F12b'!B68</f>
        <v>-0.76713205298904441</v>
      </c>
      <c r="W68" s="1">
        <f>'VDZ-F12 F12c'!C68-'VDZ-F12 F12c'!B68</f>
        <v>-0.71913684647374909</v>
      </c>
      <c r="X68" t="str">
        <f t="shared" si="19"/>
        <v>58_Pyridine-Pyridine_CH-N_1.00.out</v>
      </c>
    </row>
    <row r="69" spans="1:24">
      <c r="A69" t="s">
        <v>57</v>
      </c>
      <c r="B69" s="1">
        <f>'VTZ-F12 F12b'!D69-'VTZ-F12 F12b'!$B69</f>
        <v>7.3311601655399627E-2</v>
      </c>
      <c r="C69" s="1">
        <f>'VTZ-F12 F12b'!E69-'VTZ-F12 F12b'!$B69</f>
        <v>2.2147837353232891E-2</v>
      </c>
      <c r="D69" s="1">
        <f>'VTZ-F12 F12b'!F69-'VTZ-F12 F12b'!$B69</f>
        <v>3.1350839662302565E-2</v>
      </c>
      <c r="E69" s="1">
        <f>'VTZ-F12 F12b'!G69-'VTZ-F12 F12b'!$B69</f>
        <v>3.3608161445652485E-2</v>
      </c>
      <c r="F69" s="1">
        <f>'VTZ-F12 F12b'!H69-'VTZ-F12 F12b'!$B69</f>
        <v>2.9288564998815492E-2</v>
      </c>
      <c r="G69" s="8">
        <v>-1.6993628243692438E-2</v>
      </c>
      <c r="H69" s="5">
        <f>'Hobza''s data at different geom'!I62-'Hobza''s data at different geom'!E62</f>
        <v>5.3999999999999826E-2</v>
      </c>
      <c r="I69" s="11">
        <f>'VDZ-F12 F12b'!D69-'VDZ-F12 F12b'!$B69</f>
        <v>0.11195451583232741</v>
      </c>
      <c r="J69" s="1">
        <f>'VDZ-F12 F12b'!E69-'VDZ-F12 F12b'!$B69</f>
        <v>-1.6987165803685755E-3</v>
      </c>
      <c r="K69" s="1">
        <f>'VDZ-F12 F12b'!F69-'VDZ-F12 F12b'!$B69</f>
        <v>2.1138254877945073E-2</v>
      </c>
      <c r="L69" s="1">
        <f>'VDZ-F12 F12b'!G69-'VDZ-F12 F12b'!$B69</f>
        <v>2.5699287155283912E-2</v>
      </c>
      <c r="M69" s="1">
        <f>'VDZ-F12 F12b'!H69-'VDZ-F12 F12b'!$B69</f>
        <v>1.7702823024367653E-2</v>
      </c>
      <c r="N69" s="1">
        <f t="shared" si="17"/>
        <v>2.2783201133322634E-2</v>
      </c>
      <c r="O69" s="11">
        <f>'VDZ-F12 F12c'!D69-'VDZ-F12 F12c'!$B69</f>
        <v>0.12416508574864427</v>
      </c>
      <c r="P69" s="1">
        <f>'VDZ-F12 F12c'!E69-'VDZ-F12 F12c'!$B69</f>
        <v>1.2346436877771705E-2</v>
      </c>
      <c r="Q69" s="1">
        <f>'VDZ-F12 F12c'!F69-'VDZ-F12 F12c'!$B69</f>
        <v>3.5739730313196993E-2</v>
      </c>
      <c r="R69" s="1">
        <f>'VDZ-F12 F12c'!G69-'VDZ-F12 F12c'!$B69</f>
        <v>3.9210175668651814E-2</v>
      </c>
      <c r="S69" s="1">
        <f>'VDZ-F12 F12c'!H69-'VDZ-F12 F12c'!$B69</f>
        <v>3.1369643383444057E-2</v>
      </c>
      <c r="T69" s="1">
        <f t="shared" si="18"/>
        <v>3.3687184075636756E-2</v>
      </c>
      <c r="U69" s="11">
        <f>'VTZ-F12 F12b'!C69-'VTZ-F12 F12b'!B69</f>
        <v>-0.11334984093106959</v>
      </c>
      <c r="V69" s="1">
        <f>'VDZ-F12 F12b'!C69-'VDZ-F12 F12b'!B69</f>
        <v>-0.13900614478090789</v>
      </c>
      <c r="W69" s="1">
        <f>'VDZ-F12 F12c'!C69-'VDZ-F12 F12c'!B69</f>
        <v>-0.12228347469811141</v>
      </c>
      <c r="X69" t="str">
        <f t="shared" si="19"/>
        <v>59_Ethyne-Water_CH-O_1.00.out</v>
      </c>
    </row>
    <row r="70" spans="1:24">
      <c r="A70" t="s">
        <v>58</v>
      </c>
      <c r="B70" s="1">
        <f>'VTZ-F12 F12b'!D70-'VTZ-F12 F12b'!$B70</f>
        <v>-8.0173044043920783E-2</v>
      </c>
      <c r="C70" s="1">
        <f>'VTZ-F12 F12b'!E70-'VTZ-F12 F12b'!$B70</f>
        <v>-0.13075426284146374</v>
      </c>
      <c r="D70" s="1">
        <f>'VTZ-F12 F12b'!F70-'VTZ-F12 F12b'!$B70</f>
        <v>-9.9932913923285405E-2</v>
      </c>
      <c r="E70" s="1">
        <f>'VTZ-F12 F12b'!G70-'VTZ-F12 F12b'!$B70</f>
        <v>-9.2596865618254753E-2</v>
      </c>
      <c r="F70" s="1">
        <f>'VTZ-F12 F12b'!H70-'VTZ-F12 F12b'!$B70</f>
        <v>-0.10685014086960276</v>
      </c>
      <c r="G70" s="8">
        <v>-0.14474932200464874</v>
      </c>
      <c r="H70" s="5">
        <f>'Hobza''s data at different geom'!I63-'Hobza''s data at different geom'!E63</f>
        <v>-6.2999999999999723E-2</v>
      </c>
      <c r="I70" s="11">
        <f>'VDZ-F12 F12b'!D70-'VDZ-F12 F12b'!$B70</f>
        <v>-4.821316570423928E-2</v>
      </c>
      <c r="J70" s="1">
        <f>'VDZ-F12 F12b'!E70-'VDZ-F12 F12b'!$B70</f>
        <v>-0.17650990610691419</v>
      </c>
      <c r="K70" s="1">
        <f>'VDZ-F12 F12b'!F70-'VDZ-F12 F12b'!$B70</f>
        <v>-0.10727528012878818</v>
      </c>
      <c r="L70" s="1">
        <f>'VDZ-F12 F12b'!G70-'VDZ-F12 F12b'!$B70</f>
        <v>-9.3635842152679061E-2</v>
      </c>
      <c r="M70" s="1">
        <f>'VDZ-F12 F12b'!H70-'VDZ-F12 F12b'!$B70</f>
        <v>-0.11908868963271502</v>
      </c>
      <c r="N70" s="1">
        <f t="shared" si="17"/>
        <v>-0.10405269263926675</v>
      </c>
      <c r="O70" s="11">
        <f>'VDZ-F12 F12c'!D70-'VDZ-F12 F12c'!$B70</f>
        <v>-5.1892053731807053E-2</v>
      </c>
      <c r="P70" s="1">
        <f>'VDZ-F12 F12c'!E70-'VDZ-F12 F12c'!$B70</f>
        <v>-0.1776477191471928</v>
      </c>
      <c r="Q70" s="1">
        <f>'VDZ-F12 F12c'!F70-'VDZ-F12 F12c'!$B70</f>
        <v>-0.10730203321129483</v>
      </c>
      <c r="R70" s="1">
        <f>'VDZ-F12 F12c'!G70-'VDZ-F12 F12c'!$B70</f>
        <v>-9.7030493675030804E-2</v>
      </c>
      <c r="S70" s="1">
        <f>'VDZ-F12 F12c'!H70-'VDZ-F12 F12c'!$B70</f>
        <v>-0.12179020061534462</v>
      </c>
      <c r="T70" s="1">
        <f t="shared" si="18"/>
        <v>-0.11498524519818787</v>
      </c>
      <c r="U70" s="11">
        <f>'VTZ-F12 F12b'!C70-'VTZ-F12 F12b'!B70</f>
        <v>-0.58434291505894809</v>
      </c>
      <c r="V70" s="1">
        <f>'VDZ-F12 F12b'!C70-'VDZ-F12 F12b'!B70</f>
        <v>-0.58288794201773442</v>
      </c>
      <c r="W70" s="1">
        <f>'VDZ-F12 F12c'!C70-'VDZ-F12 F12c'!B70</f>
        <v>-0.57295924449643554</v>
      </c>
      <c r="X70" t="str">
        <f t="shared" si="19"/>
        <v>60_Ethyne-AcOH_OH-pi_1.00.out</v>
      </c>
    </row>
    <row r="71" spans="1:24">
      <c r="A71" t="s">
        <v>72</v>
      </c>
      <c r="B71" s="1">
        <f>'VTZ-F12 F12b'!D71-'VTZ-F12 F12b'!$B71</f>
        <v>-7.8051955952929575E-2</v>
      </c>
      <c r="C71" s="1">
        <f>'VTZ-F12 F12b'!E71-'VTZ-F12 F12b'!$B71</f>
        <v>-0.10915397064020338</v>
      </c>
      <c r="D71" s="1">
        <f>'VTZ-F12 F12b'!F71-'VTZ-F12 F12b'!$B71</f>
        <v>-6.1721692262412198E-2</v>
      </c>
      <c r="E71" s="1">
        <f>'VTZ-F12 F12b'!G71-'VTZ-F12 F12b'!$B71</f>
        <v>-4.8653462848500695E-2</v>
      </c>
      <c r="F71" s="1">
        <f>'VTZ-F12 F12b'!H71-'VTZ-F12 F12b'!$B71</f>
        <v>-7.0791768821456103E-2</v>
      </c>
      <c r="G71" s="8">
        <v>-9.5147967893200125E-2</v>
      </c>
      <c r="H71" s="5">
        <f>'Hobza''s data at different geom'!I64-'Hobza''s data at different geom'!E64</f>
        <v>-0.12299999999999978</v>
      </c>
      <c r="I71" s="11">
        <f>'VDZ-F12 F12b'!D71-'VDZ-F12 F12b'!$B71</f>
        <v>-8.6646558843654464E-2</v>
      </c>
      <c r="J71" s="1">
        <f>'VDZ-F12 F12b'!E71-'VDZ-F12 F12b'!$B71</f>
        <v>-0.16398949969596988</v>
      </c>
      <c r="K71" s="1">
        <f>'VDZ-F12 F12b'!F71-'VDZ-F12 F12b'!$B71</f>
        <v>-5.3895557304873165E-2</v>
      </c>
      <c r="L71" s="1">
        <f>'VDZ-F12 F12b'!G71-'VDZ-F12 F12b'!$B71</f>
        <v>-2.7793920570728936E-2</v>
      </c>
      <c r="M71" s="1">
        <f>'VDZ-F12 F12b'!H71-'VDZ-F12 F12b'!$B71</f>
        <v>-6.7719470239555601E-2</v>
      </c>
      <c r="N71" s="1">
        <f t="shared" si="17"/>
        <v>-4.2510741439526267E-2</v>
      </c>
      <c r="O71" s="11">
        <f>'VDZ-F12 F12c'!D71-'VDZ-F12 F12c'!$B71</f>
        <v>-0.10482354937110783</v>
      </c>
      <c r="P71" s="1">
        <f>'VDZ-F12 F12c'!E71-'VDZ-F12 F12c'!$B71</f>
        <v>-0.18057983246741571</v>
      </c>
      <c r="Q71" s="1">
        <f>'VDZ-F12 F12c'!F71-'VDZ-F12 F12c'!$B71</f>
        <v>-6.8225465020474996E-2</v>
      </c>
      <c r="R71" s="1">
        <f>'VDZ-F12 F12c'!G71-'VDZ-F12 F12c'!$B71</f>
        <v>-4.7248283052693463E-2</v>
      </c>
      <c r="S71" s="1">
        <f>'VDZ-F12 F12c'!H71-'VDZ-F12 F12c'!$B71</f>
        <v>-8.6334227716731604E-2</v>
      </c>
      <c r="T71" s="1">
        <f t="shared" si="18"/>
        <v>-7.4852565884122146E-2</v>
      </c>
      <c r="U71" s="11">
        <f>'VTZ-F12 F12b'!C71-'VTZ-F12 F12b'!B71</f>
        <v>-0.83708948902250802</v>
      </c>
      <c r="V71" s="1">
        <f>'VDZ-F12 F12b'!C71-'VDZ-F12 F12b'!B71</f>
        <v>-0.84530605635849199</v>
      </c>
      <c r="W71" s="1">
        <f>'VDZ-F12 F12c'!C71-'VDZ-F12 F12c'!B71</f>
        <v>-0.84756925037742326</v>
      </c>
      <c r="X71" t="str">
        <f t="shared" si="19"/>
        <v>61_Pentane-AcOH_1.05.out</v>
      </c>
    </row>
    <row r="72" spans="1:24">
      <c r="A72" t="s">
        <v>60</v>
      </c>
      <c r="B72" s="1">
        <f>'VTZ-F12 F12b'!D72-'VTZ-F12 F12b'!$B72</f>
        <v>-7.842445113393115E-2</v>
      </c>
      <c r="C72" s="1">
        <f>'VTZ-F12 F12b'!E72-'VTZ-F12 F12b'!$B72</f>
        <v>-0.11627077457366397</v>
      </c>
      <c r="D72" s="1">
        <f>'VTZ-F12 F12b'!F72-'VTZ-F12 F12b'!$B72</f>
        <v>-6.1636159324481188E-2</v>
      </c>
      <c r="E72" s="1">
        <f>'VTZ-F12 F12b'!G72-'VTZ-F12 F12b'!$B72</f>
        <v>-4.6006563241585585E-2</v>
      </c>
      <c r="F72" s="1">
        <f>'VTZ-F12 F12b'!H72-'VTZ-F12 F12b'!$B72</f>
        <v>-7.0828157407756276E-2</v>
      </c>
      <c r="G72" s="8">
        <v>-9.5180153206590568E-2</v>
      </c>
      <c r="H72" s="5">
        <f>'Hobza''s data at different geom'!I65-'Hobza''s data at different geom'!E65</f>
        <v>-0.129</v>
      </c>
      <c r="I72" s="11">
        <f>'VDZ-F12 F12b'!D72-'VDZ-F12 F12b'!$B72</f>
        <v>-8.9945371254448236E-2</v>
      </c>
      <c r="J72" s="1">
        <f>'VDZ-F12 F12b'!E72-'VDZ-F12 F12b'!$B72</f>
        <v>-0.18382181859410718</v>
      </c>
      <c r="K72" s="1">
        <f>'VDZ-F12 F12b'!F72-'VDZ-F12 F12b'!$B72</f>
        <v>-5.6639335198387819E-2</v>
      </c>
      <c r="L72" s="1">
        <f>'VDZ-F12 F12b'!G72-'VDZ-F12 F12b'!$B72</f>
        <v>-2.5346257595636246E-2</v>
      </c>
      <c r="M72" s="1">
        <f>'VDZ-F12 F12b'!H72-'VDZ-F12 F12b'!$B72</f>
        <v>-6.9357583537959844E-2</v>
      </c>
      <c r="N72" s="1">
        <f t="shared" si="17"/>
        <v>-3.9384622325357221E-2</v>
      </c>
      <c r="O72" s="11">
        <f>'VDZ-F12 F12c'!D72-'VDZ-F12 F12c'!$B72</f>
        <v>-0.1112750422874238</v>
      </c>
      <c r="P72" s="1">
        <f>'VDZ-F12 F12c'!E72-'VDZ-F12 F12c'!$B72</f>
        <v>-0.20276815837997875</v>
      </c>
      <c r="Q72" s="1">
        <f>'VDZ-F12 F12c'!F72-'VDZ-F12 F12c'!$B72</f>
        <v>-7.3047168089380055E-2</v>
      </c>
      <c r="R72" s="1">
        <f>'VDZ-F12 F12c'!G72-'VDZ-F12 F12c'!$B72</f>
        <v>-4.7650404166238225E-2</v>
      </c>
      <c r="S72" s="1">
        <f>'VDZ-F12 F12c'!H72-'VDZ-F12 F12c'!$B72</f>
        <v>-9.0729185714565563E-2</v>
      </c>
      <c r="T72" s="1">
        <f t="shared" si="18"/>
        <v>-7.7079810768961643E-2</v>
      </c>
      <c r="U72" s="11">
        <f>'VTZ-F12 F12b'!C72-'VTZ-F12 F12b'!B72</f>
        <v>-0.97855952534990198</v>
      </c>
      <c r="V72" s="1">
        <f>'VDZ-F12 F12b'!C72-'VDZ-F12 F12b'!B72</f>
        <v>-0.99390133066875253</v>
      </c>
      <c r="W72" s="1">
        <f>'VDZ-F12 F12c'!C72-'VDZ-F12 F12c'!B72</f>
        <v>-0.99568374695332151</v>
      </c>
      <c r="X72" t="str">
        <f t="shared" si="19"/>
        <v>62_Pentane-AcNH2_1.00.out</v>
      </c>
    </row>
    <row r="73" spans="1:24">
      <c r="A73" t="s">
        <v>61</v>
      </c>
      <c r="B73" s="1">
        <f>'VTZ-F12 F12b'!D73-'VTZ-F12 F12b'!$B73</f>
        <v>-0.74501904746656189</v>
      </c>
      <c r="C73" s="1">
        <f>'VTZ-F12 F12b'!E73-'VTZ-F12 F12b'!$B73</f>
        <v>-0.82661592443672216</v>
      </c>
      <c r="D73" s="1">
        <f>'VTZ-F12 F12b'!F73-'VTZ-F12 F12b'!$B73</f>
        <v>-0.77244863765522487</v>
      </c>
      <c r="E73" s="1">
        <f>'VTZ-F12 F12b'!G73-'VTZ-F12 F12b'!$B73</f>
        <v>-0.75931812036943835</v>
      </c>
      <c r="F73" s="1">
        <f>'VTZ-F12 F12b'!H73-'VTZ-F12 F12b'!$B73</f>
        <v>-0.78242682206234271</v>
      </c>
      <c r="G73" s="8">
        <v>-0.74718401405393298</v>
      </c>
      <c r="H73" s="5">
        <f>'Hobza''s data at different geom'!I66-'Hobza''s data at different geom'!E66</f>
        <v>-0.80900000000000016</v>
      </c>
      <c r="I73" s="11">
        <f>'VDZ-F12 F12b'!D73-'VDZ-F12 F12b'!$B73</f>
        <v>-0.73737699513591215</v>
      </c>
      <c r="J73" s="1">
        <f>'VDZ-F12 F12b'!E73-'VDZ-F12 F12b'!$B73</f>
        <v>-0.91675375694044403</v>
      </c>
      <c r="K73" s="1">
        <f>'VDZ-F12 F12b'!F73-'VDZ-F12 F12b'!$B73</f>
        <v>-0.78754311897909712</v>
      </c>
      <c r="L73" s="1">
        <f>'VDZ-F12 F12b'!G73-'VDZ-F12 F12b'!$B73</f>
        <v>-0.76142166707506842</v>
      </c>
      <c r="M73" s="1">
        <f>'VDZ-F12 F12b'!H73-'VDZ-F12 F12b'!$B73</f>
        <v>-0.8057728856016908</v>
      </c>
      <c r="N73" s="1">
        <f t="shared" si="17"/>
        <v>-0.77671205843287583</v>
      </c>
      <c r="O73" s="11">
        <f>'VDZ-F12 F12c'!D73-'VDZ-F12 F12c'!$B73</f>
        <v>-0.71809208580889283</v>
      </c>
      <c r="P73" s="1">
        <f>'VDZ-F12 F12c'!E73-'VDZ-F12 F12c'!$B73</f>
        <v>-0.89342377867025613</v>
      </c>
      <c r="Q73" s="1">
        <f>'VDZ-F12 F12c'!F73-'VDZ-F12 F12c'!$B73</f>
        <v>-0.76133236420353212</v>
      </c>
      <c r="R73" s="1">
        <f>'VDZ-F12 F12c'!G73-'VDZ-F12 F12c'!$B73</f>
        <v>-0.74118947943119728</v>
      </c>
      <c r="S73" s="1">
        <f>'VDZ-F12 F12c'!H73-'VDZ-F12 F12c'!$B73</f>
        <v>-0.78465619787685226</v>
      </c>
      <c r="T73" s="1">
        <f t="shared" si="18"/>
        <v>-0.77140536687709849</v>
      </c>
      <c r="U73" s="11">
        <f>'VTZ-F12 F12b'!C73-'VTZ-F12 F12b'!B73</f>
        <v>-1.665118815791168</v>
      </c>
      <c r="V73" s="1">
        <f>'VDZ-F12 F12b'!C73-'VDZ-F12 F12b'!B73</f>
        <v>-1.7021810134072051</v>
      </c>
      <c r="W73" s="1">
        <f>'VDZ-F12 F12c'!C73-'VDZ-F12 F12c'!B73</f>
        <v>-1.663187266238578</v>
      </c>
      <c r="X73" t="str">
        <f t="shared" si="19"/>
        <v>63_Benzene-AcOH_1.00.out</v>
      </c>
    </row>
    <row r="74" spans="1:24">
      <c r="A74" t="s">
        <v>62</v>
      </c>
      <c r="B74" s="1">
        <f>'VTZ-F12 F12b'!D74-'VTZ-F12 F12b'!$B74</f>
        <v>-0.15156742667917777</v>
      </c>
      <c r="C74" s="1">
        <f>'VTZ-F12 F12b'!E74-'VTZ-F12 F12b'!$B74</f>
        <v>-0.18230470479180072</v>
      </c>
      <c r="D74" s="1">
        <f>'VTZ-F12 F12b'!F74-'VTZ-F12 F12b'!$B74</f>
        <v>-0.14660273889712361</v>
      </c>
      <c r="E74" s="1">
        <f>'VTZ-F12 F12b'!G74-'VTZ-F12 F12b'!$B74</f>
        <v>-0.13686028573444187</v>
      </c>
      <c r="F74" s="1">
        <f>'VTZ-F12 F12b'!H74-'VTZ-F12 F12b'!$B74</f>
        <v>-0.15311615991669214</v>
      </c>
      <c r="G74" s="8">
        <v>-0.15107476734349357</v>
      </c>
      <c r="H74" s="5">
        <f>'Hobza''s data at different geom'!I67-'Hobza''s data at different geom'!E67</f>
        <v>-0.16700000000000026</v>
      </c>
      <c r="I74" s="11">
        <f>'VDZ-F12 F12b'!D74-'VDZ-F12 F12b'!$B74</f>
        <v>-0.16556734808508988</v>
      </c>
      <c r="J74" s="1">
        <f>'VDZ-F12 F12b'!E74-'VDZ-F12 F12b'!$B74</f>
        <v>-0.24081444920459472</v>
      </c>
      <c r="K74" s="1">
        <f>'VDZ-F12 F12b'!F74-'VDZ-F12 F12b'!$B74</f>
        <v>-0.15715500972681884</v>
      </c>
      <c r="L74" s="1">
        <f>'VDZ-F12 F12b'!G74-'VDZ-F12 F12b'!$B74</f>
        <v>-0.13763093787748515</v>
      </c>
      <c r="M74" s="1">
        <f>'VDZ-F12 F12b'!H74-'VDZ-F12 F12b'!$B74</f>
        <v>-0.16704796684447176</v>
      </c>
      <c r="N74" s="1">
        <f t="shared" si="17"/>
        <v>-0.14773189039940948</v>
      </c>
      <c r="O74" s="11">
        <f>'VDZ-F12 F12c'!D74-'VDZ-F12 F12c'!$B74</f>
        <v>-0.1662258163889625</v>
      </c>
      <c r="P74" s="1">
        <f>'VDZ-F12 F12c'!E74-'VDZ-F12 F12c'!$B74</f>
        <v>-0.23952982157502101</v>
      </c>
      <c r="Q74" s="1">
        <f>'VDZ-F12 F12c'!F74-'VDZ-F12 F12c'!$B74</f>
        <v>-0.15415890210462191</v>
      </c>
      <c r="R74" s="1">
        <f>'VDZ-F12 F12c'!G74-'VDZ-F12 F12c'!$B74</f>
        <v>-0.13853972689918725</v>
      </c>
      <c r="S74" s="1">
        <f>'VDZ-F12 F12c'!H74-'VDZ-F12 F12c'!$B74</f>
        <v>-0.16733140811340164</v>
      </c>
      <c r="T74" s="1">
        <f t="shared" si="18"/>
        <v>-0.15853569004877499</v>
      </c>
      <c r="U74" s="11">
        <f>'VTZ-F12 F12b'!C74-'VTZ-F12 F12b'!B74</f>
        <v>-0.7361670363877888</v>
      </c>
      <c r="V74" s="1">
        <f>'VDZ-F12 F12b'!C74-'VDZ-F12 F12b'!B74</f>
        <v>-0.76287023377729879</v>
      </c>
      <c r="W74" s="1">
        <f>'VDZ-F12 F12c'!C74-'VDZ-F12 F12c'!B74</f>
        <v>-0.750488161713871</v>
      </c>
      <c r="X74" t="str">
        <f t="shared" si="19"/>
        <v>64_Peptide-Ethene_1.00.out</v>
      </c>
    </row>
    <row r="75" spans="1:24">
      <c r="A75" t="s">
        <v>63</v>
      </c>
      <c r="B75" s="1">
        <f>'VTZ-F12 F12b'!D75-'VTZ-F12 F12b'!$B75</f>
        <v>-0.133296085681474</v>
      </c>
      <c r="C75" s="1">
        <f>'VTZ-F12 F12b'!E75-'VTZ-F12 F12b'!$B75</f>
        <v>-0.14756673226876504</v>
      </c>
      <c r="D75" s="1">
        <f>'VTZ-F12 F12b'!F75-'VTZ-F12 F12b'!$B75</f>
        <v>-0.12954915338140882</v>
      </c>
      <c r="E75" s="1">
        <f>'VTZ-F12 F12b'!G75-'VTZ-F12 F12b'!$B75</f>
        <v>-0.12492222774182071</v>
      </c>
      <c r="F75" s="1">
        <f>'VTZ-F12 F12b'!H75-'VTZ-F12 F12b'!$B75</f>
        <v>-0.13169367296813483</v>
      </c>
      <c r="G75" s="8">
        <v>-0.20879208940035632</v>
      </c>
      <c r="H75" s="5">
        <f>'Hobza''s data at different geom'!I68-'Hobza''s data at different geom'!E68</f>
        <v>-0.10299999999999976</v>
      </c>
      <c r="I75" s="11">
        <f>'VDZ-F12 F12b'!D75-'VDZ-F12 F12b'!$B75</f>
        <v>-0.15579165243405235</v>
      </c>
      <c r="J75" s="1">
        <f>'VDZ-F12 F12b'!E75-'VDZ-F12 F12b'!$B75</f>
        <v>-0.18340233285829388</v>
      </c>
      <c r="K75" s="1">
        <f>'VDZ-F12 F12b'!F75-'VDZ-F12 F12b'!$B75</f>
        <v>-0.13851624062269874</v>
      </c>
      <c r="L75" s="1">
        <f>'VDZ-F12 F12b'!G75-'VDZ-F12 F12b'!$B75</f>
        <v>-0.12913124895153771</v>
      </c>
      <c r="M75" s="1">
        <f>'VDZ-F12 F12b'!H75-'VDZ-F12 F12b'!$B75</f>
        <v>-0.1420352259388471</v>
      </c>
      <c r="N75" s="1">
        <f t="shared" si="17"/>
        <v>-0.13120306783665914</v>
      </c>
      <c r="O75" s="11">
        <f>'VDZ-F12 F12c'!D75-'VDZ-F12 F12c'!$B75</f>
        <v>-0.1224638410008998</v>
      </c>
      <c r="P75" s="1">
        <f>'VDZ-F12 F12c'!E75-'VDZ-F12 F12c'!$B75</f>
        <v>-0.14987280579273765</v>
      </c>
      <c r="Q75" s="1">
        <f>'VDZ-F12 F12c'!F75-'VDZ-F12 F12c'!$B75</f>
        <v>-0.1037297260871215</v>
      </c>
      <c r="R75" s="1">
        <f>'VDZ-F12 F12c'!G75-'VDZ-F12 F12c'!$B75</f>
        <v>-9.6347625971908712E-2</v>
      </c>
      <c r="S75" s="1">
        <f>'VDZ-F12 F12c'!H75-'VDZ-F12 F12c'!$B75</f>
        <v>-0.10907425024300021</v>
      </c>
      <c r="T75" s="1">
        <f t="shared" si="18"/>
        <v>-0.10410388351533945</v>
      </c>
      <c r="U75" s="11">
        <f>'VTZ-F12 F12b'!C75-'VTZ-F12 F12b'!B75</f>
        <v>-0.4487633034382168</v>
      </c>
      <c r="V75" s="1">
        <f>'VDZ-F12 F12b'!C75-'VDZ-F12 F12b'!B75</f>
        <v>-0.47616317446796819</v>
      </c>
      <c r="W75" s="1">
        <f>'VDZ-F12 F12c'!C75-'VDZ-F12 F12c'!B75</f>
        <v>-0.43860992928699005</v>
      </c>
      <c r="X75" t="str">
        <f t="shared" si="19"/>
        <v>65_Pyridine-Ethyne_1.00.out</v>
      </c>
    </row>
    <row r="76" spans="1:24">
      <c r="A76" t="s">
        <v>64</v>
      </c>
      <c r="B76" s="1">
        <f>'VTZ-F12 F12b'!D76-'VTZ-F12 F12b'!$B76</f>
        <v>-0.54637933579630449</v>
      </c>
      <c r="C76" s="1">
        <f>'VTZ-F12 F12b'!E76-'VTZ-F12 F12b'!$B76</f>
        <v>-0.60562555965330844</v>
      </c>
      <c r="D76" s="1">
        <f>'VTZ-F12 F12b'!F76-'VTZ-F12 F12b'!$B76</f>
        <v>-0.56179250661039415</v>
      </c>
      <c r="E76" s="1">
        <f>'VTZ-F12 F12b'!G76-'VTZ-F12 F12b'!$B76</f>
        <v>-0.55026059753360634</v>
      </c>
      <c r="F76" s="1">
        <f>'VTZ-F12 F12b'!H76-'VTZ-F12 F12b'!$B76</f>
        <v>-0.56789892409293596</v>
      </c>
      <c r="G76" s="8">
        <v>-0.56218852028263333</v>
      </c>
      <c r="H76" s="5">
        <f>'Hobza''s data at different geom'!I69-'Hobza''s data at different geom'!E69</f>
        <v>-0.58599999999999941</v>
      </c>
      <c r="I76" s="11">
        <f>'VDZ-F12 F12b'!D76-'VDZ-F12 F12b'!$B76</f>
        <v>-0.58564845549130329</v>
      </c>
      <c r="J76" s="1">
        <f>'VDZ-F12 F12b'!E76-'VDZ-F12 F12b'!$B76</f>
        <v>-0.6928174411359489</v>
      </c>
      <c r="K76" s="1">
        <f>'VDZ-F12 F12b'!F76-'VDZ-F12 F12b'!$B76</f>
        <v>-0.58980134270111773</v>
      </c>
      <c r="L76" s="1">
        <f>'VDZ-F12 F12b'!G76-'VDZ-F12 F12b'!$B76</f>
        <v>-0.56727980910931119</v>
      </c>
      <c r="M76" s="1">
        <f>'VDZ-F12 F12b'!H76-'VDZ-F12 F12b'!$B76</f>
        <v>-0.5994128292978993</v>
      </c>
      <c r="N76" s="1">
        <f t="shared" ref="N76" si="20">(J76-V76)*$N$1+V76</f>
        <v>-0.57495442264951024</v>
      </c>
      <c r="O76" s="11">
        <f>'VDZ-F12 F12c'!D76-'VDZ-F12 F12c'!$B76</f>
        <v>-0.57791437700495596</v>
      </c>
      <c r="P76" s="1">
        <f>'VDZ-F12 F12c'!E76-'VDZ-F12 F12c'!$B76</f>
        <v>-0.68229763010274302</v>
      </c>
      <c r="Q76" s="1">
        <f>'VDZ-F12 F12c'!F76-'VDZ-F12 F12c'!$B76</f>
        <v>-0.57719816015247272</v>
      </c>
      <c r="R76" s="1">
        <f>'VDZ-F12 F12c'!G76-'VDZ-F12 F12c'!$B76</f>
        <v>-0.55931138715857465</v>
      </c>
      <c r="S76" s="1">
        <f>'VDZ-F12 F12c'!H76-'VDZ-F12 F12c'!$B76</f>
        <v>-0.59079134441679093</v>
      </c>
      <c r="T76" s="1">
        <f t="shared" ref="T76" si="21">(P76-W76)*$T$1+W76</f>
        <v>-0.57964340568178441</v>
      </c>
      <c r="U76" s="11">
        <f>'VTZ-F12 F12b'!C76-'VTZ-F12 F12b'!B76</f>
        <v>-1.3215009972315279</v>
      </c>
      <c r="V76" s="1">
        <f>'VDZ-F12 F12b'!C76-'VDZ-F12 F12b'!B76</f>
        <v>-1.3538550337619184</v>
      </c>
      <c r="W76" s="1">
        <f>'VDZ-F12 F12c'!C76-'VDZ-F12 F12c'!B76</f>
        <v>-1.3299005011993614</v>
      </c>
      <c r="X76" t="str">
        <f t="shared" ref="X76" si="22">A76</f>
        <v>66_MeNH2-Pyridine_1.00.out</v>
      </c>
    </row>
  </sheetData>
  <conditionalFormatting sqref="B4:T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:AK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2"/>
  <sheetViews>
    <sheetView workbookViewId="0">
      <selection activeCell="L6" sqref="L6"/>
    </sheetView>
  </sheetViews>
  <sheetFormatPr baseColWidth="10" defaultRowHeight="15" x14ac:dyDescent="0"/>
  <cols>
    <col min="11" max="11" width="37.5" customWidth="1"/>
    <col min="19" max="19" width="25.83203125" customWidth="1"/>
    <col min="25" max="25" width="10.83203125" style="2"/>
    <col min="27" max="27" width="21.6640625" customWidth="1"/>
    <col min="33" max="33" width="10.83203125" style="2"/>
  </cols>
  <sheetData>
    <row r="1" spans="1:34">
      <c r="Y1"/>
      <c r="AG1"/>
    </row>
    <row r="2" spans="1:34">
      <c r="Y2"/>
      <c r="AG2"/>
    </row>
    <row r="3" spans="1:34">
      <c r="Y3"/>
      <c r="AG3"/>
    </row>
    <row r="4" spans="1:34">
      <c r="Y4"/>
      <c r="AG4"/>
    </row>
    <row r="5" spans="1:34">
      <c r="G5">
        <f>COUNT(G11:G75)</f>
        <v>65</v>
      </c>
      <c r="Y5"/>
      <c r="AG5"/>
    </row>
    <row r="6" spans="1:34">
      <c r="Y6"/>
      <c r="AG6"/>
    </row>
    <row r="7" spans="1:34">
      <c r="Y7"/>
      <c r="AG7"/>
    </row>
    <row r="8" spans="1:34">
      <c r="Y8"/>
      <c r="AG8"/>
    </row>
    <row r="9" spans="1:34">
      <c r="L9" t="s">
        <v>203</v>
      </c>
      <c r="T9" t="s">
        <v>204</v>
      </c>
      <c r="Y9"/>
      <c r="AB9" t="s">
        <v>205</v>
      </c>
      <c r="AG9"/>
    </row>
    <row r="10" spans="1:34">
      <c r="A10" t="s">
        <v>66</v>
      </c>
      <c r="B10" t="s">
        <v>67</v>
      </c>
      <c r="C10" t="s">
        <v>211</v>
      </c>
      <c r="D10" t="s">
        <v>212</v>
      </c>
      <c r="E10" t="s">
        <v>213</v>
      </c>
      <c r="F10" t="s">
        <v>214</v>
      </c>
      <c r="G10" t="s">
        <v>215</v>
      </c>
      <c r="H10" t="s">
        <v>216</v>
      </c>
      <c r="L10" t="s">
        <v>66</v>
      </c>
      <c r="M10" t="s">
        <v>67</v>
      </c>
      <c r="N10" t="s">
        <v>211</v>
      </c>
      <c r="O10" t="s">
        <v>212</v>
      </c>
      <c r="P10" t="s">
        <v>70</v>
      </c>
      <c r="Q10" t="s">
        <v>217</v>
      </c>
      <c r="R10" t="s">
        <v>213</v>
      </c>
      <c r="T10" t="s">
        <v>66</v>
      </c>
      <c r="U10" t="s">
        <v>67</v>
      </c>
      <c r="V10" t="s">
        <v>211</v>
      </c>
      <c r="W10" t="s">
        <v>212</v>
      </c>
      <c r="X10" t="s">
        <v>70</v>
      </c>
      <c r="Y10" t="s">
        <v>217</v>
      </c>
      <c r="Z10" t="s">
        <v>213</v>
      </c>
      <c r="AB10" t="s">
        <v>66</v>
      </c>
      <c r="AC10" t="s">
        <v>67</v>
      </c>
      <c r="AD10" t="s">
        <v>211</v>
      </c>
      <c r="AE10" t="s">
        <v>212</v>
      </c>
      <c r="AF10" t="s">
        <v>70</v>
      </c>
      <c r="AG10" t="s">
        <v>217</v>
      </c>
      <c r="AH10" t="s">
        <v>213</v>
      </c>
    </row>
    <row r="11" spans="1:34">
      <c r="A11" s="1">
        <f t="shared" ref="A11:D17" si="0">627.5095*(T11+AB11-L11)</f>
        <v>3.8134528531649461</v>
      </c>
      <c r="B11" s="1">
        <f t="shared" si="0"/>
        <v>5.0275315131636233</v>
      </c>
      <c r="C11" s="1">
        <f t="shared" si="0"/>
        <v>4.8077767117384953</v>
      </c>
      <c r="D11" s="1">
        <f t="shared" si="0"/>
        <v>5.0521203430242343</v>
      </c>
      <c r="E11" s="1">
        <f>627.5095*(Z11+AH11-R11)</f>
        <v>5.0103253110326493</v>
      </c>
      <c r="F11" s="1">
        <f t="shared" ref="F11:F17" si="1">(E11-C11)*Q11+C11</f>
        <v>5.0510375794907745</v>
      </c>
      <c r="G11" s="1">
        <f t="shared" ref="G11:G17" si="2">(E11-C11)*P11+C11</f>
        <v>5.0560261221168483</v>
      </c>
      <c r="H11" s="1">
        <f>(E11-C11)*1.1413+C11</f>
        <v>5.0389454281129131</v>
      </c>
      <c r="K11" t="s">
        <v>0</v>
      </c>
      <c r="L11">
        <v>-152.128851896459</v>
      </c>
      <c r="M11">
        <v>-152.72274072259299</v>
      </c>
      <c r="N11">
        <v>-152.71149799441599</v>
      </c>
      <c r="O11">
        <v>-152.72852998526901</v>
      </c>
      <c r="P11">
        <v>1.225628867558</v>
      </c>
      <c r="Q11">
        <v>1.2010000000000001</v>
      </c>
      <c r="R11">
        <f>(O11-N11)/P11+N11</f>
        <v>-152.72539452647709</v>
      </c>
      <c r="S11" t="s">
        <v>0</v>
      </c>
      <c r="T11">
        <v>-76.061292758814005</v>
      </c>
      <c r="U11">
        <v>-76.357346929163995</v>
      </c>
      <c r="V11">
        <v>-76.351888818282006</v>
      </c>
      <c r="W11">
        <v>-76.360219929544996</v>
      </c>
      <c r="X11">
        <v>1.2259938062019999</v>
      </c>
      <c r="Y11">
        <v>1.20123</v>
      </c>
      <c r="Z11">
        <f>(W11-V11)/X11+V11</f>
        <v>-76.358684212533461</v>
      </c>
      <c r="AA11" t="s">
        <v>0</v>
      </c>
      <c r="AB11">
        <v>-76.061482013947</v>
      </c>
      <c r="AC11">
        <v>-76.357381912313002</v>
      </c>
      <c r="AD11">
        <v>-76.351947496571</v>
      </c>
      <c r="AE11">
        <v>-76.360258989814994</v>
      </c>
      <c r="AF11">
        <v>1.2261812659369999</v>
      </c>
      <c r="AG11">
        <v>1.20139</v>
      </c>
      <c r="AH11">
        <f>(AE11-AD11)/AF11+AD11</f>
        <v>-76.358725852654956</v>
      </c>
    </row>
    <row r="12" spans="1:34">
      <c r="A12" s="1">
        <f t="shared" si="0"/>
        <v>3.8820325619487823</v>
      </c>
      <c r="B12" s="1">
        <f t="shared" si="0"/>
        <v>5.7402813093782417</v>
      </c>
      <c r="C12" s="1">
        <f t="shared" si="0"/>
        <v>5.3816429415334772</v>
      </c>
      <c r="D12" s="1">
        <f t="shared" si="0"/>
        <v>5.7180897440249483</v>
      </c>
      <c r="E12" s="1">
        <f t="shared" ref="E11:E17" si="3">627.5095*(Z12+AH12-R12)</f>
        <v>5.6598372096545448</v>
      </c>
      <c r="F12" s="1">
        <f t="shared" si="1"/>
        <v>5.7125717151195747</v>
      </c>
      <c r="G12" s="1">
        <f t="shared" si="2"/>
        <v>5.7205565604602668</v>
      </c>
      <c r="H12" s="1">
        <f t="shared" ref="H12:H75" si="4">(E12-C12)*1.1413+C12</f>
        <v>5.6991460597400518</v>
      </c>
      <c r="K12" t="s">
        <v>1</v>
      </c>
      <c r="L12">
        <v>-191.16091573982499</v>
      </c>
      <c r="M12">
        <v>-191.939060486323</v>
      </c>
      <c r="N12">
        <v>-191.93353310200001</v>
      </c>
      <c r="O12">
        <v>-191.958046961306</v>
      </c>
      <c r="P12">
        <v>1.2182624078340001</v>
      </c>
      <c r="Q12">
        <v>1.18956</v>
      </c>
      <c r="R12">
        <f t="shared" ref="R12:R75" si="5">(O12-N12)/P12+N12</f>
        <v>-191.95365508815698</v>
      </c>
      <c r="S12" t="s">
        <v>1</v>
      </c>
      <c r="T12">
        <v>-76.061233212247998</v>
      </c>
      <c r="U12">
        <v>-76.357333061374007</v>
      </c>
      <c r="V12">
        <v>-76.351868231167003</v>
      </c>
      <c r="W12">
        <v>-76.360205338509999</v>
      </c>
      <c r="X12">
        <v>1.2259325658139999</v>
      </c>
      <c r="Y12">
        <v>1.2011799999999999</v>
      </c>
      <c r="Z12">
        <f t="shared" ref="Z12:Z75" si="6">(W12-V12)/X12+V12</f>
        <v>-76.358668855912185</v>
      </c>
      <c r="AA12" t="s">
        <v>1</v>
      </c>
      <c r="AB12">
        <v>-115.093496115161</v>
      </c>
      <c r="AC12">
        <v>-115.57257970478</v>
      </c>
      <c r="AD12">
        <v>-115.57308867725899</v>
      </c>
      <c r="AE12">
        <v>-115.588729267136</v>
      </c>
      <c r="AF12">
        <v>1.2145172122029999</v>
      </c>
      <c r="AG12">
        <v>1.18323</v>
      </c>
      <c r="AH12">
        <f t="shared" ref="AH12:AH75" si="7">(AE12-AD12)/AF12+AD12</f>
        <v>-115.58596670790348</v>
      </c>
    </row>
    <row r="13" spans="1:34">
      <c r="A13" s="1">
        <f t="shared" si="0"/>
        <v>4.8244824735939718</v>
      </c>
      <c r="B13" s="1">
        <f t="shared" si="0"/>
        <v>7.1232868821875002</v>
      </c>
      <c r="C13" s="1">
        <f t="shared" si="0"/>
        <v>6.6152132702348956</v>
      </c>
      <c r="D13" s="1">
        <f t="shared" si="0"/>
        <v>7.0378329114593861</v>
      </c>
      <c r="E13" s="1">
        <f t="shared" si="3"/>
        <v>6.9583834327387342</v>
      </c>
      <c r="F13" s="1">
        <f t="shared" si="1"/>
        <v>7.0192721146717902</v>
      </c>
      <c r="G13" s="1">
        <f t="shared" si="2"/>
        <v>7.0297135061821168</v>
      </c>
      <c r="H13" s="1">
        <f t="shared" si="4"/>
        <v>7.0068733767005265</v>
      </c>
      <c r="K13" t="s">
        <v>2</v>
      </c>
      <c r="L13">
        <v>-171.325470582566</v>
      </c>
      <c r="M13">
        <v>-172.07358218920999</v>
      </c>
      <c r="N13">
        <v>-172.07473908789501</v>
      </c>
      <c r="O13">
        <v>-172.09924164716401</v>
      </c>
      <c r="P13">
        <v>1.2078562801699999</v>
      </c>
      <c r="Q13">
        <v>1.17743</v>
      </c>
      <c r="R13">
        <f t="shared" si="5"/>
        <v>-172.09502507694128</v>
      </c>
      <c r="S13" t="s">
        <v>2</v>
      </c>
      <c r="T13">
        <v>-76.060947636418007</v>
      </c>
      <c r="U13">
        <v>-76.357239726781003</v>
      </c>
      <c r="V13">
        <v>-76.351746354900996</v>
      </c>
      <c r="W13">
        <v>-76.360108389703001</v>
      </c>
      <c r="X13">
        <v>1.2256868189750001</v>
      </c>
      <c r="Y13">
        <v>1.2009700000000001</v>
      </c>
      <c r="Z13">
        <f t="shared" si="6"/>
        <v>-76.358568680696251</v>
      </c>
      <c r="AA13" t="s">
        <v>2</v>
      </c>
      <c r="AB13">
        <v>-95.256834644259996</v>
      </c>
      <c r="AC13">
        <v>-95.704990782682003</v>
      </c>
      <c r="AD13">
        <v>-95.712450720052004</v>
      </c>
      <c r="AE13">
        <v>-95.727917757279002</v>
      </c>
      <c r="AF13">
        <v>1.197436905582</v>
      </c>
      <c r="AG13">
        <v>1.1634100000000001</v>
      </c>
      <c r="AH13">
        <f t="shared" si="7"/>
        <v>-95.725367506861303</v>
      </c>
    </row>
    <row r="14" spans="1:34">
      <c r="A14" s="1">
        <f t="shared" si="0"/>
        <v>5.9746083918143311</v>
      </c>
      <c r="B14" s="1">
        <f t="shared" si="0"/>
        <v>8.1235596588327361</v>
      </c>
      <c r="C14" s="1">
        <f t="shared" si="0"/>
        <v>7.8142358921159225</v>
      </c>
      <c r="D14" s="1">
        <f t="shared" si="0"/>
        <v>8.2687351136963159</v>
      </c>
      <c r="E14" s="1">
        <f t="shared" si="3"/>
        <v>8.1684148074521303</v>
      </c>
      <c r="F14" s="1">
        <f t="shared" si="1"/>
        <v>8.231940337706833</v>
      </c>
      <c r="G14" s="1">
        <f t="shared" si="2"/>
        <v>8.2418037903274026</v>
      </c>
      <c r="H14" s="1">
        <f t="shared" si="4"/>
        <v>8.2184602881891369</v>
      </c>
      <c r="K14" t="s">
        <v>3</v>
      </c>
      <c r="L14">
        <v>-323.17642521803401</v>
      </c>
      <c r="M14">
        <v>-324.534408626181</v>
      </c>
      <c r="N14">
        <v>-324.52047285262802</v>
      </c>
      <c r="O14">
        <v>-324.57321132380503</v>
      </c>
      <c r="P14">
        <v>1.20720878544</v>
      </c>
      <c r="Q14">
        <v>1.17936</v>
      </c>
      <c r="R14">
        <f t="shared" si="5"/>
        <v>-324.5641591410423</v>
      </c>
      <c r="S14" t="s">
        <v>3</v>
      </c>
      <c r="T14">
        <v>-76.061031055895</v>
      </c>
      <c r="U14">
        <v>-76.357270165426002</v>
      </c>
      <c r="V14">
        <v>-76.351784682176998</v>
      </c>
      <c r="W14">
        <v>-76.360139884464999</v>
      </c>
      <c r="X14">
        <v>1.2257530450559999</v>
      </c>
      <c r="Y14">
        <v>1.20102</v>
      </c>
      <c r="Z14">
        <f t="shared" si="6"/>
        <v>-76.358601065233685</v>
      </c>
      <c r="AA14" t="s">
        <v>3</v>
      </c>
      <c r="AB14">
        <v>-247.10587301800999</v>
      </c>
      <c r="AC14">
        <v>-248.16419274493899</v>
      </c>
      <c r="AD14">
        <v>-248.15623539341399</v>
      </c>
      <c r="AE14">
        <v>-248.19989437172001</v>
      </c>
      <c r="AF14">
        <v>1.202544956566</v>
      </c>
      <c r="AG14">
        <v>1.1738</v>
      </c>
      <c r="AH14">
        <f t="shared" si="7"/>
        <v>-248.19254087876624</v>
      </c>
    </row>
    <row r="15" spans="1:34">
      <c r="A15" s="1">
        <f t="shared" si="0"/>
        <v>3.6734205879285993</v>
      </c>
      <c r="B15" s="1">
        <f t="shared" si="0"/>
        <v>5.877409345828033</v>
      </c>
      <c r="C15" s="1">
        <f t="shared" si="0"/>
        <v>5.4662836417620513</v>
      </c>
      <c r="D15" s="1">
        <f t="shared" si="0"/>
        <v>5.8753677913886611</v>
      </c>
      <c r="E15" s="1">
        <f t="shared" si="3"/>
        <v>5.8135813337449154</v>
      </c>
      <c r="F15" s="1">
        <f t="shared" si="1"/>
        <v>5.8770326220701845</v>
      </c>
      <c r="G15" s="1">
        <f t="shared" si="2"/>
        <v>5.8878351157255517</v>
      </c>
      <c r="H15" s="1">
        <f t="shared" si="4"/>
        <v>5.8626544976220938</v>
      </c>
      <c r="K15" t="s">
        <v>4</v>
      </c>
      <c r="L15">
        <v>-230.192671053976</v>
      </c>
      <c r="M15">
        <v>-231.15438768692499</v>
      </c>
      <c r="N15">
        <v>-231.15478203857199</v>
      </c>
      <c r="O15">
        <v>-231.18669019319401</v>
      </c>
      <c r="P15">
        <v>1.213804421091</v>
      </c>
      <c r="Q15">
        <v>1.1827000000000001</v>
      </c>
      <c r="R15">
        <f t="shared" si="5"/>
        <v>-231.1810697617567</v>
      </c>
      <c r="S15" t="s">
        <v>4</v>
      </c>
      <c r="T15">
        <v>-115.09329353535099</v>
      </c>
      <c r="U15">
        <v>-115.57243798773</v>
      </c>
      <c r="V15">
        <v>-115.572974047754</v>
      </c>
      <c r="W15">
        <v>-115.588593700418</v>
      </c>
      <c r="X15">
        <v>1.214622540221</v>
      </c>
      <c r="Y15">
        <v>1.18329</v>
      </c>
      <c r="Z15">
        <f t="shared" si="6"/>
        <v>-115.58583372402937</v>
      </c>
      <c r="AA15" t="s">
        <v>4</v>
      </c>
      <c r="AB15">
        <v>-115.093523550537</v>
      </c>
      <c r="AC15">
        <v>-115.572583451599</v>
      </c>
      <c r="AD15">
        <v>-115.573096913708</v>
      </c>
      <c r="AE15">
        <v>-115.588733498604</v>
      </c>
      <c r="AF15">
        <v>1.2145304400129999</v>
      </c>
      <c r="AG15">
        <v>1.1832400000000001</v>
      </c>
      <c r="AH15">
        <f t="shared" si="7"/>
        <v>-115.58597150653898</v>
      </c>
    </row>
    <row r="16" spans="1:34">
      <c r="A16" s="1">
        <f t="shared" si="0"/>
        <v>4.4515257094113938</v>
      </c>
      <c r="B16" s="1">
        <f t="shared" si="0"/>
        <v>7.7799912233965953</v>
      </c>
      <c r="C16" s="1">
        <f t="shared" si="0"/>
        <v>7.0860435081365098</v>
      </c>
      <c r="D16" s="1">
        <f t="shared" si="0"/>
        <v>7.6804749053215451</v>
      </c>
      <c r="E16" s="1">
        <f t="shared" si="3"/>
        <v>7.5896919446034676</v>
      </c>
      <c r="F16" s="1">
        <f t="shared" si="1"/>
        <v>7.6767375038780523</v>
      </c>
      <c r="G16" s="1">
        <f t="shared" si="2"/>
        <v>7.6930285083435708</v>
      </c>
      <c r="H16" s="1">
        <f t="shared" si="4"/>
        <v>7.6608574686762489</v>
      </c>
      <c r="K16" t="s">
        <v>5</v>
      </c>
      <c r="L16">
        <v>-210.356731963882</v>
      </c>
      <c r="M16">
        <v>-211.28959282649899</v>
      </c>
      <c r="N16">
        <v>-211.296455169448</v>
      </c>
      <c r="O16">
        <v>-211.32852007870699</v>
      </c>
      <c r="P16">
        <v>1.2051759843930001</v>
      </c>
      <c r="Q16">
        <v>1.17283</v>
      </c>
      <c r="R16">
        <f t="shared" si="5"/>
        <v>-211.32306116697387</v>
      </c>
      <c r="S16" t="s">
        <v>5</v>
      </c>
      <c r="T16">
        <v>-115.092807161387</v>
      </c>
      <c r="U16">
        <v>-115.572204662555</v>
      </c>
      <c r="V16">
        <v>-115.572713346866</v>
      </c>
      <c r="W16">
        <v>-115.58836070964</v>
      </c>
      <c r="X16">
        <v>1.2145029984139999</v>
      </c>
      <c r="Y16">
        <v>1.18319</v>
      </c>
      <c r="Z16">
        <f t="shared" si="6"/>
        <v>-115.58559710490894</v>
      </c>
      <c r="AA16" t="s">
        <v>5</v>
      </c>
      <c r="AB16">
        <v>-95.256830845018001</v>
      </c>
      <c r="AC16">
        <v>-95.704989959258</v>
      </c>
      <c r="AD16">
        <v>-95.712449493926997</v>
      </c>
      <c r="AE16">
        <v>-95.727919753722006</v>
      </c>
      <c r="AF16">
        <v>1.197423316983</v>
      </c>
      <c r="AG16">
        <v>1.1634</v>
      </c>
      <c r="AH16">
        <f t="shared" si="7"/>
        <v>-95.725369118570669</v>
      </c>
    </row>
    <row r="17" spans="1:34">
      <c r="A17" s="1">
        <f t="shared" si="0"/>
        <v>5.3753625760888468</v>
      </c>
      <c r="B17" s="1">
        <f t="shared" si="0"/>
        <v>8.2317287945468447</v>
      </c>
      <c r="C17" s="1">
        <f t="shared" si="0"/>
        <v>7.7874356077059002</v>
      </c>
      <c r="D17" s="1">
        <f t="shared" si="0"/>
        <v>8.396227174488903</v>
      </c>
      <c r="E17" s="1">
        <f t="shared" si="3"/>
        <v>8.2915609929341123</v>
      </c>
      <c r="F17" s="1">
        <f t="shared" si="1"/>
        <v>8.3803929270651754</v>
      </c>
      <c r="G17" s="1">
        <f t="shared" si="2"/>
        <v>8.3952264553559743</v>
      </c>
      <c r="H17" s="1">
        <f t="shared" si="4"/>
        <v>8.3627939098668591</v>
      </c>
      <c r="K17" t="s">
        <v>6</v>
      </c>
      <c r="L17">
        <v>-362.20778396691702</v>
      </c>
      <c r="M17">
        <v>-363.74967417385102</v>
      </c>
      <c r="N17">
        <v>-363.74159711963603</v>
      </c>
      <c r="O17">
        <v>-363.801782722079</v>
      </c>
      <c r="P17">
        <v>1.205634283572</v>
      </c>
      <c r="Q17">
        <v>1.17621</v>
      </c>
      <c r="R17">
        <f t="shared" si="5"/>
        <v>-363.79151740082165</v>
      </c>
      <c r="S17" t="s">
        <v>6</v>
      </c>
      <c r="T17">
        <v>-115.092984099201</v>
      </c>
      <c r="U17">
        <v>-115.572306485051</v>
      </c>
      <c r="V17">
        <v>-115.572820406289</v>
      </c>
      <c r="W17">
        <v>-115.588460565739</v>
      </c>
      <c r="X17">
        <v>1.2145368389590001</v>
      </c>
      <c r="Y17">
        <v>1.1832199999999999</v>
      </c>
      <c r="Z17">
        <f t="shared" si="6"/>
        <v>-115.5856978744302</v>
      </c>
      <c r="AA17" t="s">
        <v>6</v>
      </c>
      <c r="AB17">
        <v>-247.10623368254099</v>
      </c>
      <c r="AC17">
        <v>-248.164249594501</v>
      </c>
      <c r="AD17">
        <v>-248.15636664528</v>
      </c>
      <c r="AE17">
        <v>-248.19994191719701</v>
      </c>
      <c r="AF17">
        <v>1.202426807775</v>
      </c>
      <c r="AG17">
        <v>1.1736500000000001</v>
      </c>
      <c r="AH17">
        <f t="shared" si="7"/>
        <v>-248.19260608341898</v>
      </c>
    </row>
    <row r="18" spans="1:34">
      <c r="A18" s="1">
        <f t="shared" ref="A18:D71" si="8">627.5095*(T18+AB18-L18)</f>
        <v>3.6231571202695099</v>
      </c>
      <c r="B18" s="1">
        <f t="shared" si="8"/>
        <v>5.1174477874148963</v>
      </c>
      <c r="C18" s="1">
        <f t="shared" si="8"/>
        <v>4.8530429290587849</v>
      </c>
      <c r="D18" s="1">
        <f t="shared" si="8"/>
        <v>5.1664458137582434</v>
      </c>
      <c r="E18" s="1">
        <f t="shared" ref="E18:E71" si="9">627.5095*(Z18+AH18-R18)</f>
        <v>5.1127924687263668</v>
      </c>
      <c r="F18" s="1">
        <f t="shared" ref="F18:F71" si="10">(E18-C18)*Q18+C18</f>
        <v>5.1620331889611499</v>
      </c>
      <c r="G18" s="1">
        <f t="shared" ref="G18:G71" si="11">(E18-C18)*P18+C18</f>
        <v>5.1695195603501096</v>
      </c>
      <c r="H18" s="1">
        <f t="shared" si="4"/>
        <v>5.1494950786813964</v>
      </c>
      <c r="K18" t="s">
        <v>7</v>
      </c>
      <c r="L18">
        <v>-191.16064389633701</v>
      </c>
      <c r="M18">
        <v>-191.93800340570499</v>
      </c>
      <c r="N18">
        <v>-191.93269301553499</v>
      </c>
      <c r="O18">
        <v>-191.95711492340101</v>
      </c>
      <c r="P18">
        <v>1.2183915001209999</v>
      </c>
      <c r="Q18">
        <v>1.18957</v>
      </c>
      <c r="R18">
        <f t="shared" si="5"/>
        <v>-191.95273740017129</v>
      </c>
      <c r="S18" t="s">
        <v>7</v>
      </c>
      <c r="T18">
        <v>-115.093379374406</v>
      </c>
      <c r="U18">
        <v>-115.57246502552</v>
      </c>
      <c r="V18">
        <v>-115.57300917299099</v>
      </c>
      <c r="W18">
        <v>-115.58862099877901</v>
      </c>
      <c r="X18">
        <v>1.2146616035860001</v>
      </c>
      <c r="Y18">
        <v>1.1833199999999999</v>
      </c>
      <c r="Z18">
        <f t="shared" si="6"/>
        <v>-115.58586199203287</v>
      </c>
      <c r="AA18" t="s">
        <v>7</v>
      </c>
      <c r="AB18">
        <v>-76.061490653774001</v>
      </c>
      <c r="AC18">
        <v>-76.357383208371004</v>
      </c>
      <c r="AD18">
        <v>-76.351950026674999</v>
      </c>
      <c r="AE18">
        <v>-76.360260669485996</v>
      </c>
      <c r="AF18">
        <v>1.2261874442309999</v>
      </c>
      <c r="AG18">
        <v>1.20139</v>
      </c>
      <c r="AH18">
        <f t="shared" si="7"/>
        <v>-76.358727655046664</v>
      </c>
    </row>
    <row r="19" spans="1:34">
      <c r="A19" s="1">
        <f t="shared" si="8"/>
        <v>1.1346792717690379</v>
      </c>
      <c r="B19" s="1">
        <f t="shared" si="8"/>
        <v>3.0707008143155008</v>
      </c>
      <c r="C19" s="1">
        <f t="shared" si="8"/>
        <v>2.7665484794918629</v>
      </c>
      <c r="D19" s="1">
        <f t="shared" si="8"/>
        <v>3.1059527687913446</v>
      </c>
      <c r="E19" s="1">
        <f t="shared" si="9"/>
        <v>3.0552577504660801</v>
      </c>
      <c r="F19" s="1">
        <f t="shared" si="10"/>
        <v>3.1051900188810708</v>
      </c>
      <c r="G19" s="1">
        <f t="shared" si="11"/>
        <v>3.1145876329140396</v>
      </c>
      <c r="H19" s="1">
        <f t="shared" si="4"/>
        <v>3.0960523704547369</v>
      </c>
      <c r="K19" t="s">
        <v>8</v>
      </c>
      <c r="L19">
        <v>-210.35212201995</v>
      </c>
      <c r="M19">
        <v>-211.282422329502</v>
      </c>
      <c r="N19">
        <v>-211.28993349346999</v>
      </c>
      <c r="O19">
        <v>-211.32156002490899</v>
      </c>
      <c r="P19">
        <v>1.205500440799</v>
      </c>
      <c r="Q19">
        <v>1.1729499999999999</v>
      </c>
      <c r="R19">
        <f t="shared" si="5"/>
        <v>-211.31616868208431</v>
      </c>
      <c r="S19" t="s">
        <v>8</v>
      </c>
      <c r="T19">
        <v>-95.256751583973994</v>
      </c>
      <c r="U19">
        <v>-95.704944956727999</v>
      </c>
      <c r="V19">
        <v>-95.712409422156995</v>
      </c>
      <c r="W19">
        <v>-95.727873032657001</v>
      </c>
      <c r="X19">
        <v>1.1974933564920001</v>
      </c>
      <c r="Y19">
        <v>1.16344</v>
      </c>
      <c r="Z19">
        <f t="shared" si="6"/>
        <v>-95.725322738474091</v>
      </c>
      <c r="AA19" t="s">
        <v>8</v>
      </c>
      <c r="AB19">
        <v>-115.093562209532</v>
      </c>
      <c r="AC19">
        <v>-115.572583899744</v>
      </c>
      <c r="AD19">
        <v>-115.573115295861</v>
      </c>
      <c r="AE19">
        <v>-115.588737341659</v>
      </c>
      <c r="AF19">
        <v>1.214609483244</v>
      </c>
      <c r="AG19">
        <v>1.1833</v>
      </c>
      <c r="AH19">
        <f t="shared" si="7"/>
        <v>-115.58597708066797</v>
      </c>
    </row>
    <row r="20" spans="1:34">
      <c r="A20" s="1">
        <f t="shared" si="8"/>
        <v>1.1124610021060997</v>
      </c>
      <c r="B20" s="1">
        <f t="shared" si="8"/>
        <v>4.3387813624445437</v>
      </c>
      <c r="C20" s="1">
        <f t="shared" si="8"/>
        <v>3.7285117772994272</v>
      </c>
      <c r="D20" s="1">
        <f t="shared" si="8"/>
        <v>4.2277068778591165</v>
      </c>
      <c r="E20" s="1">
        <f t="shared" si="9"/>
        <v>4.1607523987460411</v>
      </c>
      <c r="F20" s="1">
        <f t="shared" si="10"/>
        <v>4.2310520134181182</v>
      </c>
      <c r="G20" s="1">
        <f t="shared" si="11"/>
        <v>4.2456176096822036</v>
      </c>
      <c r="H20" s="1">
        <f t="shared" si="4"/>
        <v>4.2218279985564475</v>
      </c>
      <c r="K20" t="s">
        <v>9</v>
      </c>
      <c r="L20">
        <v>-190.515244372262</v>
      </c>
      <c r="M20">
        <v>-191.41681304713001</v>
      </c>
      <c r="N20">
        <v>-191.43076089063999</v>
      </c>
      <c r="O20">
        <v>-191.46250401889401</v>
      </c>
      <c r="P20">
        <v>1.1963378884939999</v>
      </c>
      <c r="Q20">
        <v>1.1626399999999999</v>
      </c>
      <c r="R20">
        <f t="shared" si="5"/>
        <v>-191.45729447162853</v>
      </c>
      <c r="S20" t="s">
        <v>9</v>
      </c>
      <c r="T20">
        <v>-95.256691758513</v>
      </c>
      <c r="U20">
        <v>-95.704931380561007</v>
      </c>
      <c r="V20">
        <v>-95.712392722654997</v>
      </c>
      <c r="W20">
        <v>-95.727865868170994</v>
      </c>
      <c r="X20">
        <v>1.197457355489</v>
      </c>
      <c r="Y20">
        <v>1.1634100000000001</v>
      </c>
      <c r="Z20">
        <f t="shared" si="6"/>
        <v>-95.725314389923625</v>
      </c>
      <c r="AA20" t="s">
        <v>9</v>
      </c>
      <c r="AB20">
        <v>-95.256779794370004</v>
      </c>
      <c r="AC20">
        <v>-95.704967378638003</v>
      </c>
      <c r="AD20">
        <v>-95.712426406502004</v>
      </c>
      <c r="AE20">
        <v>-95.727900871242994</v>
      </c>
      <c r="AF20">
        <v>1.197427193132</v>
      </c>
      <c r="AG20">
        <v>1.1634</v>
      </c>
      <c r="AH20">
        <f t="shared" si="7"/>
        <v>-95.725349500974673</v>
      </c>
    </row>
    <row r="21" spans="1:34">
      <c r="A21" s="1">
        <f t="shared" si="8"/>
        <v>1.7296601589654217</v>
      </c>
      <c r="B21" s="1">
        <f t="shared" si="8"/>
        <v>5.5697099238681096</v>
      </c>
      <c r="C21" s="1">
        <f t="shared" si="8"/>
        <v>4.8471197915919806</v>
      </c>
      <c r="D21" s="1">
        <f t="shared" si="8"/>
        <v>5.4936824748545545</v>
      </c>
      <c r="E21" s="1">
        <f t="shared" si="9"/>
        <v>5.413739662010876</v>
      </c>
      <c r="F21" s="1">
        <f t="shared" si="10"/>
        <v>5.5099857132002299</v>
      </c>
      <c r="G21" s="1">
        <f t="shared" si="11"/>
        <v>5.5271011675805886</v>
      </c>
      <c r="H21" s="1">
        <f t="shared" si="4"/>
        <v>5.4938030497010661</v>
      </c>
      <c r="K21" t="s">
        <v>10</v>
      </c>
      <c r="L21">
        <v>-342.36586599545501</v>
      </c>
      <c r="M21">
        <v>-343.87817280651001</v>
      </c>
      <c r="N21">
        <v>-343.87662414748399</v>
      </c>
      <c r="O21">
        <v>-343.93669739805398</v>
      </c>
      <c r="P21">
        <v>1.2000662375040001</v>
      </c>
      <c r="Q21">
        <v>1.1698599999999999</v>
      </c>
      <c r="R21">
        <f t="shared" si="5"/>
        <v>-343.92668242651274</v>
      </c>
      <c r="S21" t="s">
        <v>10</v>
      </c>
      <c r="T21">
        <v>-95.256675268269007</v>
      </c>
      <c r="U21">
        <v>-95.704907966663995</v>
      </c>
      <c r="V21">
        <v>-95.712372792672994</v>
      </c>
      <c r="W21">
        <v>-95.727846609213003</v>
      </c>
      <c r="X21">
        <v>1.1974668309930001</v>
      </c>
      <c r="Y21">
        <v>1.1634199999999999</v>
      </c>
      <c r="Z21">
        <f t="shared" si="6"/>
        <v>-95.725294918062616</v>
      </c>
      <c r="AA21" t="s">
        <v>10</v>
      </c>
      <c r="AB21">
        <v>-247.10643433838399</v>
      </c>
      <c r="AC21">
        <v>-248.16438894247099</v>
      </c>
      <c r="AD21">
        <v>-248.156526978062</v>
      </c>
      <c r="AE21">
        <v>-248.200096048913</v>
      </c>
      <c r="AF21">
        <v>1.20246309899</v>
      </c>
      <c r="AG21">
        <v>1.1736800000000001</v>
      </c>
      <c r="AH21">
        <f t="shared" si="7"/>
        <v>-248.19276016549836</v>
      </c>
    </row>
    <row r="22" spans="1:34">
      <c r="A22" s="1">
        <f t="shared" si="8"/>
        <v>4.7351847787498391</v>
      </c>
      <c r="B22" s="1">
        <f t="shared" si="8"/>
        <v>7.5794892580619262</v>
      </c>
      <c r="C22" s="1">
        <f t="shared" si="8"/>
        <v>6.938955480260165</v>
      </c>
      <c r="D22" s="1">
        <f t="shared" si="8"/>
        <v>7.4157215470095492</v>
      </c>
      <c r="E22" s="1">
        <f t="shared" si="9"/>
        <v>7.3280872806271411</v>
      </c>
      <c r="F22" s="1">
        <f t="shared" si="10"/>
        <v>7.3971036967402277</v>
      </c>
      <c r="G22" s="1">
        <f t="shared" si="11"/>
        <v>7.4089207592062012</v>
      </c>
      <c r="H22" s="1">
        <f t="shared" si="4"/>
        <v>7.383071604018995</v>
      </c>
      <c r="K22" t="s">
        <v>11</v>
      </c>
      <c r="L22">
        <v>-171.32528769767001</v>
      </c>
      <c r="M22">
        <v>-172.07428754727499</v>
      </c>
      <c r="N22">
        <v>-172.07522800304301</v>
      </c>
      <c r="O22">
        <v>-172.09982445522499</v>
      </c>
      <c r="P22">
        <v>1.207727763454</v>
      </c>
      <c r="Q22">
        <v>1.17736</v>
      </c>
      <c r="R22">
        <f t="shared" si="5"/>
        <v>-172.09559389420349</v>
      </c>
      <c r="S22" t="s">
        <v>11</v>
      </c>
      <c r="T22">
        <v>-95.256817625663004</v>
      </c>
      <c r="U22">
        <v>-95.704979125364005</v>
      </c>
      <c r="V22">
        <v>-95.712435597443999</v>
      </c>
      <c r="W22">
        <v>-95.727908402736006</v>
      </c>
      <c r="X22">
        <v>1.197415333041</v>
      </c>
      <c r="Y22">
        <v>1.1633899999999999</v>
      </c>
      <c r="Z22">
        <f t="shared" si="6"/>
        <v>-95.725357434057457</v>
      </c>
      <c r="AA22" t="s">
        <v>11</v>
      </c>
      <c r="AB22">
        <v>-76.060924075048007</v>
      </c>
      <c r="AC22">
        <v>-76.357229737431993</v>
      </c>
      <c r="AD22">
        <v>-76.351734476627001</v>
      </c>
      <c r="AE22">
        <v>-76.360098348459005</v>
      </c>
      <c r="AF22">
        <v>1.225667239968</v>
      </c>
      <c r="AG22">
        <v>1.20095</v>
      </c>
      <c r="AH22">
        <f t="shared" si="7"/>
        <v>-76.358558410203145</v>
      </c>
    </row>
    <row r="23" spans="1:34">
      <c r="A23" s="1">
        <f t="shared" si="8"/>
        <v>3.3030554492932143</v>
      </c>
      <c r="B23" s="1">
        <f t="shared" si="8"/>
        <v>6.3671042882358151</v>
      </c>
      <c r="C23" s="1">
        <f t="shared" si="8"/>
        <v>5.7963949696682553</v>
      </c>
      <c r="D23" s="1">
        <f t="shared" si="8"/>
        <v>6.3332859206960226</v>
      </c>
      <c r="E23" s="1">
        <f t="shared" si="9"/>
        <v>6.2501627512317111</v>
      </c>
      <c r="F23" s="1">
        <f t="shared" si="10"/>
        <v>6.3300122677534327</v>
      </c>
      <c r="G23" s="1">
        <f t="shared" si="11"/>
        <v>6.3433111466542016</v>
      </c>
      <c r="H23" s="1">
        <f t="shared" si="4"/>
        <v>6.3142801387666276</v>
      </c>
      <c r="K23" t="s">
        <v>12</v>
      </c>
      <c r="L23">
        <v>-362.205240241681</v>
      </c>
      <c r="M23">
        <v>-363.74710776920199</v>
      </c>
      <c r="N23">
        <v>-363.73886054700301</v>
      </c>
      <c r="O23">
        <v>-363.79888927387702</v>
      </c>
      <c r="P23">
        <v>1.205277675514</v>
      </c>
      <c r="Q23">
        <v>1.17597</v>
      </c>
      <c r="R23">
        <f t="shared" si="5"/>
        <v>-363.78866544100674</v>
      </c>
      <c r="S23" t="s">
        <v>12</v>
      </c>
      <c r="T23">
        <v>-247.10640366839399</v>
      </c>
      <c r="U23">
        <v>-248.16437053598401</v>
      </c>
      <c r="V23">
        <v>-248.15650914595901</v>
      </c>
      <c r="W23">
        <v>-248.200051850905</v>
      </c>
      <c r="X23">
        <v>1.2024216230560001</v>
      </c>
      <c r="Y23">
        <v>1.1736500000000001</v>
      </c>
      <c r="Z23">
        <f t="shared" si="6"/>
        <v>-248.19272165587324</v>
      </c>
      <c r="AA23" t="s">
        <v>12</v>
      </c>
      <c r="AB23">
        <v>-115.093572819592</v>
      </c>
      <c r="AC23">
        <v>-115.57259060709001</v>
      </c>
      <c r="AD23">
        <v>-115.573114258069</v>
      </c>
      <c r="AE23">
        <v>-115.58874468984099</v>
      </c>
      <c r="AF23">
        <v>1.2145556798349999</v>
      </c>
      <c r="AG23">
        <v>1.18326</v>
      </c>
      <c r="AH23">
        <f t="shared" si="7"/>
        <v>-115.58598351719931</v>
      </c>
    </row>
    <row r="24" spans="1:34">
      <c r="A24" s="1">
        <f t="shared" si="8"/>
        <v>3.630225234767622</v>
      </c>
      <c r="B24" s="1">
        <f t="shared" si="8"/>
        <v>7.7788862664198213</v>
      </c>
      <c r="C24" s="1">
        <f t="shared" si="8"/>
        <v>6.9174773097220799</v>
      </c>
      <c r="D24" s="1">
        <f t="shared" si="8"/>
        <v>7.6194553977507837</v>
      </c>
      <c r="E24" s="1">
        <f t="shared" si="9"/>
        <v>7.5337005796171441</v>
      </c>
      <c r="F24" s="1">
        <f t="shared" si="10"/>
        <v>7.6383106419145301</v>
      </c>
      <c r="G24" s="1">
        <f t="shared" si="11"/>
        <v>7.6568522073500338</v>
      </c>
      <c r="H24" s="1">
        <f t="shared" si="4"/>
        <v>7.6207729276533165</v>
      </c>
      <c r="K24" t="s">
        <v>13</v>
      </c>
      <c r="L24">
        <v>-342.36853742314298</v>
      </c>
      <c r="M24">
        <v>-343.88153157795603</v>
      </c>
      <c r="N24">
        <v>-343.87972079087598</v>
      </c>
      <c r="O24">
        <v>-343.93989701280202</v>
      </c>
      <c r="P24">
        <v>1.199849038083</v>
      </c>
      <c r="Q24">
        <v>1.1697599999999999</v>
      </c>
      <c r="R24">
        <f t="shared" si="5"/>
        <v>-343.92987395182877</v>
      </c>
      <c r="S24" t="s">
        <v>13</v>
      </c>
      <c r="T24">
        <v>-247.10598944127401</v>
      </c>
      <c r="U24">
        <v>-248.16417159966599</v>
      </c>
      <c r="V24">
        <v>-248.156273474285</v>
      </c>
      <c r="W24">
        <v>-248.19985019045799</v>
      </c>
      <c r="X24">
        <v>1.202369466443</v>
      </c>
      <c r="Y24">
        <v>1.1736</v>
      </c>
      <c r="Z24">
        <f t="shared" si="6"/>
        <v>-248.19251584186765</v>
      </c>
      <c r="AA24" t="s">
        <v>13</v>
      </c>
      <c r="AB24">
        <v>-95.256762849954995</v>
      </c>
      <c r="AC24">
        <v>-95.704963534464994</v>
      </c>
      <c r="AD24">
        <v>-95.712423615261002</v>
      </c>
      <c r="AE24">
        <v>-95.727904447770001</v>
      </c>
      <c r="AF24">
        <v>1.197393223525</v>
      </c>
      <c r="AG24">
        <v>1.16337</v>
      </c>
      <c r="AH24">
        <f t="shared" si="7"/>
        <v>-95.725352394382895</v>
      </c>
    </row>
    <row r="25" spans="1:34">
      <c r="A25" s="1">
        <f t="shared" si="8"/>
        <v>4.7952544766446659</v>
      </c>
      <c r="B25" s="1">
        <f t="shared" si="8"/>
        <v>8.7420677070332236</v>
      </c>
      <c r="C25" s="1">
        <f t="shared" si="8"/>
        <v>8.0516126223831801</v>
      </c>
      <c r="D25" s="1">
        <f t="shared" si="8"/>
        <v>8.8154433987499807</v>
      </c>
      <c r="E25" s="1">
        <f t="shared" si="9"/>
        <v>8.7205511903879618</v>
      </c>
      <c r="F25" s="1">
        <f t="shared" si="10"/>
        <v>8.8363243883525495</v>
      </c>
      <c r="G25" s="1">
        <f t="shared" si="11"/>
        <v>8.8554299075422787</v>
      </c>
      <c r="H25" s="1">
        <f t="shared" si="4"/>
        <v>8.8150722100470382</v>
      </c>
      <c r="K25" t="s">
        <v>14</v>
      </c>
      <c r="L25">
        <v>-494.21908032656199</v>
      </c>
      <c r="M25">
        <v>-496.34213824752601</v>
      </c>
      <c r="N25">
        <v>-496.32515609946302</v>
      </c>
      <c r="O25">
        <v>-496.41371856077802</v>
      </c>
      <c r="P25">
        <v>1.201630947303</v>
      </c>
      <c r="Q25">
        <v>1.1730700000000001</v>
      </c>
      <c r="R25">
        <f t="shared" si="5"/>
        <v>-496.39885798065524</v>
      </c>
      <c r="S25" t="s">
        <v>14</v>
      </c>
      <c r="T25">
        <v>-247.10554146706599</v>
      </c>
      <c r="U25">
        <v>-248.164049234815</v>
      </c>
      <c r="V25">
        <v>-248.15609505662599</v>
      </c>
      <c r="W25">
        <v>-248.19978951493499</v>
      </c>
      <c r="X25">
        <v>1.2024976029159999</v>
      </c>
      <c r="Y25">
        <v>1.1737500000000001</v>
      </c>
      <c r="Z25">
        <f t="shared" si="6"/>
        <v>-248.19243147692575</v>
      </c>
      <c r="AA25" t="s">
        <v>14</v>
      </c>
      <c r="AB25">
        <v>-247.105897135384</v>
      </c>
      <c r="AC25">
        <v>-248.16415764162099</v>
      </c>
      <c r="AD25">
        <v>-248.15622998191699</v>
      </c>
      <c r="AE25">
        <v>-248.19988074315</v>
      </c>
      <c r="AF25">
        <v>1.2025188781659999</v>
      </c>
      <c r="AG25">
        <v>1.17377</v>
      </c>
      <c r="AH25">
        <f t="shared" si="7"/>
        <v>-248.19252942138991</v>
      </c>
    </row>
    <row r="26" spans="1:34">
      <c r="A26" s="1">
        <f t="shared" si="8"/>
        <v>3.5518185954480135</v>
      </c>
      <c r="B26" s="1">
        <f t="shared" si="8"/>
        <v>5.2555785062213864</v>
      </c>
      <c r="C26" s="1">
        <f t="shared" si="8"/>
        <v>4.9739726385594869</v>
      </c>
      <c r="D26" s="1">
        <f t="shared" si="8"/>
        <v>5.3362481782968274</v>
      </c>
      <c r="E26" s="1">
        <f t="shared" si="9"/>
        <v>5.2563261044370666</v>
      </c>
      <c r="F26" s="1">
        <f t="shared" si="10"/>
        <v>5.3069351396609639</v>
      </c>
      <c r="G26" s="1">
        <f t="shared" si="11"/>
        <v>5.3147918342429028</v>
      </c>
      <c r="H26" s="1">
        <f t="shared" si="4"/>
        <v>5.2962226491655686</v>
      </c>
      <c r="K26" t="s">
        <v>15</v>
      </c>
      <c r="L26">
        <v>-323.17305764651701</v>
      </c>
      <c r="M26">
        <v>-324.52996555199798</v>
      </c>
      <c r="N26">
        <v>-324.51616493702898</v>
      </c>
      <c r="O26">
        <v>-324.56870952296703</v>
      </c>
      <c r="P26">
        <v>1.2070657416020001</v>
      </c>
      <c r="Q26">
        <v>1.1792400000000001</v>
      </c>
      <c r="R26">
        <f t="shared" si="5"/>
        <v>-324.55969577725341</v>
      </c>
      <c r="S26" t="s">
        <v>15</v>
      </c>
      <c r="T26">
        <v>-247.105889234204</v>
      </c>
      <c r="U26">
        <v>-248.164206255343</v>
      </c>
      <c r="V26">
        <v>-248.15628495874901</v>
      </c>
      <c r="W26">
        <v>-248.19994368078699</v>
      </c>
      <c r="X26">
        <v>1.202551507985</v>
      </c>
      <c r="Y26">
        <v>1.1737899999999999</v>
      </c>
      <c r="Z26">
        <f t="shared" si="6"/>
        <v>-248.19259003320784</v>
      </c>
      <c r="AA26" t="s">
        <v>15</v>
      </c>
      <c r="AB26">
        <v>-76.061508229327004</v>
      </c>
      <c r="AC26">
        <v>-76.357383999538001</v>
      </c>
      <c r="AD26">
        <v>-76.351953448659998</v>
      </c>
      <c r="AE26">
        <v>-76.360261989763003</v>
      </c>
      <c r="AF26">
        <v>1.2262068904429999</v>
      </c>
      <c r="AG26">
        <v>1.2014100000000001</v>
      </c>
      <c r="AH26">
        <f t="shared" si="7"/>
        <v>-76.358729255555033</v>
      </c>
    </row>
    <row r="27" spans="1:34">
      <c r="A27" s="1">
        <f t="shared" si="8"/>
        <v>12.984329866682359</v>
      </c>
      <c r="B27" s="1">
        <f t="shared" si="8"/>
        <v>17.274490450731601</v>
      </c>
      <c r="C27" s="1">
        <f t="shared" si="8"/>
        <v>16.442375574129446</v>
      </c>
      <c r="D27" s="1">
        <f t="shared" si="8"/>
        <v>17.637096446988753</v>
      </c>
      <c r="E27" s="1">
        <f t="shared" si="9"/>
        <v>17.475997759246276</v>
      </c>
      <c r="F27" s="1">
        <f t="shared" si="10"/>
        <v>17.664416747371224</v>
      </c>
      <c r="G27" s="1">
        <f t="shared" si="11"/>
        <v>17.68773526125343</v>
      </c>
      <c r="H27" s="1">
        <f t="shared" si="4"/>
        <v>17.622048574003284</v>
      </c>
      <c r="K27" t="s">
        <v>126</v>
      </c>
      <c r="L27">
        <v>-825.27772181268006</v>
      </c>
      <c r="M27">
        <v>-828.58011679986498</v>
      </c>
      <c r="N27">
        <v>-828.47764487046504</v>
      </c>
      <c r="O27">
        <v>-828.63543558948004</v>
      </c>
      <c r="P27">
        <v>1.2048499974710001</v>
      </c>
      <c r="Q27">
        <v>1.1822900000000001</v>
      </c>
      <c r="R27">
        <f t="shared" si="5"/>
        <v>-828.60860782796692</v>
      </c>
      <c r="S27" t="s">
        <v>126</v>
      </c>
      <c r="T27">
        <v>-412.62838462640798</v>
      </c>
      <c r="U27">
        <v>-414.276232268878</v>
      </c>
      <c r="V27">
        <v>-414.22561703032397</v>
      </c>
      <c r="W27">
        <v>-414.30357987935901</v>
      </c>
      <c r="X27">
        <v>1.2054625478480001</v>
      </c>
      <c r="Y27">
        <v>1.18275</v>
      </c>
      <c r="Z27">
        <f t="shared" si="6"/>
        <v>-414.29029166428438</v>
      </c>
      <c r="AA27" t="s">
        <v>126</v>
      </c>
      <c r="AB27">
        <v>-412.62864534038499</v>
      </c>
      <c r="AC27">
        <v>-414.27635587930803</v>
      </c>
      <c r="AD27">
        <v>-414.225825247871</v>
      </c>
      <c r="AE27">
        <v>-414.30374920902898</v>
      </c>
      <c r="AF27">
        <v>1.205485530994</v>
      </c>
      <c r="AG27">
        <v>1.18276</v>
      </c>
      <c r="AH27">
        <f t="shared" si="7"/>
        <v>-414.29046638968026</v>
      </c>
    </row>
    <row r="28" spans="1:34">
      <c r="A28" s="1">
        <f t="shared" si="8"/>
        <v>4.6248591213112062</v>
      </c>
      <c r="B28" s="1">
        <f t="shared" si="8"/>
        <v>7.118601337154721</v>
      </c>
      <c r="C28" s="1">
        <f t="shared" si="8"/>
        <v>6.5422208362186298</v>
      </c>
      <c r="D28" s="1">
        <f t="shared" si="8"/>
        <v>7.10730682564623</v>
      </c>
      <c r="E28" s="1">
        <f t="shared" si="9"/>
        <v>6.9475644145394115</v>
      </c>
      <c r="F28" s="1">
        <f t="shared" si="10"/>
        <v>7.0166349602852724</v>
      </c>
      <c r="G28" s="1">
        <f t="shared" si="11"/>
        <v>7.0268090887982453</v>
      </c>
      <c r="H28" s="1">
        <f t="shared" si="4"/>
        <v>7.0048394621561378</v>
      </c>
      <c r="K28" t="s">
        <v>16</v>
      </c>
      <c r="L28">
        <v>-322.85049330617801</v>
      </c>
      <c r="M28">
        <v>-324.23858914616898</v>
      </c>
      <c r="N28">
        <v>-324.21113499837202</v>
      </c>
      <c r="O28">
        <v>-324.27735185238498</v>
      </c>
      <c r="P28">
        <v>1.1955000115879999</v>
      </c>
      <c r="Q28">
        <v>1.1704000000000001</v>
      </c>
      <c r="R28">
        <f t="shared" si="5"/>
        <v>-324.26652341608104</v>
      </c>
      <c r="S28" t="s">
        <v>16</v>
      </c>
      <c r="T28">
        <v>-76.060962886607001</v>
      </c>
      <c r="U28">
        <v>-76.357252390807005</v>
      </c>
      <c r="V28">
        <v>-76.351758839211996</v>
      </c>
      <c r="W28">
        <v>-76.360120231587999</v>
      </c>
      <c r="X28">
        <v>1.225699002209</v>
      </c>
      <c r="Y28">
        <v>1.2009799999999999</v>
      </c>
      <c r="Z28">
        <f t="shared" si="6"/>
        <v>-76.358580573064216</v>
      </c>
      <c r="AA28" t="s">
        <v>16</v>
      </c>
      <c r="AB28">
        <v>-246.78216023773101</v>
      </c>
      <c r="AC28">
        <v>-247.869992542506</v>
      </c>
      <c r="AD28">
        <v>-247.848950467061</v>
      </c>
      <c r="AE28">
        <v>-247.90590540689001</v>
      </c>
      <c r="AF28">
        <v>1.1885240995749999</v>
      </c>
      <c r="AG28">
        <v>1.1630499999999999</v>
      </c>
      <c r="AH28">
        <f t="shared" si="7"/>
        <v>-247.89687119483537</v>
      </c>
    </row>
    <row r="29" spans="1:34">
      <c r="A29" s="1">
        <f t="shared" si="8"/>
        <v>4.3825174248036456</v>
      </c>
      <c r="B29" s="1">
        <f t="shared" si="8"/>
        <v>7.7138266292437487</v>
      </c>
      <c r="C29" s="1">
        <f t="shared" si="8"/>
        <v>6.9289342589718288</v>
      </c>
      <c r="D29" s="1">
        <f t="shared" si="8"/>
        <v>7.6318293818330636</v>
      </c>
      <c r="E29" s="1">
        <f t="shared" si="9"/>
        <v>7.4758215765279976</v>
      </c>
      <c r="F29" s="1">
        <f t="shared" si="10"/>
        <v>7.5679502140435098</v>
      </c>
      <c r="G29" s="1">
        <f t="shared" si="11"/>
        <v>7.5826386738416511</v>
      </c>
      <c r="H29" s="1">
        <f t="shared" si="4"/>
        <v>7.553096754498684</v>
      </c>
      <c r="K29" t="s">
        <v>17</v>
      </c>
      <c r="L29">
        <v>-361.881968140705</v>
      </c>
      <c r="M29">
        <v>-363.45450925177897</v>
      </c>
      <c r="N29">
        <v>-363.43271895390399</v>
      </c>
      <c r="O29">
        <v>-363.50644280328203</v>
      </c>
      <c r="P29">
        <v>1.195318292973</v>
      </c>
      <c r="Q29">
        <v>1.1684600000000001</v>
      </c>
      <c r="R29">
        <f t="shared" si="5"/>
        <v>-363.49439612375193</v>
      </c>
      <c r="S29" t="s">
        <v>17</v>
      </c>
      <c r="T29">
        <v>-115.092827770033</v>
      </c>
      <c r="U29">
        <v>-115.572228768068</v>
      </c>
      <c r="V29">
        <v>-115.572733516025</v>
      </c>
      <c r="W29">
        <v>-115.588382679082</v>
      </c>
      <c r="X29">
        <v>1.2145036283990001</v>
      </c>
      <c r="Y29">
        <v>1.18319</v>
      </c>
      <c r="Z29">
        <f t="shared" si="6"/>
        <v>-115.58561874970489</v>
      </c>
      <c r="AA29" t="s">
        <v>17</v>
      </c>
      <c r="AB29">
        <v>-246.78215638489201</v>
      </c>
      <c r="AC29">
        <v>-247.86998771901301</v>
      </c>
      <c r="AD29">
        <v>-247.84894347873899</v>
      </c>
      <c r="AE29">
        <v>-247.90589803042801</v>
      </c>
      <c r="AF29">
        <v>1.1885237377810001</v>
      </c>
      <c r="AG29">
        <v>1.1630499999999999</v>
      </c>
      <c r="AH29">
        <f t="shared" si="7"/>
        <v>-247.89686389452754</v>
      </c>
    </row>
    <row r="30" spans="1:34">
      <c r="A30" s="1">
        <f t="shared" si="8"/>
        <v>15.70717019850759</v>
      </c>
      <c r="B30" s="1">
        <f t="shared" si="8"/>
        <v>19.055560264253035</v>
      </c>
      <c r="C30" s="1">
        <f t="shared" si="8"/>
        <v>18.493933784184954</v>
      </c>
      <c r="D30" s="1">
        <f t="shared" si="8"/>
        <v>19.496350377405211</v>
      </c>
      <c r="E30" s="1">
        <f t="shared" si="9"/>
        <v>19.326761414366583</v>
      </c>
      <c r="F30" s="1">
        <f t="shared" si="10"/>
        <v>19.483707781274312</v>
      </c>
      <c r="G30" s="1">
        <f t="shared" si="11"/>
        <v>19.505058094232421</v>
      </c>
      <c r="H30" s="1">
        <f t="shared" si="4"/>
        <v>19.444439958511246</v>
      </c>
      <c r="K30" t="s">
        <v>18</v>
      </c>
      <c r="L30">
        <v>-455.83669136352103</v>
      </c>
      <c r="M30">
        <v>-457.64033058858399</v>
      </c>
      <c r="N30">
        <v>-457.60324290015598</v>
      </c>
      <c r="O30">
        <v>-457.67654970122999</v>
      </c>
      <c r="P30">
        <v>1.2140859325560001</v>
      </c>
      <c r="Q30">
        <v>1.18845</v>
      </c>
      <c r="R30">
        <f t="shared" si="5"/>
        <v>-457.66362314105021</v>
      </c>
      <c r="S30" t="s">
        <v>18</v>
      </c>
      <c r="T30">
        <v>-227.905834670205</v>
      </c>
      <c r="U30">
        <v>-228.804981447459</v>
      </c>
      <c r="V30">
        <v>-228.78688655283901</v>
      </c>
      <c r="W30">
        <v>-228.82274024284499</v>
      </c>
      <c r="X30">
        <v>1.2143229710529999</v>
      </c>
      <c r="Y30">
        <v>1.1886099999999999</v>
      </c>
      <c r="Z30">
        <f t="shared" si="6"/>
        <v>-228.81641221517157</v>
      </c>
      <c r="AA30" t="s">
        <v>18</v>
      </c>
      <c r="AB30">
        <v>-227.905825725341</v>
      </c>
      <c r="AC30">
        <v>-228.80498217414799</v>
      </c>
      <c r="AD30">
        <v>-228.786884389069</v>
      </c>
      <c r="AE30">
        <v>-228.82274004767899</v>
      </c>
      <c r="AF30">
        <v>1.2143188658540001</v>
      </c>
      <c r="AG30">
        <v>1.1886099999999999</v>
      </c>
      <c r="AH30">
        <f t="shared" si="7"/>
        <v>-228.81641177237682</v>
      </c>
    </row>
    <row r="31" spans="1:34">
      <c r="A31" s="1">
        <f t="shared" si="8"/>
        <v>12.459127567732917</v>
      </c>
      <c r="B31" s="1">
        <f t="shared" si="8"/>
        <v>16.198169609559855</v>
      </c>
      <c r="C31" s="1">
        <f t="shared" si="8"/>
        <v>15.6987253714404</v>
      </c>
      <c r="D31" s="1">
        <f t="shared" si="8"/>
        <v>16.615779971060125</v>
      </c>
      <c r="E31" s="1">
        <f t="shared" si="9"/>
        <v>16.476240646865769</v>
      </c>
      <c r="F31" s="1">
        <f t="shared" si="10"/>
        <v>16.614801644099323</v>
      </c>
      <c r="G31" s="1">
        <f t="shared" si="11"/>
        <v>16.635869080613769</v>
      </c>
      <c r="H31" s="1">
        <f t="shared" si="4"/>
        <v>16.586103555283373</v>
      </c>
      <c r="K31" t="s">
        <v>19</v>
      </c>
      <c r="L31">
        <v>-416.14842725173497</v>
      </c>
      <c r="M31">
        <v>-417.890107700481</v>
      </c>
      <c r="N31">
        <v>-417.86633601759598</v>
      </c>
      <c r="O31">
        <v>-417.93888168658498</v>
      </c>
      <c r="P31">
        <v>1.205305849021</v>
      </c>
      <c r="Q31">
        <v>1.17821</v>
      </c>
      <c r="R31">
        <f t="shared" si="5"/>
        <v>-417.92652461540951</v>
      </c>
      <c r="S31" t="s">
        <v>19</v>
      </c>
      <c r="T31">
        <v>-208.06428315113999</v>
      </c>
      <c r="U31">
        <v>-208.932145795639</v>
      </c>
      <c r="V31">
        <v>-208.920657357192</v>
      </c>
      <c r="W31">
        <v>-208.95619982852301</v>
      </c>
      <c r="X31">
        <v>1.2058486150559999</v>
      </c>
      <c r="Y31">
        <v>1.1786000000000001</v>
      </c>
      <c r="Z31">
        <f t="shared" si="6"/>
        <v>-208.95013242635676</v>
      </c>
      <c r="AA31" t="s">
        <v>19</v>
      </c>
      <c r="AB31">
        <v>-208.06428921781199</v>
      </c>
      <c r="AC31">
        <v>-208.932148479532</v>
      </c>
      <c r="AD31">
        <v>-208.92066115011701</v>
      </c>
      <c r="AE31">
        <v>-208.95620292830699</v>
      </c>
      <c r="AF31">
        <v>1.205849233211</v>
      </c>
      <c r="AG31">
        <v>1.1786000000000001</v>
      </c>
      <c r="AH31">
        <f t="shared" si="7"/>
        <v>-208.95013562935628</v>
      </c>
    </row>
    <row r="32" spans="1:34">
      <c r="A32" s="1">
        <f t="shared" si="8"/>
        <v>15.830937495362921</v>
      </c>
      <c r="B32" s="1">
        <f t="shared" si="8"/>
        <v>19.482561611640396</v>
      </c>
      <c r="C32" s="1">
        <f t="shared" si="8"/>
        <v>18.85959209401901</v>
      </c>
      <c r="D32" s="1">
        <f t="shared" si="8"/>
        <v>19.93712125056053</v>
      </c>
      <c r="E32" s="1">
        <f t="shared" si="9"/>
        <v>19.755674410384223</v>
      </c>
      <c r="F32" s="1">
        <f t="shared" si="10"/>
        <v>19.921016271148119</v>
      </c>
      <c r="G32" s="1">
        <f t="shared" si="11"/>
        <v>19.94221416649517</v>
      </c>
      <c r="H32" s="1">
        <f t="shared" si="4"/>
        <v>19.882290841686629</v>
      </c>
      <c r="K32" t="s">
        <v>20</v>
      </c>
      <c r="L32">
        <v>-640.55942389364805</v>
      </c>
      <c r="M32">
        <v>-643.11202679328096</v>
      </c>
      <c r="N32">
        <v>-643.04242604225203</v>
      </c>
      <c r="O32">
        <v>-643.15790650264103</v>
      </c>
      <c r="P32">
        <v>1.2081725670779999</v>
      </c>
      <c r="Q32" s="7">
        <f>-0.386786173122/(-2.483002148604+0.386786173122)+1</f>
        <v>1.1845163750519854</v>
      </c>
      <c r="R32">
        <f t="shared" si="5"/>
        <v>-643.138008795524</v>
      </c>
      <c r="S32" t="s">
        <v>20</v>
      </c>
      <c r="T32">
        <v>-227.905847650699</v>
      </c>
      <c r="U32">
        <v>-228.804875470968</v>
      </c>
      <c r="V32">
        <v>-228.786804035595</v>
      </c>
      <c r="W32">
        <v>-228.82264473352899</v>
      </c>
      <c r="X32">
        <v>1.214316512401</v>
      </c>
      <c r="Y32">
        <v>1.1886099999999999</v>
      </c>
      <c r="Z32">
        <f t="shared" si="6"/>
        <v>-228.81631915588528</v>
      </c>
      <c r="AA32" t="s">
        <v>20</v>
      </c>
      <c r="AB32">
        <v>-412.62834803924</v>
      </c>
      <c r="AC32">
        <v>-414.27610388540302</v>
      </c>
      <c r="AD32">
        <v>-414.22556733482497</v>
      </c>
      <c r="AE32">
        <v>-414.30348994533801</v>
      </c>
      <c r="AF32">
        <v>1.2054927374740001</v>
      </c>
      <c r="AG32">
        <v>1.1827700000000001</v>
      </c>
      <c r="AH32">
        <f t="shared" si="7"/>
        <v>-414.29020696979808</v>
      </c>
    </row>
    <row r="33" spans="1:34">
      <c r="A33" s="1">
        <f t="shared" si="8"/>
        <v>15.423181885671726</v>
      </c>
      <c r="B33" s="1">
        <f t="shared" si="8"/>
        <v>19.203510416145281</v>
      </c>
      <c r="C33" s="1">
        <f t="shared" si="8"/>
        <v>18.587191816430337</v>
      </c>
      <c r="D33" s="1">
        <f t="shared" si="8"/>
        <v>19.614202193063473</v>
      </c>
      <c r="E33" s="1">
        <f t="shared" si="9"/>
        <v>19.461972601763247</v>
      </c>
      <c r="F33" s="1">
        <f t="shared" si="10"/>
        <v>19.620307923908502</v>
      </c>
      <c r="G33" s="1">
        <f t="shared" si="11"/>
        <v>19.641397370992692</v>
      </c>
      <c r="H33" s="1">
        <f t="shared" si="4"/>
        <v>19.585579126730785</v>
      </c>
      <c r="K33" t="s">
        <v>21</v>
      </c>
      <c r="L33">
        <v>-620.71671498087005</v>
      </c>
      <c r="M33">
        <v>-623.238660385461</v>
      </c>
      <c r="N33">
        <v>-623.175544276805</v>
      </c>
      <c r="O33">
        <v>-623.29070472611204</v>
      </c>
      <c r="P33">
        <v>1.2051082651080001</v>
      </c>
      <c r="Q33">
        <v>1.181</v>
      </c>
      <c r="R33">
        <f t="shared" si="5"/>
        <v>-623.27110452864406</v>
      </c>
      <c r="S33" t="s">
        <v>21</v>
      </c>
      <c r="T33">
        <v>-208.064160708662</v>
      </c>
      <c r="U33">
        <v>-208.932084430055</v>
      </c>
      <c r="V33">
        <v>-208.92056021206901</v>
      </c>
      <c r="W33">
        <v>-208.95610499728701</v>
      </c>
      <c r="X33">
        <v>1.2058551167630001</v>
      </c>
      <c r="Y33">
        <v>1.17862</v>
      </c>
      <c r="Z33">
        <f t="shared" si="6"/>
        <v>-208.9500370411871</v>
      </c>
      <c r="AA33" t="s">
        <v>21</v>
      </c>
      <c r="AB33">
        <v>-412.62797586839798</v>
      </c>
      <c r="AC33">
        <v>-414.275973214864</v>
      </c>
      <c r="AD33">
        <v>-414.22536349036</v>
      </c>
      <c r="AE33">
        <v>-414.303342509304</v>
      </c>
      <c r="AF33">
        <v>1.2054378935159999</v>
      </c>
      <c r="AG33">
        <v>1.1827300000000001</v>
      </c>
      <c r="AH33">
        <f t="shared" si="7"/>
        <v>-414.29005286122134</v>
      </c>
    </row>
    <row r="34" spans="1:34">
      <c r="A34" s="1">
        <f t="shared" si="8"/>
        <v>-5.1548832760405157</v>
      </c>
      <c r="B34" s="1">
        <f t="shared" si="8"/>
        <v>5.0762454659785181</v>
      </c>
      <c r="C34" s="1">
        <f t="shared" si="8"/>
        <v>1.2925739005146999</v>
      </c>
      <c r="D34" s="1">
        <f t="shared" si="8"/>
        <v>2.7510633980799293</v>
      </c>
      <c r="E34" s="1">
        <f t="shared" si="9"/>
        <v>2.6308019289418247</v>
      </c>
      <c r="F34" s="1">
        <f t="shared" si="10"/>
        <v>2.8418940181459194</v>
      </c>
      <c r="G34" s="1">
        <f t="shared" si="11"/>
        <v>2.8771613556689202</v>
      </c>
      <c r="H34" s="1">
        <f t="shared" si="4"/>
        <v>2.8198935493585777</v>
      </c>
      <c r="K34" t="s">
        <v>65</v>
      </c>
      <c r="L34">
        <v>-461.56051849065801</v>
      </c>
      <c r="M34">
        <v>-463.67332063282402</v>
      </c>
      <c r="N34">
        <v>-463.641061148463</v>
      </c>
      <c r="O34">
        <v>-463.75243328559202</v>
      </c>
      <c r="P34">
        <v>1.1840937579349999</v>
      </c>
      <c r="Q34">
        <v>1.15774</v>
      </c>
      <c r="R34">
        <f t="shared" si="5"/>
        <v>-463.73511800534845</v>
      </c>
      <c r="S34" t="s">
        <v>22</v>
      </c>
      <c r="T34">
        <v>-230.78436674608</v>
      </c>
      <c r="U34">
        <v>-231.832615656776</v>
      </c>
      <c r="V34">
        <v>-231.81950076240301</v>
      </c>
      <c r="W34">
        <v>-231.874024651974</v>
      </c>
      <c r="X34">
        <v>1.1862798554759999</v>
      </c>
      <c r="Y34">
        <v>1.1592499999999999</v>
      </c>
      <c r="Z34">
        <f t="shared" si="6"/>
        <v>-231.86546284236189</v>
      </c>
      <c r="AA34" t="s">
        <v>22</v>
      </c>
      <c r="AB34">
        <v>-230.78436657363801</v>
      </c>
      <c r="AC34">
        <v>-231.83261546431001</v>
      </c>
      <c r="AD34">
        <v>-231.81950053851901</v>
      </c>
      <c r="AE34">
        <v>-231.87402453521301</v>
      </c>
      <c r="AF34">
        <v>1.186279735609</v>
      </c>
      <c r="AG34">
        <v>1.1592499999999999</v>
      </c>
      <c r="AH34">
        <f t="shared" si="7"/>
        <v>-231.86546271342374</v>
      </c>
    </row>
    <row r="35" spans="1:34">
      <c r="A35" s="1">
        <f t="shared" si="8"/>
        <v>-4.3663059258410666</v>
      </c>
      <c r="B35" s="1">
        <f t="shared" si="8"/>
        <v>6.3273367001623901</v>
      </c>
      <c r="C35" s="1">
        <f t="shared" si="8"/>
        <v>2.2976313831258888</v>
      </c>
      <c r="D35" s="1">
        <f t="shared" si="8"/>
        <v>3.7936975237888237</v>
      </c>
      <c r="E35" s="1">
        <f t="shared" si="9"/>
        <v>3.6610515269722588</v>
      </c>
      <c r="F35" s="1">
        <f t="shared" si="10"/>
        <v>3.8814211248221477</v>
      </c>
      <c r="G35" s="1">
        <f t="shared" si="11"/>
        <v>3.9152887703767041</v>
      </c>
      <c r="H35" s="1">
        <f t="shared" si="4"/>
        <v>3.8537027932977508</v>
      </c>
      <c r="K35" t="s">
        <v>23</v>
      </c>
      <c r="L35">
        <v>-493.55714169047798</v>
      </c>
      <c r="M35">
        <v>-495.75004622903703</v>
      </c>
      <c r="N35">
        <v>-495.70155255373601</v>
      </c>
      <c r="O35">
        <v>-495.81793124233297</v>
      </c>
      <c r="P35">
        <v>1.1864702120999999</v>
      </c>
      <c r="Q35">
        <v>1.1616299999999999</v>
      </c>
      <c r="R35">
        <f t="shared" si="5"/>
        <v>-495.7996407209821</v>
      </c>
      <c r="S35" t="s">
        <v>23</v>
      </c>
      <c r="T35">
        <v>-246.78204852036001</v>
      </c>
      <c r="U35">
        <v>-247.86998112091501</v>
      </c>
      <c r="V35">
        <v>-247.848944891114</v>
      </c>
      <c r="W35">
        <v>-247.90594267643101</v>
      </c>
      <c r="X35">
        <v>1.188489874406</v>
      </c>
      <c r="Y35">
        <v>1.1630100000000001</v>
      </c>
      <c r="Z35">
        <f t="shared" si="6"/>
        <v>-247.89690304923081</v>
      </c>
      <c r="AA35" t="s">
        <v>23</v>
      </c>
      <c r="AB35">
        <v>-246.78205132123099</v>
      </c>
      <c r="AC35">
        <v>-247.869981855677</v>
      </c>
      <c r="AD35">
        <v>-247.848946154098</v>
      </c>
      <c r="AE35">
        <v>-247.90594292432399</v>
      </c>
      <c r="AF35">
        <v>1.1884909424600001</v>
      </c>
      <c r="AG35">
        <v>1.1630100000000001</v>
      </c>
      <c r="AH35">
        <f t="shared" si="7"/>
        <v>-247.8969034150158</v>
      </c>
    </row>
    <row r="36" spans="1:34">
      <c r="A36" s="1">
        <f t="shared" si="8"/>
        <v>9.2850393836407086E-2</v>
      </c>
      <c r="B36" s="1">
        <f t="shared" si="8"/>
        <v>11.247762324053845</v>
      </c>
      <c r="C36" s="1">
        <f t="shared" si="8"/>
        <v>7.9547974704106732</v>
      </c>
      <c r="D36" s="1">
        <f t="shared" si="8"/>
        <v>9.999383260618508</v>
      </c>
      <c r="E36" s="1">
        <f t="shared" si="9"/>
        <v>9.7669782149599538</v>
      </c>
      <c r="F36" s="1">
        <f t="shared" si="10"/>
        <v>10.095925263710539</v>
      </c>
      <c r="G36" s="1">
        <f t="shared" si="11"/>
        <v>10.136364593353505</v>
      </c>
      <c r="H36" s="1">
        <f t="shared" si="4"/>
        <v>10.023039354164768</v>
      </c>
      <c r="K36" t="s">
        <v>24</v>
      </c>
      <c r="L36">
        <v>-825.25922683789895</v>
      </c>
      <c r="M36">
        <v>-828.57127261030598</v>
      </c>
      <c r="N36">
        <v>-828.46529860835903</v>
      </c>
      <c r="O36">
        <v>-828.62427512513</v>
      </c>
      <c r="P36">
        <v>1.2038352849209999</v>
      </c>
      <c r="Q36">
        <v>1.1815199999999999</v>
      </c>
      <c r="R36">
        <f t="shared" si="5"/>
        <v>-828.59735697112865</v>
      </c>
      <c r="S36" t="s">
        <v>24</v>
      </c>
      <c r="T36">
        <v>-412.62953943569198</v>
      </c>
      <c r="U36">
        <v>-414.27667408041901</v>
      </c>
      <c r="V36">
        <v>-414.22631091609901</v>
      </c>
      <c r="W36">
        <v>-414.30417004712501</v>
      </c>
      <c r="X36">
        <v>1.2055252504480001</v>
      </c>
      <c r="Y36">
        <v>1.18276</v>
      </c>
      <c r="Z36">
        <f t="shared" si="6"/>
        <v>-414.29089615062401</v>
      </c>
      <c r="AA36" t="s">
        <v>24</v>
      </c>
      <c r="AB36">
        <v>-412.62953943569198</v>
      </c>
      <c r="AC36">
        <v>-414.27667408041799</v>
      </c>
      <c r="AD36">
        <v>-414.22631091609901</v>
      </c>
      <c r="AE36">
        <v>-414.30417004712399</v>
      </c>
      <c r="AF36">
        <v>1.205525250447</v>
      </c>
      <c r="AG36">
        <v>1.18276</v>
      </c>
      <c r="AH36">
        <f t="shared" si="7"/>
        <v>-414.29089615062321</v>
      </c>
    </row>
    <row r="37" spans="1:34">
      <c r="A37" s="1">
        <f t="shared" si="8"/>
        <v>-4.6526541921250688</v>
      </c>
      <c r="B37" s="1">
        <f t="shared" si="8"/>
        <v>5.7650264926599792</v>
      </c>
      <c r="C37" s="1">
        <f t="shared" si="8"/>
        <v>1.8863383774580589</v>
      </c>
      <c r="D37" s="1">
        <f t="shared" si="8"/>
        <v>3.3622272626963632</v>
      </c>
      <c r="E37" s="1">
        <f t="shared" si="9"/>
        <v>3.2362287990446399</v>
      </c>
      <c r="F37" s="1">
        <f t="shared" si="10"/>
        <v>3.4518062993720169</v>
      </c>
      <c r="G37" s="1">
        <f t="shared" si="11"/>
        <v>3.4863683381208714</v>
      </c>
      <c r="H37" s="1">
        <f t="shared" si="4"/>
        <v>3.4269683156148236</v>
      </c>
      <c r="K37" t="s">
        <v>25</v>
      </c>
      <c r="L37">
        <v>-477.55901735512401</v>
      </c>
      <c r="M37">
        <v>-479.71178731191799</v>
      </c>
      <c r="N37">
        <v>-479.67145787457798</v>
      </c>
      <c r="O37">
        <v>-479.78532738374003</v>
      </c>
      <c r="P37">
        <v>1.185303588407</v>
      </c>
      <c r="Q37">
        <v>1.1597</v>
      </c>
      <c r="R37">
        <f t="shared" si="5"/>
        <v>-479.76752567549897</v>
      </c>
      <c r="S37" t="s">
        <v>25</v>
      </c>
      <c r="T37">
        <v>-230.78433454231299</v>
      </c>
      <c r="U37">
        <v>-231.83260776942799</v>
      </c>
      <c r="V37">
        <v>-231.81948873401601</v>
      </c>
      <c r="W37">
        <v>-231.87402608996001</v>
      </c>
      <c r="X37">
        <v>1.186265865288</v>
      </c>
      <c r="Y37">
        <v>1.15924</v>
      </c>
      <c r="Z37">
        <f t="shared" si="6"/>
        <v>-231.86546270792849</v>
      </c>
      <c r="AA37" t="s">
        <v>25</v>
      </c>
      <c r="AB37">
        <v>-246.782097288914</v>
      </c>
      <c r="AC37">
        <v>-247.86999238836299</v>
      </c>
      <c r="AD37">
        <v>-247.848963069136</v>
      </c>
      <c r="AE37">
        <v>-247.905943243802</v>
      </c>
      <c r="AF37">
        <v>1.188507243788</v>
      </c>
      <c r="AG37">
        <v>1.16303</v>
      </c>
      <c r="AH37">
        <f t="shared" si="7"/>
        <v>-247.89690570891696</v>
      </c>
    </row>
    <row r="38" spans="1:34">
      <c r="A38" s="1">
        <f t="shared" si="8"/>
        <v>-3.6764255113599233</v>
      </c>
      <c r="B38" s="1">
        <f t="shared" si="8"/>
        <v>7.7673579222398699</v>
      </c>
      <c r="C38" s="1">
        <f t="shared" si="8"/>
        <v>3.9784635150378427</v>
      </c>
      <c r="D38" s="1">
        <f t="shared" si="8"/>
        <v>5.8093238077128637</v>
      </c>
      <c r="E38" s="1">
        <f t="shared" si="9"/>
        <v>5.6004171901010666</v>
      </c>
      <c r="F38" s="1">
        <f t="shared" si="10"/>
        <v>5.8793283440649384</v>
      </c>
      <c r="G38" s="1">
        <f t="shared" si="11"/>
        <v>5.9182621487781102</v>
      </c>
      <c r="H38" s="1">
        <f t="shared" si="4"/>
        <v>5.8295992443875004</v>
      </c>
      <c r="K38" t="s">
        <v>26</v>
      </c>
      <c r="L38">
        <v>-643.40876428552895</v>
      </c>
      <c r="M38">
        <v>-646.12207605010599</v>
      </c>
      <c r="N38">
        <v>-646.05261315547705</v>
      </c>
      <c r="O38">
        <v>-646.18785901374304</v>
      </c>
      <c r="P38">
        <v>1.195964264309</v>
      </c>
      <c r="Q38">
        <v>1.1719599999999999</v>
      </c>
      <c r="R38">
        <f t="shared" si="5"/>
        <v>-646.16569835568089</v>
      </c>
      <c r="S38" t="s">
        <v>26</v>
      </c>
      <c r="T38">
        <v>-230.784285725563</v>
      </c>
      <c r="U38">
        <v>-231.83258481172101</v>
      </c>
      <c r="V38">
        <v>-231.81946049542299</v>
      </c>
      <c r="W38">
        <v>-231.87401371877499</v>
      </c>
      <c r="X38">
        <v>1.186248772681</v>
      </c>
      <c r="Y38">
        <v>1.15923</v>
      </c>
      <c r="Z38">
        <f t="shared" si="6"/>
        <v>-231.8654485078942</v>
      </c>
      <c r="AA38" t="s">
        <v>26</v>
      </c>
      <c r="AB38">
        <v>-412.63033731670401</v>
      </c>
      <c r="AC38">
        <v>-414.277113166145</v>
      </c>
      <c r="AD38">
        <v>-414.22681257513898</v>
      </c>
      <c r="AE38">
        <v>-414.30458754857898</v>
      </c>
      <c r="AF38">
        <v>1.205581020993</v>
      </c>
      <c r="AG38">
        <v>1.18283</v>
      </c>
      <c r="AH38">
        <f t="shared" si="7"/>
        <v>-414.2913250152701</v>
      </c>
    </row>
    <row r="39" spans="1:34">
      <c r="A39" s="1">
        <f t="shared" si="8"/>
        <v>-2.239119788164631</v>
      </c>
      <c r="B39" s="1">
        <f t="shared" si="8"/>
        <v>8.799324082141089</v>
      </c>
      <c r="C39" s="1">
        <f t="shared" si="8"/>
        <v>5.0945614460361064</v>
      </c>
      <c r="D39" s="1">
        <f t="shared" si="8"/>
        <v>6.8702534597823712</v>
      </c>
      <c r="E39" s="1">
        <f t="shared" si="9"/>
        <v>6.6613423369340055</v>
      </c>
      <c r="F39" s="1">
        <f t="shared" si="10"/>
        <v>6.9331318180780643</v>
      </c>
      <c r="G39" s="1">
        <f t="shared" si="11"/>
        <v>6.9697768893607215</v>
      </c>
      <c r="H39" s="1">
        <f t="shared" si="4"/>
        <v>6.8827284768178787</v>
      </c>
      <c r="K39" t="s">
        <v>27</v>
      </c>
      <c r="L39">
        <v>-659.40853671186505</v>
      </c>
      <c r="M39">
        <v>-662.16105231920301</v>
      </c>
      <c r="N39">
        <v>-662.08373380740397</v>
      </c>
      <c r="O39">
        <v>-662.22138785879895</v>
      </c>
      <c r="P39">
        <v>1.1968587657780001</v>
      </c>
      <c r="Q39">
        <v>1.17347</v>
      </c>
      <c r="R39">
        <f t="shared" si="5"/>
        <v>-662.19874658529466</v>
      </c>
      <c r="S39" t="s">
        <v>27</v>
      </c>
      <c r="T39">
        <v>-246.78192556882601</v>
      </c>
      <c r="U39">
        <v>-247.869958473651</v>
      </c>
      <c r="V39">
        <v>-247.84889289737501</v>
      </c>
      <c r="W39">
        <v>-247.905927642846</v>
      </c>
      <c r="X39">
        <v>1.188445128099</v>
      </c>
      <c r="Y39">
        <v>1.1629799999999999</v>
      </c>
      <c r="Z39">
        <f t="shared" si="6"/>
        <v>-247.896883960759</v>
      </c>
      <c r="AA39" t="s">
        <v>27</v>
      </c>
      <c r="AB39">
        <v>-412.63017940740502</v>
      </c>
      <c r="AC39">
        <v>-414.27707123062402</v>
      </c>
      <c r="AD39">
        <v>-414.22672220992001</v>
      </c>
      <c r="AE39">
        <v>-414.30451177061502</v>
      </c>
      <c r="AF39">
        <v>1.205574473627</v>
      </c>
      <c r="AG39">
        <v>1.18283</v>
      </c>
      <c r="AH39">
        <f t="shared" si="7"/>
        <v>-414.29124710024968</v>
      </c>
    </row>
    <row r="40" spans="1:34">
      <c r="A40" s="1">
        <f t="shared" si="8"/>
        <v>-3.3037892545022771</v>
      </c>
      <c r="B40" s="1">
        <f t="shared" si="8"/>
        <v>2.4568891100147923</v>
      </c>
      <c r="C40" s="1">
        <f t="shared" si="8"/>
        <v>0.56842589938796861</v>
      </c>
      <c r="D40" s="1">
        <f t="shared" si="8"/>
        <v>1.3555124457474441</v>
      </c>
      <c r="E40" s="1">
        <f t="shared" si="9"/>
        <v>1.2779329422723169</v>
      </c>
      <c r="F40" s="1">
        <f t="shared" si="10"/>
        <v>1.388765037441281</v>
      </c>
      <c r="G40" s="1">
        <f t="shared" si="11"/>
        <v>1.4092798455447162</v>
      </c>
      <c r="H40" s="1">
        <f t="shared" si="4"/>
        <v>1.3781862874318753</v>
      </c>
      <c r="K40" t="s">
        <v>28</v>
      </c>
      <c r="L40">
        <v>-308.84494865847199</v>
      </c>
      <c r="M40">
        <v>-310.27201575733301</v>
      </c>
      <c r="N40">
        <v>-310.26626472049003</v>
      </c>
      <c r="O40">
        <v>-310.33766082920101</v>
      </c>
      <c r="P40">
        <v>1.185124171197</v>
      </c>
      <c r="Q40">
        <v>1.15621</v>
      </c>
      <c r="R40">
        <f t="shared" si="5"/>
        <v>-310.32650828858709</v>
      </c>
      <c r="S40" t="s">
        <v>28</v>
      </c>
      <c r="T40">
        <v>-230.784405838238</v>
      </c>
      <c r="U40">
        <v>-231.83262742949799</v>
      </c>
      <c r="V40">
        <v>-231.81951730095801</v>
      </c>
      <c r="W40">
        <v>-231.87402630671301</v>
      </c>
      <c r="X40">
        <v>1.186295496561</v>
      </c>
      <c r="Y40">
        <v>1.15927</v>
      </c>
      <c r="Z40">
        <f t="shared" si="6"/>
        <v>-231.86546622844952</v>
      </c>
      <c r="AA40" t="s">
        <v>28</v>
      </c>
      <c r="AB40">
        <v>-78.065807743321997</v>
      </c>
      <c r="AC40">
        <v>-78.435473025978993</v>
      </c>
      <c r="AD40">
        <v>-78.445841575239001</v>
      </c>
      <c r="AE40">
        <v>-78.461474375994996</v>
      </c>
      <c r="AF40">
        <v>1.1875446157709999</v>
      </c>
      <c r="AG40">
        <v>1.1516599999999999</v>
      </c>
      <c r="AH40">
        <f t="shared" si="7"/>
        <v>-78.45900554444772</v>
      </c>
    </row>
    <row r="41" spans="1:34">
      <c r="A41" s="1">
        <f t="shared" si="8"/>
        <v>-1.2165068086010862</v>
      </c>
      <c r="B41" s="1">
        <f t="shared" si="8"/>
        <v>4.0608891719085607</v>
      </c>
      <c r="C41" s="1">
        <f t="shared" si="8"/>
        <v>2.5573054900792367</v>
      </c>
      <c r="D41" s="1">
        <f t="shared" si="8"/>
        <v>3.3678186057410482</v>
      </c>
      <c r="E41" s="1">
        <f t="shared" si="9"/>
        <v>3.2883381297450756</v>
      </c>
      <c r="F41" s="1">
        <f t="shared" si="10"/>
        <v>3.4169121504095035</v>
      </c>
      <c r="G41" s="1">
        <f t="shared" si="11"/>
        <v>3.4353686933320491</v>
      </c>
      <c r="H41" s="1">
        <f t="shared" si="4"/>
        <v>3.3916330417298584</v>
      </c>
      <c r="K41" t="s">
        <v>29</v>
      </c>
      <c r="L41">
        <v>-490.69416286636402</v>
      </c>
      <c r="M41">
        <v>-492.71906087889499</v>
      </c>
      <c r="N41">
        <v>-492.67673903212102</v>
      </c>
      <c r="O41">
        <v>-492.77145668817502</v>
      </c>
      <c r="P41">
        <v>1.2011272214249999</v>
      </c>
      <c r="Q41">
        <v>1.17588</v>
      </c>
      <c r="R41">
        <f t="shared" si="5"/>
        <v>-492.75559633746258</v>
      </c>
      <c r="S41" t="s">
        <v>29</v>
      </c>
      <c r="T41">
        <v>-412.63036491857599</v>
      </c>
      <c r="U41">
        <v>-414.277134140957</v>
      </c>
      <c r="V41">
        <v>-414.22683653605998</v>
      </c>
      <c r="W41">
        <v>-414.30460811759002</v>
      </c>
      <c r="X41">
        <v>1.2055862291870001</v>
      </c>
      <c r="Y41">
        <v>1.18283</v>
      </c>
      <c r="Z41">
        <f t="shared" si="6"/>
        <v>-414.29134588399978</v>
      </c>
      <c r="AA41" t="s">
        <v>29</v>
      </c>
      <c r="AB41">
        <v>-78.065736574707003</v>
      </c>
      <c r="AC41">
        <v>-78.435455299382994</v>
      </c>
      <c r="AD41">
        <v>-78.445827170523998</v>
      </c>
      <c r="AE41">
        <v>-78.461481610234998</v>
      </c>
      <c r="AF41">
        <v>1.187473272703</v>
      </c>
      <c r="AG41">
        <v>1.1515899999999999</v>
      </c>
      <c r="AH41">
        <f t="shared" si="7"/>
        <v>-78.459010153308412</v>
      </c>
    </row>
    <row r="42" spans="1:34">
      <c r="A42" s="1">
        <f t="shared" si="8"/>
        <v>-0.27833827380393966</v>
      </c>
      <c r="B42" s="1">
        <f t="shared" si="8"/>
        <v>4.4871110992443271</v>
      </c>
      <c r="C42" s="1">
        <f t="shared" si="8"/>
        <v>2.9992469814910607</v>
      </c>
      <c r="D42" s="1">
        <f t="shared" si="8"/>
        <v>3.7616919232048871</v>
      </c>
      <c r="E42" s="1">
        <f t="shared" si="9"/>
        <v>3.6556666883713387</v>
      </c>
      <c r="F42" s="1">
        <f t="shared" si="10"/>
        <v>3.7716232295917398</v>
      </c>
      <c r="G42" s="1">
        <f t="shared" si="11"/>
        <v>3.7869339999521188</v>
      </c>
      <c r="H42" s="1">
        <f t="shared" si="4"/>
        <v>3.748418792953522</v>
      </c>
      <c r="K42" t="s">
        <v>30</v>
      </c>
      <c r="L42">
        <v>-489.47991045978603</v>
      </c>
      <c r="M42">
        <v>-491.47762546542202</v>
      </c>
      <c r="N42">
        <v>-491.42352845705301</v>
      </c>
      <c r="O42">
        <v>-491.51992165961599</v>
      </c>
      <c r="P42">
        <v>1.199974665911</v>
      </c>
      <c r="Q42">
        <v>1.17665</v>
      </c>
      <c r="R42">
        <f t="shared" si="5"/>
        <v>-491.50385782174823</v>
      </c>
      <c r="S42" t="s">
        <v>30</v>
      </c>
      <c r="T42">
        <v>-412.63027980706698</v>
      </c>
      <c r="U42">
        <v>-414.27702281928299</v>
      </c>
      <c r="V42">
        <v>-414.22674507915502</v>
      </c>
      <c r="W42">
        <v>-414.30450789869002</v>
      </c>
      <c r="X42">
        <v>1.2055986628169999</v>
      </c>
      <c r="Y42">
        <v>1.18283</v>
      </c>
      <c r="Z42">
        <f t="shared" si="6"/>
        <v>-414.29124649403991</v>
      </c>
      <c r="AA42" t="s">
        <v>30</v>
      </c>
      <c r="AB42">
        <v>-76.850074212973993</v>
      </c>
      <c r="AC42">
        <v>-77.193451979735997</v>
      </c>
      <c r="AD42">
        <v>-77.192003773793999</v>
      </c>
      <c r="AE42">
        <v>-77.209419123516994</v>
      </c>
      <c r="AF42">
        <v>1.1781553856139999</v>
      </c>
      <c r="AG42">
        <v>1.1517299999999999</v>
      </c>
      <c r="AH42">
        <f t="shared" si="7"/>
        <v>-77.206785652258972</v>
      </c>
    </row>
    <row r="43" spans="1:34">
      <c r="A43" s="1">
        <f t="shared" si="8"/>
        <v>-2.9357532133633972</v>
      </c>
      <c r="B43" s="1">
        <f t="shared" si="8"/>
        <v>2.9397021764548379</v>
      </c>
      <c r="C43" s="1">
        <f t="shared" si="8"/>
        <v>0.99853150997029461</v>
      </c>
      <c r="D43" s="1">
        <f t="shared" si="8"/>
        <v>1.8027973305372156</v>
      </c>
      <c r="E43" s="1">
        <f t="shared" si="9"/>
        <v>1.7245183818081851</v>
      </c>
      <c r="F43" s="1">
        <f t="shared" si="10"/>
        <v>1.8399865937740016</v>
      </c>
      <c r="G43" s="1">
        <f t="shared" si="11"/>
        <v>1.8601461747305756</v>
      </c>
      <c r="H43" s="1">
        <f t="shared" si="4"/>
        <v>1.827100326798879</v>
      </c>
      <c r="K43" t="s">
        <v>31</v>
      </c>
      <c r="L43">
        <v>-324.84326487878002</v>
      </c>
      <c r="M43">
        <v>-326.310158654693</v>
      </c>
      <c r="N43">
        <v>-326.29641310155102</v>
      </c>
      <c r="O43">
        <v>-326.37029588842199</v>
      </c>
      <c r="P43">
        <v>1.186818519981</v>
      </c>
      <c r="Q43">
        <v>1.1590499999999999</v>
      </c>
      <c r="R43">
        <f t="shared" si="5"/>
        <v>-326.35866591074392</v>
      </c>
      <c r="S43" t="s">
        <v>31</v>
      </c>
      <c r="T43">
        <v>-246.78216250323501</v>
      </c>
      <c r="U43">
        <v>-247.87000023490901</v>
      </c>
      <c r="V43">
        <v>-247.848985029858</v>
      </c>
      <c r="W43">
        <v>-247.90594540878399</v>
      </c>
      <c r="X43">
        <v>1.188530044807</v>
      </c>
      <c r="Y43">
        <v>1.1630400000000001</v>
      </c>
      <c r="Z43">
        <f t="shared" si="6"/>
        <v>-247.89691009424729</v>
      </c>
      <c r="AA43" t="s">
        <v>31</v>
      </c>
      <c r="AB43">
        <v>-78.065780795893005</v>
      </c>
      <c r="AC43">
        <v>-78.435473706362998</v>
      </c>
      <c r="AD43">
        <v>-78.445836810508993</v>
      </c>
      <c r="AE43">
        <v>-78.461477539339</v>
      </c>
      <c r="AF43">
        <v>1.1875296575980001</v>
      </c>
      <c r="AG43">
        <v>1.1516500000000001</v>
      </c>
      <c r="AH43">
        <f t="shared" si="7"/>
        <v>-78.459007621637738</v>
      </c>
    </row>
    <row r="44" spans="1:34">
      <c r="A44" s="1">
        <f t="shared" si="8"/>
        <v>-3.0794092437003044</v>
      </c>
      <c r="B44" s="1">
        <f t="shared" si="8"/>
        <v>4.0109145744901431</v>
      </c>
      <c r="C44" s="1">
        <f t="shared" si="8"/>
        <v>2.7599410861963638</v>
      </c>
      <c r="D44" s="1">
        <f t="shared" si="8"/>
        <v>3.8327792829425156</v>
      </c>
      <c r="E44" s="1">
        <f t="shared" si="9"/>
        <v>3.7247655290224166</v>
      </c>
      <c r="F44" s="1">
        <f t="shared" si="10"/>
        <v>3.8709846733327051</v>
      </c>
      <c r="G44" s="1">
        <f t="shared" si="11"/>
        <v>3.9054478413545519</v>
      </c>
      <c r="H44" s="1">
        <f t="shared" si="4"/>
        <v>3.8610952227937378</v>
      </c>
      <c r="K44" t="s">
        <v>32</v>
      </c>
      <c r="L44">
        <v>-392.809236845177</v>
      </c>
      <c r="M44">
        <v>-394.78356334419198</v>
      </c>
      <c r="N44">
        <v>-394.83232588563698</v>
      </c>
      <c r="O44">
        <v>-394.90865703343701</v>
      </c>
      <c r="P44">
        <v>1.1872696257599999</v>
      </c>
      <c r="Q44">
        <v>1.1515500000000001</v>
      </c>
      <c r="R44">
        <f t="shared" si="5"/>
        <v>-394.89661721941985</v>
      </c>
      <c r="S44" t="s">
        <v>32</v>
      </c>
      <c r="T44">
        <v>-196.407071585637</v>
      </c>
      <c r="U44">
        <v>-197.38858576580401</v>
      </c>
      <c r="V44">
        <v>-197.413963671109</v>
      </c>
      <c r="W44">
        <v>-197.45127446569899</v>
      </c>
      <c r="X44">
        <v>1.1891149265600001</v>
      </c>
      <c r="Y44">
        <v>1.15306</v>
      </c>
      <c r="Z44">
        <f t="shared" si="6"/>
        <v>-197.44534061690004</v>
      </c>
      <c r="AA44" t="s">
        <v>32</v>
      </c>
      <c r="AB44">
        <v>-196.40707261033501</v>
      </c>
      <c r="AC44">
        <v>-197.38858577942</v>
      </c>
      <c r="AD44">
        <v>-197.413963968627</v>
      </c>
      <c r="AE44">
        <v>-197.451274645415</v>
      </c>
      <c r="AF44">
        <v>1.18911508906</v>
      </c>
      <c r="AG44">
        <v>1.15306</v>
      </c>
      <c r="AH44">
        <f t="shared" si="7"/>
        <v>-197.44534081106323</v>
      </c>
    </row>
    <row r="45" spans="1:34">
      <c r="A45" s="1">
        <f t="shared" si="8"/>
        <v>-2.0880349621598655</v>
      </c>
      <c r="B45" s="1">
        <f t="shared" si="8"/>
        <v>2.7273168152295</v>
      </c>
      <c r="C45" s="1">
        <f t="shared" si="8"/>
        <v>1.9190868476925813</v>
      </c>
      <c r="D45" s="1">
        <f t="shared" si="8"/>
        <v>2.6795328565973642</v>
      </c>
      <c r="E45" s="1">
        <f t="shared" si="9"/>
        <v>2.6042468272932897</v>
      </c>
      <c r="F45" s="1">
        <f t="shared" si="10"/>
        <v>2.7078293130093249</v>
      </c>
      <c r="G45" s="1">
        <f t="shared" si="11"/>
        <v>2.7321175122282702</v>
      </c>
      <c r="H45" s="1">
        <f t="shared" si="4"/>
        <v>2.7010599324108697</v>
      </c>
      <c r="K45" t="s">
        <v>33</v>
      </c>
      <c r="L45">
        <v>-392.811079769591</v>
      </c>
      <c r="M45">
        <v>-394.78919465917198</v>
      </c>
      <c r="N45">
        <v>-394.83604976947902</v>
      </c>
      <c r="O45">
        <v>-394.91286254562198</v>
      </c>
      <c r="P45">
        <v>1.1866289461470001</v>
      </c>
      <c r="Q45">
        <v>1.1511800000000001</v>
      </c>
      <c r="R45">
        <f t="shared" si="5"/>
        <v>-394.90078169464601</v>
      </c>
      <c r="S45" t="s">
        <v>33</v>
      </c>
      <c r="T45">
        <v>-196.40707179158699</v>
      </c>
      <c r="U45">
        <v>-197.38858408708199</v>
      </c>
      <c r="V45">
        <v>-197.41396372835101</v>
      </c>
      <c r="W45">
        <v>-197.45127504779799</v>
      </c>
      <c r="X45">
        <v>1.189115598768</v>
      </c>
      <c r="Y45">
        <v>1.15306</v>
      </c>
      <c r="Z45">
        <f t="shared" si="6"/>
        <v>-197.44534109778897</v>
      </c>
      <c r="AA45" t="s">
        <v>33</v>
      </c>
      <c r="AB45">
        <v>-196.40733547338399</v>
      </c>
      <c r="AC45">
        <v>-197.39626431627201</v>
      </c>
      <c r="AD45">
        <v>-197.41902778169501</v>
      </c>
      <c r="AE45">
        <v>-197.457317390588</v>
      </c>
      <c r="AF45">
        <v>1.186807925721</v>
      </c>
      <c r="AG45">
        <v>1.15151</v>
      </c>
      <c r="AH45">
        <f t="shared" si="7"/>
        <v>-197.45129046554061</v>
      </c>
    </row>
    <row r="46" spans="1:34">
      <c r="A46" s="1">
        <f t="shared" si="8"/>
        <v>-1.4347507830414101</v>
      </c>
      <c r="B46" s="1">
        <f t="shared" si="8"/>
        <v>1.7769754802886564</v>
      </c>
      <c r="C46" s="1">
        <f t="shared" si="8"/>
        <v>1.2814969246521206</v>
      </c>
      <c r="D46" s="1">
        <f t="shared" si="8"/>
        <v>1.8162551729004011</v>
      </c>
      <c r="E46" s="1">
        <f t="shared" si="9"/>
        <v>1.7628678556423674</v>
      </c>
      <c r="F46" s="1">
        <f t="shared" si="10"/>
        <v>1.835439337198457</v>
      </c>
      <c r="G46" s="1">
        <f t="shared" si="11"/>
        <v>1.8523625561158537</v>
      </c>
      <c r="H46" s="1">
        <f t="shared" si="4"/>
        <v>1.8308855681912892</v>
      </c>
      <c r="K46" t="s">
        <v>34</v>
      </c>
      <c r="L46">
        <v>-392.81240818775001</v>
      </c>
      <c r="M46">
        <v>-394.79535455067997</v>
      </c>
      <c r="N46">
        <v>-394.84010019313001</v>
      </c>
      <c r="O46">
        <v>-394.917530137293</v>
      </c>
      <c r="P46">
        <v>1.185916295962</v>
      </c>
      <c r="Q46">
        <v>1.15076</v>
      </c>
      <c r="R46">
        <f t="shared" si="5"/>
        <v>-394.90539143200294</v>
      </c>
      <c r="S46" t="s">
        <v>34</v>
      </c>
      <c r="T46">
        <v>-196.407347314812</v>
      </c>
      <c r="U46">
        <v>-197.39626140090601</v>
      </c>
      <c r="V46">
        <v>-197.419029027612</v>
      </c>
      <c r="W46">
        <v>-197.457317907468</v>
      </c>
      <c r="X46">
        <v>1.1868080625399999</v>
      </c>
      <c r="Y46">
        <v>1.15151</v>
      </c>
      <c r="Z46">
        <f t="shared" si="6"/>
        <v>-197.45129109345444</v>
      </c>
      <c r="AA46" t="s">
        <v>34</v>
      </c>
      <c r="AB46">
        <v>-196.40734729375399</v>
      </c>
      <c r="AC46">
        <v>-197.396261359211</v>
      </c>
      <c r="AD46">
        <v>-197.419028970261</v>
      </c>
      <c r="AE46">
        <v>-197.45731784309001</v>
      </c>
      <c r="AF46">
        <v>1.186808072362</v>
      </c>
      <c r="AG46">
        <v>1.15151</v>
      </c>
      <c r="AH46">
        <f t="shared" si="7"/>
        <v>-197.45129102991552</v>
      </c>
    </row>
    <row r="47" spans="1:34">
      <c r="A47" s="1">
        <f t="shared" si="8"/>
        <v>-2.2784262176703693</v>
      </c>
      <c r="B47" s="1">
        <f t="shared" si="8"/>
        <v>2.5389495006145464</v>
      </c>
      <c r="C47" s="1">
        <f t="shared" si="8"/>
        <v>1.703438565672192</v>
      </c>
      <c r="D47" s="1">
        <f t="shared" si="8"/>
        <v>2.4609940474823859</v>
      </c>
      <c r="E47" s="1">
        <f t="shared" si="9"/>
        <v>2.3883169702345626</v>
      </c>
      <c r="F47" s="1">
        <f t="shared" si="10"/>
        <v>2.4927472293622328</v>
      </c>
      <c r="G47" s="1">
        <f t="shared" si="11"/>
        <v>2.5163849002174192</v>
      </c>
      <c r="H47" s="1">
        <f t="shared" si="4"/>
        <v>2.4850902887992254</v>
      </c>
      <c r="K47" t="s">
        <v>35</v>
      </c>
      <c r="L47">
        <v>-391.63659748510503</v>
      </c>
      <c r="M47">
        <v>-393.58807811057602</v>
      </c>
      <c r="N47">
        <v>-393.62532712833001</v>
      </c>
      <c r="O47">
        <v>-393.70351748630202</v>
      </c>
      <c r="P47">
        <v>1.186993675271</v>
      </c>
      <c r="Q47">
        <v>1.1524799999999999</v>
      </c>
      <c r="R47">
        <f t="shared" si="5"/>
        <v>-393.6911997269807</v>
      </c>
      <c r="S47" t="s">
        <v>35</v>
      </c>
      <c r="T47">
        <v>-195.23288766914001</v>
      </c>
      <c r="U47">
        <v>-196.18777755442301</v>
      </c>
      <c r="V47">
        <v>-196.20358889929301</v>
      </c>
      <c r="W47">
        <v>-196.242280913532</v>
      </c>
      <c r="X47">
        <v>1.1898940799710001</v>
      </c>
      <c r="Y47">
        <v>1.1557500000000001</v>
      </c>
      <c r="Z47">
        <f t="shared" si="6"/>
        <v>-196.23610609127695</v>
      </c>
      <c r="AA47" t="s">
        <v>35</v>
      </c>
      <c r="AB47">
        <v>-196.40734071911101</v>
      </c>
      <c r="AC47">
        <v>-197.396254482746</v>
      </c>
      <c r="AD47">
        <v>-197.41902362700199</v>
      </c>
      <c r="AE47">
        <v>-197.45731472928</v>
      </c>
      <c r="AF47">
        <v>1.186806405227</v>
      </c>
      <c r="AG47">
        <v>1.15151</v>
      </c>
      <c r="AH47">
        <f t="shared" si="7"/>
        <v>-197.45128761050373</v>
      </c>
    </row>
    <row r="48" spans="1:34">
      <c r="A48" s="1">
        <f t="shared" si="8"/>
        <v>-2.439757280474196</v>
      </c>
      <c r="B48" s="1">
        <f t="shared" si="8"/>
        <v>3.1838767729795276</v>
      </c>
      <c r="C48" s="1">
        <f t="shared" si="8"/>
        <v>2.169966405201476</v>
      </c>
      <c r="D48" s="1">
        <f t="shared" si="8"/>
        <v>3.0527256923724893</v>
      </c>
      <c r="E48" s="1">
        <f t="shared" si="9"/>
        <v>2.9651605770232616</v>
      </c>
      <c r="F48" s="1">
        <f t="shared" si="10"/>
        <v>3.087994220744573</v>
      </c>
      <c r="G48" s="1">
        <f t="shared" si="11"/>
        <v>3.1149319172729562</v>
      </c>
      <c r="H48" s="1">
        <f t="shared" si="4"/>
        <v>3.0775215135016798</v>
      </c>
      <c r="K48" t="s">
        <v>36</v>
      </c>
      <c r="L48">
        <v>-390.46172946787902</v>
      </c>
      <c r="M48">
        <v>-392.38068037271597</v>
      </c>
      <c r="N48">
        <v>-392.41060328707903</v>
      </c>
      <c r="O48">
        <v>-392.48941360743999</v>
      </c>
      <c r="P48">
        <v>1.188345621179</v>
      </c>
      <c r="Q48">
        <v>1.1544700000000001</v>
      </c>
      <c r="R48">
        <f t="shared" si="5"/>
        <v>-392.47692264649464</v>
      </c>
      <c r="S48" t="s">
        <v>36</v>
      </c>
      <c r="T48">
        <v>-195.23280611655699</v>
      </c>
      <c r="U48">
        <v>-196.18780348683899</v>
      </c>
      <c r="V48">
        <v>-196.20357159950299</v>
      </c>
      <c r="W48">
        <v>-196.242273657813</v>
      </c>
      <c r="X48">
        <v>1.189868742089</v>
      </c>
      <c r="Y48">
        <v>1.1557299999999999</v>
      </c>
      <c r="Z48">
        <f t="shared" si="6"/>
        <v>-196.23609792525727</v>
      </c>
      <c r="AA48" t="s">
        <v>36</v>
      </c>
      <c r="AB48">
        <v>-195.23281135187099</v>
      </c>
      <c r="AC48">
        <v>-196.18780305548401</v>
      </c>
      <c r="AD48">
        <v>-196.20357362613601</v>
      </c>
      <c r="AE48">
        <v>-196.242275121776</v>
      </c>
      <c r="AF48">
        <v>1.189870268737</v>
      </c>
      <c r="AG48">
        <v>1.1557299999999999</v>
      </c>
      <c r="AH48">
        <f t="shared" si="7"/>
        <v>-196.23609943727428</v>
      </c>
    </row>
    <row r="49" spans="1:34">
      <c r="A49" s="1">
        <f t="shared" si="8"/>
        <v>-3.0597420210481965</v>
      </c>
      <c r="B49" s="1">
        <f t="shared" si="8"/>
        <v>4.7384302873926778</v>
      </c>
      <c r="C49" s="1">
        <f t="shared" si="8"/>
        <v>2.498790076096741</v>
      </c>
      <c r="D49" s="1">
        <f t="shared" si="8"/>
        <v>3.6443575939845041</v>
      </c>
      <c r="E49" s="1">
        <f t="shared" si="9"/>
        <v>3.5346362506070963</v>
      </c>
      <c r="F49" s="1">
        <f t="shared" si="10"/>
        <v>3.6963111215246727</v>
      </c>
      <c r="G49" s="1">
        <f t="shared" si="11"/>
        <v>3.727378371638467</v>
      </c>
      <c r="H49" s="1">
        <f t="shared" si="4"/>
        <v>3.6810013150654095</v>
      </c>
      <c r="K49" t="s">
        <v>37</v>
      </c>
      <c r="L49">
        <v>-426.01222709624898</v>
      </c>
      <c r="M49">
        <v>-428.027961415589</v>
      </c>
      <c r="N49">
        <v>-428.02703447019201</v>
      </c>
      <c r="O49">
        <v>-428.12210601834801</v>
      </c>
      <c r="P49">
        <v>1.1860721463999999</v>
      </c>
      <c r="Q49">
        <v>1.15608</v>
      </c>
      <c r="R49">
        <f t="shared" si="5"/>
        <v>-428.10719110184766</v>
      </c>
      <c r="S49" t="s">
        <v>37</v>
      </c>
      <c r="T49">
        <v>-230.784340359596</v>
      </c>
      <c r="U49">
        <v>-231.83261561355999</v>
      </c>
      <c r="V49">
        <v>-231.81949575413699</v>
      </c>
      <c r="W49">
        <v>-231.874035801899</v>
      </c>
      <c r="X49">
        <v>1.186263247142</v>
      </c>
      <c r="Y49">
        <v>1.15924</v>
      </c>
      <c r="Z49">
        <f t="shared" si="6"/>
        <v>-231.86547209867385</v>
      </c>
      <c r="AA49" t="s">
        <v>37</v>
      </c>
      <c r="AB49">
        <v>-195.23276274573499</v>
      </c>
      <c r="AC49">
        <v>-196.187794633023</v>
      </c>
      <c r="AD49">
        <v>-196.203556640762</v>
      </c>
      <c r="AE49">
        <v>-196.24226256318801</v>
      </c>
      <c r="AF49">
        <v>1.1898691822930001</v>
      </c>
      <c r="AG49">
        <v>1.1557299999999999</v>
      </c>
      <c r="AH49">
        <f t="shared" si="7"/>
        <v>-196.23608620199613</v>
      </c>
    </row>
    <row r="50" spans="1:34">
      <c r="A50" s="1">
        <f t="shared" si="8"/>
        <v>-2.1775666797597442</v>
      </c>
      <c r="B50" s="1">
        <f t="shared" si="8"/>
        <v>3.7347891382423679</v>
      </c>
      <c r="C50" s="1">
        <f t="shared" si="8"/>
        <v>2.0916976880293441</v>
      </c>
      <c r="D50" s="1">
        <f t="shared" si="8"/>
        <v>2.9784556897593357</v>
      </c>
      <c r="E50" s="1">
        <f t="shared" si="9"/>
        <v>2.8984437081724286</v>
      </c>
      <c r="F50" s="1">
        <f t="shared" si="10"/>
        <v>3.0229165516203054</v>
      </c>
      <c r="G50" s="1">
        <f t="shared" si="11"/>
        <v>3.0477530419458865</v>
      </c>
      <c r="H50" s="1">
        <f t="shared" si="4"/>
        <v>3.0124369208186463</v>
      </c>
      <c r="K50" t="s">
        <v>38</v>
      </c>
      <c r="L50">
        <v>-427.18816507209198</v>
      </c>
      <c r="M50">
        <v>-429.23482379497699</v>
      </c>
      <c r="N50">
        <v>-429.24184587848498</v>
      </c>
      <c r="O50">
        <v>-429.33609411409498</v>
      </c>
      <c r="P50">
        <v>1.1850760091100001</v>
      </c>
      <c r="Q50">
        <v>1.15429</v>
      </c>
      <c r="R50">
        <f t="shared" si="5"/>
        <v>-429.32137515330407</v>
      </c>
      <c r="S50" t="s">
        <v>38</v>
      </c>
      <c r="T50">
        <v>-230.78435142076</v>
      </c>
      <c r="U50">
        <v>-231.832617347075</v>
      </c>
      <c r="V50">
        <v>-231.81949880678499</v>
      </c>
      <c r="W50">
        <v>-231.87403470166799</v>
      </c>
      <c r="X50">
        <v>1.1862675071119999</v>
      </c>
      <c r="Y50">
        <v>1.15924</v>
      </c>
      <c r="Z50">
        <f t="shared" si="6"/>
        <v>-231.86547148542286</v>
      </c>
      <c r="AA50" t="s">
        <v>38</v>
      </c>
      <c r="AB50">
        <v>-196.40728382457999</v>
      </c>
      <c r="AC50">
        <v>-197.39625468280801</v>
      </c>
      <c r="AD50">
        <v>-197.41901373939501</v>
      </c>
      <c r="AE50">
        <v>-197.45731294135399</v>
      </c>
      <c r="AF50">
        <v>1.186800655441</v>
      </c>
      <c r="AG50">
        <v>1.1515</v>
      </c>
      <c r="AH50">
        <f t="shared" si="7"/>
        <v>-197.45128470401184</v>
      </c>
    </row>
    <row r="51" spans="1:34">
      <c r="A51" s="1">
        <f t="shared" si="8"/>
        <v>-2.9941925637758358</v>
      </c>
      <c r="B51" s="1">
        <f t="shared" si="8"/>
        <v>5.5479394976343555</v>
      </c>
      <c r="C51" s="1">
        <f t="shared" si="8"/>
        <v>3.5739162483738549</v>
      </c>
      <c r="D51" s="1">
        <f t="shared" si="8"/>
        <v>4.9523751339519508</v>
      </c>
      <c r="E51" s="1">
        <f t="shared" si="9"/>
        <v>4.8540418158471299</v>
      </c>
      <c r="F51" s="1">
        <f t="shared" si="10"/>
        <v>5.0713047271586937</v>
      </c>
      <c r="G51" s="1">
        <f t="shared" si="11"/>
        <v>5.1070046863821572</v>
      </c>
      <c r="H51" s="1">
        <f t="shared" si="4"/>
        <v>5.0349235585311032</v>
      </c>
      <c r="K51" t="s">
        <v>39</v>
      </c>
      <c r="L51">
        <v>-609.03257278324804</v>
      </c>
      <c r="M51">
        <v>-611.67453646291597</v>
      </c>
      <c r="N51">
        <v>-611.64647875120897</v>
      </c>
      <c r="O51">
        <v>-611.76379596219795</v>
      </c>
      <c r="P51">
        <v>1.1976078573560001</v>
      </c>
      <c r="Q51">
        <v>1.1697200000000001</v>
      </c>
      <c r="R51">
        <f t="shared" si="5"/>
        <v>-611.74443837152069</v>
      </c>
      <c r="S51" t="s">
        <v>39</v>
      </c>
      <c r="T51">
        <v>-412.63035661330002</v>
      </c>
      <c r="U51">
        <v>-414.27716904793601</v>
      </c>
      <c r="V51">
        <v>-414.22687081698399</v>
      </c>
      <c r="W51">
        <v>-414.30466837354197</v>
      </c>
      <c r="X51">
        <v>1.2055616862230001</v>
      </c>
      <c r="Y51">
        <v>1.1828099999999999</v>
      </c>
      <c r="Z51">
        <f t="shared" si="6"/>
        <v>-414.2914030242091</v>
      </c>
      <c r="AA51" t="s">
        <v>39</v>
      </c>
      <c r="AB51">
        <v>-196.406987719325</v>
      </c>
      <c r="AC51">
        <v>-197.38852621098599</v>
      </c>
      <c r="AD51">
        <v>-197.41391253638901</v>
      </c>
      <c r="AE51">
        <v>-197.45123547684901</v>
      </c>
      <c r="AF51">
        <v>1.189105711963</v>
      </c>
      <c r="AG51">
        <v>1.1530499999999999</v>
      </c>
      <c r="AH51">
        <f t="shared" si="7"/>
        <v>-197.44529993961524</v>
      </c>
    </row>
    <row r="52" spans="1:34">
      <c r="A52" s="1">
        <f t="shared" si="8"/>
        <v>-2.7803562161071724</v>
      </c>
      <c r="B52" s="1">
        <f t="shared" si="8"/>
        <v>4.8029250391926874</v>
      </c>
      <c r="C52" s="1">
        <f t="shared" si="8"/>
        <v>3.0079098109789739</v>
      </c>
      <c r="D52" s="1">
        <f t="shared" si="8"/>
        <v>4.24697287665325</v>
      </c>
      <c r="E52" s="1">
        <f t="shared" si="9"/>
        <v>4.1528249834598681</v>
      </c>
      <c r="F52" s="1">
        <f t="shared" si="10"/>
        <v>4.3487428677747983</v>
      </c>
      <c r="G52" s="1">
        <f t="shared" si="11"/>
        <v>4.3796558953609868</v>
      </c>
      <c r="H52" s="1">
        <f t="shared" si="4"/>
        <v>4.3146014973314184</v>
      </c>
      <c r="K52" t="s">
        <v>40</v>
      </c>
      <c r="L52">
        <v>-607.85873234575399</v>
      </c>
      <c r="M52">
        <v>-610.472599269949</v>
      </c>
      <c r="N52">
        <v>-610.43522729576296</v>
      </c>
      <c r="O52">
        <v>-610.55370567871705</v>
      </c>
      <c r="P52">
        <v>1.198120277688</v>
      </c>
      <c r="Q52">
        <v>1.1711199999999999</v>
      </c>
      <c r="R52">
        <f t="shared" si="5"/>
        <v>-610.53411418146254</v>
      </c>
      <c r="S52" t="s">
        <v>40</v>
      </c>
      <c r="T52">
        <v>-412.63037016601999</v>
      </c>
      <c r="U52">
        <v>-414.27717486632798</v>
      </c>
      <c r="V52">
        <v>-414.226881559155</v>
      </c>
      <c r="W52">
        <v>-414.304679422736</v>
      </c>
      <c r="X52">
        <v>1.2055578274650001</v>
      </c>
      <c r="Y52">
        <v>1.1828099999999999</v>
      </c>
      <c r="Z52">
        <f t="shared" si="6"/>
        <v>-414.29141422760824</v>
      </c>
      <c r="AA52" t="s">
        <v>40</v>
      </c>
      <c r="AB52">
        <v>-195.23279295921401</v>
      </c>
      <c r="AC52">
        <v>-196.18777045569001</v>
      </c>
      <c r="AD52">
        <v>-196.20355232740701</v>
      </c>
      <c r="AE52">
        <v>-196.24225827417899</v>
      </c>
      <c r="AF52">
        <v>1.1898656283139999</v>
      </c>
      <c r="AG52">
        <v>1.1557200000000001</v>
      </c>
      <c r="AH52">
        <f t="shared" si="7"/>
        <v>-196.23608200626396</v>
      </c>
    </row>
    <row r="53" spans="1:34">
      <c r="A53" s="1">
        <f t="shared" si="8"/>
        <v>-1.6532572264275878</v>
      </c>
      <c r="B53" s="1">
        <f t="shared" si="8"/>
        <v>4.1199889497521625</v>
      </c>
      <c r="C53" s="1">
        <f t="shared" si="8"/>
        <v>2.8334106106721064</v>
      </c>
      <c r="D53" s="1">
        <f t="shared" si="8"/>
        <v>3.7797014571452752</v>
      </c>
      <c r="E53" s="1">
        <f t="shared" si="9"/>
        <v>3.7303499395016404</v>
      </c>
      <c r="F53" s="1">
        <f t="shared" si="10"/>
        <v>3.8823632169516697</v>
      </c>
      <c r="G53" s="1">
        <f t="shared" si="11"/>
        <v>3.9072380502661277</v>
      </c>
      <c r="H53" s="1">
        <f t="shared" si="4"/>
        <v>3.8570874666652535</v>
      </c>
      <c r="K53" t="s">
        <v>41</v>
      </c>
      <c r="L53">
        <v>-609.03495312578502</v>
      </c>
      <c r="M53">
        <v>-611.67992289472602</v>
      </c>
      <c r="N53">
        <v>-611.65034047744496</v>
      </c>
      <c r="O53">
        <v>-611.76793909325897</v>
      </c>
      <c r="P53">
        <v>1.197213016621</v>
      </c>
      <c r="Q53">
        <v>1.1694800000000001</v>
      </c>
      <c r="R53">
        <f t="shared" si="5"/>
        <v>-611.74856745475086</v>
      </c>
      <c r="S53" t="s">
        <v>41</v>
      </c>
      <c r="T53">
        <v>-412.63033281780798</v>
      </c>
      <c r="U53">
        <v>-414.27712176090699</v>
      </c>
      <c r="V53">
        <v>-414.22682874379001</v>
      </c>
      <c r="W53">
        <v>-414.30461540661003</v>
      </c>
      <c r="X53">
        <v>1.205573095801</v>
      </c>
      <c r="Y53">
        <v>1.18282</v>
      </c>
      <c r="Z53">
        <f t="shared" si="6"/>
        <v>-414.29135130413158</v>
      </c>
      <c r="AA53" t="s">
        <v>41</v>
      </c>
      <c r="AB53">
        <v>-196.407254940961</v>
      </c>
      <c r="AC53">
        <v>-197.39623551377699</v>
      </c>
      <c r="AD53">
        <v>-197.41899640661899</v>
      </c>
      <c r="AE53">
        <v>-197.45730034922201</v>
      </c>
      <c r="AF53">
        <v>1.186797194181</v>
      </c>
      <c r="AG53">
        <v>1.1515</v>
      </c>
      <c r="AH53">
        <f t="shared" si="7"/>
        <v>-197.45127145983855</v>
      </c>
    </row>
    <row r="54" spans="1:34">
      <c r="A54" s="1">
        <f t="shared" si="8"/>
        <v>-1.4349567605354361</v>
      </c>
      <c r="B54" s="1">
        <f t="shared" si="8"/>
        <v>2.1598191724242017</v>
      </c>
      <c r="C54" s="1">
        <f t="shared" si="8"/>
        <v>1.4734689983110634</v>
      </c>
      <c r="D54" s="1">
        <f t="shared" si="8"/>
        <v>2.0148383039086983</v>
      </c>
      <c r="E54" s="1">
        <f t="shared" si="9"/>
        <v>1.9566477195730443</v>
      </c>
      <c r="F54" s="1">
        <f t="shared" si="10"/>
        <v>2.0299700905245501</v>
      </c>
      <c r="G54" s="1">
        <f t="shared" si="11"/>
        <v>2.0472384912560306</v>
      </c>
      <c r="H54" s="1">
        <f t="shared" si="4"/>
        <v>2.0249208728873622</v>
      </c>
      <c r="K54" t="s">
        <v>42</v>
      </c>
      <c r="L54">
        <v>-274.470574094754</v>
      </c>
      <c r="M54">
        <v>-275.827500359309</v>
      </c>
      <c r="N54">
        <v>-275.86215082087801</v>
      </c>
      <c r="O54">
        <v>-275.91596072329901</v>
      </c>
      <c r="P54">
        <v>1.187489158145</v>
      </c>
      <c r="Q54">
        <v>1.1517500000000001</v>
      </c>
      <c r="R54">
        <f t="shared" si="5"/>
        <v>-275.90746483663293</v>
      </c>
      <c r="S54" t="s">
        <v>42</v>
      </c>
      <c r="T54">
        <v>-78.065799962685006</v>
      </c>
      <c r="U54">
        <v>-78.435475629074006</v>
      </c>
      <c r="V54">
        <v>-78.445844248338005</v>
      </c>
      <c r="W54">
        <v>-78.461480755460997</v>
      </c>
      <c r="X54">
        <v>1.1875344217049999</v>
      </c>
      <c r="Y54">
        <v>1.1516500000000001</v>
      </c>
      <c r="Z54">
        <f t="shared" si="6"/>
        <v>-78.459011451609925</v>
      </c>
      <c r="AA54" t="s">
        <v>42</v>
      </c>
      <c r="AB54">
        <v>-196.407060881131</v>
      </c>
      <c r="AC54">
        <v>-197.38858283943901</v>
      </c>
      <c r="AD54">
        <v>-197.41395845032301</v>
      </c>
      <c r="AE54">
        <v>-197.451269118753</v>
      </c>
      <c r="AF54">
        <v>1.189115740808</v>
      </c>
      <c r="AG54">
        <v>1.15303</v>
      </c>
      <c r="AH54">
        <f t="shared" si="7"/>
        <v>-197.44533526853303</v>
      </c>
    </row>
    <row r="55" spans="1:34">
      <c r="A55" s="1">
        <f t="shared" si="8"/>
        <v>-1.4335661103901012</v>
      </c>
      <c r="B55" s="1">
        <f t="shared" si="8"/>
        <v>2.1563099692751897</v>
      </c>
      <c r="C55" s="1">
        <f t="shared" si="8"/>
        <v>1.2351402602351846</v>
      </c>
      <c r="D55" s="1">
        <f t="shared" si="8"/>
        <v>1.7524504223149167</v>
      </c>
      <c r="E55" s="1">
        <f t="shared" si="9"/>
        <v>1.6767267507122305</v>
      </c>
      <c r="F55" s="1">
        <f t="shared" si="10"/>
        <v>1.7439053035085035</v>
      </c>
      <c r="G55" s="1">
        <f t="shared" si="11"/>
        <v>1.7586088258052783</v>
      </c>
      <c r="H55" s="1">
        <f t="shared" si="4"/>
        <v>1.7391229218166371</v>
      </c>
      <c r="K55" t="s">
        <v>43</v>
      </c>
      <c r="L55">
        <v>-273.25491349372498</v>
      </c>
      <c r="M55">
        <v>-274.58547397618202</v>
      </c>
      <c r="N55">
        <v>-274.60794218060101</v>
      </c>
      <c r="O55">
        <v>-274.66347005622498</v>
      </c>
      <c r="P55">
        <v>1.185427038324</v>
      </c>
      <c r="Q55">
        <v>1.1521300000000001</v>
      </c>
      <c r="R55">
        <f t="shared" si="5"/>
        <v>-274.65478426689464</v>
      </c>
      <c r="S55" t="s">
        <v>43</v>
      </c>
      <c r="T55">
        <v>-76.850217395577005</v>
      </c>
      <c r="U55">
        <v>-77.193487756997001</v>
      </c>
      <c r="V55">
        <v>-77.192063444206994</v>
      </c>
      <c r="W55">
        <v>-77.209455961025995</v>
      </c>
      <c r="X55">
        <v>1.178246540428</v>
      </c>
      <c r="Y55">
        <v>1.15181</v>
      </c>
      <c r="Z55">
        <f t="shared" si="6"/>
        <v>-77.20682480035974</v>
      </c>
      <c r="AA55" t="s">
        <v>43</v>
      </c>
      <c r="AB55">
        <v>-196.406980631068</v>
      </c>
      <c r="AC55">
        <v>-197.38854992066001</v>
      </c>
      <c r="AD55">
        <v>-197.41391041518099</v>
      </c>
      <c r="AE55">
        <v>-197.45122138780201</v>
      </c>
      <c r="AF55">
        <v>1.189117890323</v>
      </c>
      <c r="AG55">
        <v>1.15306</v>
      </c>
      <c r="AH55">
        <f t="shared" si="7"/>
        <v>-197.44528743248486</v>
      </c>
    </row>
    <row r="56" spans="1:34">
      <c r="A56" s="1">
        <f t="shared" si="8"/>
        <v>-2.2302404615922762</v>
      </c>
      <c r="B56" s="1">
        <f t="shared" si="8"/>
        <v>4.5477947248495862</v>
      </c>
      <c r="C56" s="1">
        <f t="shared" si="8"/>
        <v>3.2391399640349747</v>
      </c>
      <c r="D56" s="1">
        <f t="shared" si="8"/>
        <v>4.3200050350928683</v>
      </c>
      <c r="E56" s="1">
        <f t="shared" si="9"/>
        <v>4.214675213793055</v>
      </c>
      <c r="F56" s="1">
        <f t="shared" si="10"/>
        <v>4.3728875205988205</v>
      </c>
      <c r="G56" s="1">
        <f t="shared" si="11"/>
        <v>4.4042571598669582</v>
      </c>
      <c r="H56" s="1">
        <f t="shared" si="4"/>
        <v>4.3525183445838715</v>
      </c>
      <c r="K56" t="s">
        <v>44</v>
      </c>
      <c r="L56">
        <v>-443.50960806867403</v>
      </c>
      <c r="M56">
        <v>-445.56002515473801</v>
      </c>
      <c r="N56">
        <v>-445.57546606202902</v>
      </c>
      <c r="O56">
        <v>-445.65813068137402</v>
      </c>
      <c r="P56">
        <v>1.1943363359970001</v>
      </c>
      <c r="Q56">
        <v>1.16218</v>
      </c>
      <c r="R56">
        <f t="shared" si="5"/>
        <v>-445.64467991482201</v>
      </c>
      <c r="S56" t="s">
        <v>44</v>
      </c>
      <c r="T56">
        <v>-247.10618414829</v>
      </c>
      <c r="U56">
        <v>-248.16423189071099</v>
      </c>
      <c r="V56">
        <v>-248.156387021726</v>
      </c>
      <c r="W56">
        <v>-248.200008365478</v>
      </c>
      <c r="X56">
        <v>1.2025616331069999</v>
      </c>
      <c r="Y56">
        <v>1.1737899999999999</v>
      </c>
      <c r="Z56">
        <f t="shared" si="6"/>
        <v>-248.192660708289</v>
      </c>
      <c r="AA56" t="s">
        <v>44</v>
      </c>
      <c r="AB56">
        <v>-196.406978034643</v>
      </c>
      <c r="AC56">
        <v>-197.38854589211499</v>
      </c>
      <c r="AD56">
        <v>-197.413917142413</v>
      </c>
      <c r="AE56">
        <v>-197.45123794994601</v>
      </c>
      <c r="AF56">
        <v>1.1891078936840001</v>
      </c>
      <c r="AG56">
        <v>1.1530499999999999</v>
      </c>
      <c r="AH56">
        <f t="shared" si="7"/>
        <v>-197.44530269433073</v>
      </c>
    </row>
    <row r="57" spans="1:34">
      <c r="A57" s="1">
        <f t="shared" si="8"/>
        <v>-1.6699712356903182</v>
      </c>
      <c r="B57" s="1">
        <f t="shared" si="8"/>
        <v>3.9306842432014828</v>
      </c>
      <c r="C57" s="1">
        <f t="shared" si="8"/>
        <v>2.1418280785143957</v>
      </c>
      <c r="D57" s="1">
        <f t="shared" si="8"/>
        <v>2.9722370593319885</v>
      </c>
      <c r="E57" s="1">
        <f t="shared" si="9"/>
        <v>2.9094492821491973</v>
      </c>
      <c r="F57" s="1">
        <f t="shared" si="10"/>
        <v>3.0308869565642227</v>
      </c>
      <c r="G57" s="1">
        <f t="shared" si="11"/>
        <v>3.0513745232415905</v>
      </c>
      <c r="H57" s="1">
        <f t="shared" si="4"/>
        <v>3.0179141582227946</v>
      </c>
      <c r="K57" t="s">
        <v>45</v>
      </c>
      <c r="L57">
        <v>-461.566003150798</v>
      </c>
      <c r="M57">
        <v>-463.67148374040698</v>
      </c>
      <c r="N57">
        <v>-463.642391902496</v>
      </c>
      <c r="O57">
        <v>-463.752799253803</v>
      </c>
      <c r="P57">
        <v>1.184889683115</v>
      </c>
      <c r="Q57">
        <v>1.1581999999999999</v>
      </c>
      <c r="R57">
        <f t="shared" si="5"/>
        <v>-463.73557133757788</v>
      </c>
      <c r="S57" t="s">
        <v>45</v>
      </c>
      <c r="T57">
        <v>-230.78433459324199</v>
      </c>
      <c r="U57">
        <v>-231.832612004032</v>
      </c>
      <c r="V57">
        <v>-231.819491077479</v>
      </c>
      <c r="W57">
        <v>-231.874034538096</v>
      </c>
      <c r="X57">
        <v>1.1862595683520001</v>
      </c>
      <c r="Y57">
        <v>1.15924</v>
      </c>
      <c r="Z57">
        <f t="shared" si="6"/>
        <v>-231.86547044158459</v>
      </c>
      <c r="AA57" t="s">
        <v>45</v>
      </c>
      <c r="AB57">
        <v>-230.78432982600799</v>
      </c>
      <c r="AC57">
        <v>-231.83260779257299</v>
      </c>
      <c r="AD57">
        <v>-231.81948760485301</v>
      </c>
      <c r="AE57">
        <v>-231.874028154652</v>
      </c>
      <c r="AF57">
        <v>1.186262704602</v>
      </c>
      <c r="AG57">
        <v>1.15924</v>
      </c>
      <c r="AH57">
        <f t="shared" si="7"/>
        <v>-231.86546439362618</v>
      </c>
    </row>
    <row r="58" spans="1:34">
      <c r="A58" s="1">
        <f t="shared" si="8"/>
        <v>-0.9523546590101436</v>
      </c>
      <c r="B58" s="1">
        <f t="shared" si="8"/>
        <v>4.5104126184476145</v>
      </c>
      <c r="C58" s="1">
        <f t="shared" si="8"/>
        <v>2.7881427951314146</v>
      </c>
      <c r="D58" s="1">
        <f t="shared" si="8"/>
        <v>3.6011975571034669</v>
      </c>
      <c r="E58" s="1">
        <f t="shared" si="9"/>
        <v>3.531181592623744</v>
      </c>
      <c r="F58" s="1">
        <f t="shared" si="10"/>
        <v>3.6516727640251001</v>
      </c>
      <c r="G58" s="1">
        <f t="shared" si="11"/>
        <v>3.6703727375205588</v>
      </c>
      <c r="H58" s="1">
        <f t="shared" si="4"/>
        <v>3.6361729747094103</v>
      </c>
      <c r="K58" t="s">
        <v>46</v>
      </c>
      <c r="L58">
        <v>-493.56253080337098</v>
      </c>
      <c r="M58">
        <v>-495.74715111943902</v>
      </c>
      <c r="N58">
        <v>-495.70231720025402</v>
      </c>
      <c r="O58">
        <v>-495.81763414164902</v>
      </c>
      <c r="P58">
        <v>1.187326887057</v>
      </c>
      <c r="Q58">
        <v>1.1621600000000001</v>
      </c>
      <c r="R58">
        <f t="shared" si="5"/>
        <v>-495.79944036208258</v>
      </c>
      <c r="S58" t="s">
        <v>46</v>
      </c>
      <c r="T58">
        <v>-246.78203744072499</v>
      </c>
      <c r="U58">
        <v>-247.869990985687</v>
      </c>
      <c r="V58">
        <v>-247.84894252941399</v>
      </c>
      <c r="W58">
        <v>-247.905951913808</v>
      </c>
      <c r="X58">
        <v>1.1884751725980001</v>
      </c>
      <c r="Y58">
        <v>1.163</v>
      </c>
      <c r="Z58">
        <f t="shared" si="6"/>
        <v>-247.89691104041736</v>
      </c>
      <c r="AA58" t="s">
        <v>46</v>
      </c>
      <c r="AB58">
        <v>-246.782011036337</v>
      </c>
      <c r="AC58">
        <v>-247.86997233401601</v>
      </c>
      <c r="AD58">
        <v>-247.84893148265701</v>
      </c>
      <c r="AE58">
        <v>-247.905943354474</v>
      </c>
      <c r="AF58">
        <v>1.18847667839</v>
      </c>
      <c r="AG58">
        <v>1.1629799999999999</v>
      </c>
      <c r="AH58">
        <f t="shared" si="7"/>
        <v>-247.8969020258352</v>
      </c>
    </row>
    <row r="59" spans="1:34">
      <c r="A59" s="1">
        <f t="shared" si="8"/>
        <v>-1.1049074575170263</v>
      </c>
      <c r="B59" s="1">
        <f t="shared" si="8"/>
        <v>4.3472287133273966</v>
      </c>
      <c r="C59" s="1">
        <f t="shared" si="8"/>
        <v>2.6195018233052281</v>
      </c>
      <c r="D59" s="1">
        <f t="shared" si="8"/>
        <v>3.4261110235328722</v>
      </c>
      <c r="E59" s="1">
        <f t="shared" si="9"/>
        <v>3.3626570996612055</v>
      </c>
      <c r="F59" s="1">
        <f t="shared" si="10"/>
        <v>3.4816957118279062</v>
      </c>
      <c r="G59" s="1">
        <f t="shared" si="11"/>
        <v>3.5009736802426659</v>
      </c>
      <c r="H59" s="1">
        <f t="shared" si="4"/>
        <v>3.4676649402103052</v>
      </c>
      <c r="K59" t="s">
        <v>47</v>
      </c>
      <c r="L59">
        <v>-477.56458267687702</v>
      </c>
      <c r="M59">
        <v>-479.70951957979202</v>
      </c>
      <c r="N59">
        <v>-479.67259556199599</v>
      </c>
      <c r="O59">
        <v>-479.78543217356798</v>
      </c>
      <c r="P59">
        <v>1.186120700454</v>
      </c>
      <c r="Q59">
        <v>1.16018</v>
      </c>
      <c r="R59">
        <f t="shared" si="5"/>
        <v>-479.76772636236802</v>
      </c>
      <c r="S59" t="s">
        <v>47</v>
      </c>
      <c r="T59">
        <v>-230.78431383075201</v>
      </c>
      <c r="U59">
        <v>-231.83260769725501</v>
      </c>
      <c r="V59">
        <v>-231.819483908427</v>
      </c>
      <c r="W59">
        <v>-231.87403646479601</v>
      </c>
      <c r="X59">
        <v>1.186250130004</v>
      </c>
      <c r="Y59">
        <v>1.15923</v>
      </c>
      <c r="Z59">
        <f t="shared" si="6"/>
        <v>-231.86547130601642</v>
      </c>
      <c r="AA59" t="s">
        <v>47</v>
      </c>
      <c r="AB59">
        <v>-246.78202962816499</v>
      </c>
      <c r="AC59">
        <v>-247.86998413289601</v>
      </c>
      <c r="AD59">
        <v>-247.84893721187001</v>
      </c>
      <c r="AE59">
        <v>-247.905935853545</v>
      </c>
      <c r="AF59">
        <v>1.1884841535140001</v>
      </c>
      <c r="AG59">
        <v>1.1630100000000001</v>
      </c>
      <c r="AH59">
        <f t="shared" si="7"/>
        <v>-247.89689632138482</v>
      </c>
    </row>
    <row r="60" spans="1:34">
      <c r="A60" s="1">
        <f t="shared" si="8"/>
        <v>0.1782052701733324</v>
      </c>
      <c r="B60" s="1">
        <f t="shared" si="8"/>
        <v>3.559468895738799</v>
      </c>
      <c r="C60" s="1">
        <f t="shared" si="8"/>
        <v>2.4436013874161859</v>
      </c>
      <c r="D60" s="1">
        <f t="shared" si="8"/>
        <v>2.9106567402670191</v>
      </c>
      <c r="E60" s="1">
        <f t="shared" si="9"/>
        <v>2.8690368964668225</v>
      </c>
      <c r="F60" s="1">
        <f t="shared" si="10"/>
        <v>2.9357154038003288</v>
      </c>
      <c r="G60" s="1">
        <f t="shared" si="11"/>
        <v>2.9470339914939596</v>
      </c>
      <c r="H60" s="1">
        <f t="shared" si="4"/>
        <v>2.9291509338956776</v>
      </c>
      <c r="K60" t="s">
        <v>48</v>
      </c>
      <c r="L60">
        <v>-307.634726541075</v>
      </c>
      <c r="M60">
        <v>-309.03175193855901</v>
      </c>
      <c r="N60">
        <v>-309.01540984762403</v>
      </c>
      <c r="O60">
        <v>-309.08811556299003</v>
      </c>
      <c r="P60">
        <v>1.183334708476</v>
      </c>
      <c r="Q60">
        <v>1.15673</v>
      </c>
      <c r="R60">
        <f t="shared" si="5"/>
        <v>-309.07685122582853</v>
      </c>
      <c r="S60" t="s">
        <v>48</v>
      </c>
      <c r="T60">
        <v>-230.784319576478</v>
      </c>
      <c r="U60">
        <v>-231.832604892593</v>
      </c>
      <c r="V60">
        <v>-231.819481575521</v>
      </c>
      <c r="W60">
        <v>-231.87403279776399</v>
      </c>
      <c r="X60">
        <v>1.1862513583059999</v>
      </c>
      <c r="Y60">
        <v>1.15923</v>
      </c>
      <c r="Z60">
        <f t="shared" si="6"/>
        <v>-231.86546780083575</v>
      </c>
      <c r="AA60" t="s">
        <v>48</v>
      </c>
      <c r="AB60">
        <v>-76.850122976433994</v>
      </c>
      <c r="AC60">
        <v>-77.193474671451</v>
      </c>
      <c r="AD60">
        <v>-77.192034145579996</v>
      </c>
      <c r="AE60">
        <v>-77.209444338652006</v>
      </c>
      <c r="AF60">
        <v>1.1781811617460001</v>
      </c>
      <c r="AG60">
        <v>1.1517500000000001</v>
      </c>
      <c r="AH60">
        <f t="shared" si="7"/>
        <v>-77.206811323858929</v>
      </c>
    </row>
    <row r="61" spans="1:34">
      <c r="A61" s="1">
        <f t="shared" si="8"/>
        <v>0.56134224395674803</v>
      </c>
      <c r="B61" s="1">
        <f t="shared" si="8"/>
        <v>1.7063836127139027</v>
      </c>
      <c r="C61" s="1">
        <f t="shared" si="8"/>
        <v>1.372133156834261</v>
      </c>
      <c r="D61" s="1">
        <f t="shared" si="8"/>
        <v>1.562381126852693</v>
      </c>
      <c r="E61" s="1">
        <f t="shared" si="9"/>
        <v>1.5385824910310011</v>
      </c>
      <c r="F61" s="1">
        <f t="shared" si="10"/>
        <v>1.5638178745885689</v>
      </c>
      <c r="G61" s="1">
        <f t="shared" si="11"/>
        <v>1.5681994742366154</v>
      </c>
      <c r="H61" s="1">
        <f t="shared" si="4"/>
        <v>1.5621017819530005</v>
      </c>
      <c r="K61" t="s">
        <v>49</v>
      </c>
      <c r="L61">
        <v>-153.701323912758</v>
      </c>
      <c r="M61">
        <v>-154.38969183529099</v>
      </c>
      <c r="N61">
        <v>-154.38631657194099</v>
      </c>
      <c r="O61">
        <v>-154.42140596106299</v>
      </c>
      <c r="P61">
        <v>1.1779339241489999</v>
      </c>
      <c r="Q61">
        <v>1.15161</v>
      </c>
      <c r="R61">
        <f t="shared" si="5"/>
        <v>-154.41610550016745</v>
      </c>
      <c r="S61" t="s">
        <v>49</v>
      </c>
      <c r="T61">
        <v>-76.850238586673001</v>
      </c>
      <c r="U61">
        <v>-77.193489458987003</v>
      </c>
      <c r="V61">
        <v>-77.192071844845003</v>
      </c>
      <c r="W61">
        <v>-77.209460398551997</v>
      </c>
      <c r="X61">
        <v>1.178264310491</v>
      </c>
      <c r="Y61">
        <v>1.1518200000000001</v>
      </c>
      <c r="Z61">
        <f t="shared" si="6"/>
        <v>-77.206829614856517</v>
      </c>
      <c r="AA61" t="s">
        <v>49</v>
      </c>
      <c r="AB61">
        <v>-76.850190770314995</v>
      </c>
      <c r="AC61">
        <v>-77.193483081037996</v>
      </c>
      <c r="AD61">
        <v>-77.192058093815007</v>
      </c>
      <c r="AE61">
        <v>-77.209455749803993</v>
      </c>
      <c r="AF61">
        <v>1.1782316614670001</v>
      </c>
      <c r="AG61">
        <v>1.1517900000000001</v>
      </c>
      <c r="AH61">
        <f t="shared" si="7"/>
        <v>-77.206823998142625</v>
      </c>
    </row>
    <row r="62" spans="1:34">
      <c r="A62" s="1">
        <f t="shared" si="8"/>
        <v>0.88097810523936659</v>
      </c>
      <c r="B62" s="1">
        <f t="shared" si="8"/>
        <v>5.3304123857187617</v>
      </c>
      <c r="C62" s="1">
        <f t="shared" si="8"/>
        <v>4.0728902685135386</v>
      </c>
      <c r="D62" s="1">
        <f t="shared" si="8"/>
        <v>4.8905548702334718</v>
      </c>
      <c r="E62" s="1">
        <f t="shared" si="9"/>
        <v>4.7192517652336354</v>
      </c>
      <c r="F62" s="1">
        <f t="shared" si="10"/>
        <v>4.8303483792898856</v>
      </c>
      <c r="G62" s="1">
        <f t="shared" si="11"/>
        <v>4.8473391526361329</v>
      </c>
      <c r="H62" s="1">
        <f t="shared" si="4"/>
        <v>4.8105826447201849</v>
      </c>
      <c r="K62" t="s">
        <v>50</v>
      </c>
      <c r="L62">
        <v>-458.69407259126302</v>
      </c>
      <c r="M62">
        <v>-460.64791301021899</v>
      </c>
      <c r="N62">
        <v>-460.61489408476899</v>
      </c>
      <c r="O62">
        <v>-460.70652718825897</v>
      </c>
      <c r="P62">
        <v>1.198166796835</v>
      </c>
      <c r="Q62">
        <v>1.17188</v>
      </c>
      <c r="R62">
        <f t="shared" si="5"/>
        <v>-460.69137183705863</v>
      </c>
      <c r="S62" t="s">
        <v>50</v>
      </c>
      <c r="T62">
        <v>-230.78424590797101</v>
      </c>
      <c r="U62">
        <v>-231.83256772429101</v>
      </c>
      <c r="V62">
        <v>-231.819437070227</v>
      </c>
      <c r="W62">
        <v>-231.874010609929</v>
      </c>
      <c r="X62">
        <v>1.186227614551</v>
      </c>
      <c r="Y62">
        <v>1.1592100000000001</v>
      </c>
      <c r="Z62">
        <f t="shared" si="6"/>
        <v>-231.86544302981903</v>
      </c>
      <c r="AA62" t="s">
        <v>50</v>
      </c>
      <c r="AB62">
        <v>-227.908422755375</v>
      </c>
      <c r="AC62">
        <v>-228.80685073343801</v>
      </c>
      <c r="AD62">
        <v>-228.78896645102299</v>
      </c>
      <c r="AE62">
        <v>-228.82472298338001</v>
      </c>
      <c r="AF62">
        <v>1.214483928415</v>
      </c>
      <c r="AG62">
        <v>1.1887300000000001</v>
      </c>
      <c r="AH62">
        <f t="shared" si="7"/>
        <v>-228.81840820115278</v>
      </c>
    </row>
    <row r="63" spans="1:34">
      <c r="A63" s="1">
        <f t="shared" si="8"/>
        <v>1.0416357612332166</v>
      </c>
      <c r="B63" s="1">
        <f t="shared" si="8"/>
        <v>4.7992533286036574</v>
      </c>
      <c r="C63" s="1">
        <f t="shared" si="8"/>
        <v>3.8346374088815316</v>
      </c>
      <c r="D63" s="1">
        <f t="shared" si="8"/>
        <v>4.5245610418733566</v>
      </c>
      <c r="E63" s="1">
        <f t="shared" si="9"/>
        <v>4.3958275163170111</v>
      </c>
      <c r="F63" s="1">
        <f t="shared" si="10"/>
        <v>4.4897819641038588</v>
      </c>
      <c r="G63" s="1">
        <f t="shared" si="11"/>
        <v>4.5048992926434508</v>
      </c>
      <c r="H63" s="1">
        <f t="shared" si="4"/>
        <v>4.4751236784976447</v>
      </c>
      <c r="K63" t="s">
        <v>51</v>
      </c>
      <c r="L63">
        <v>-438.85178737619799</v>
      </c>
      <c r="M63">
        <v>-440.77317091306497</v>
      </c>
      <c r="N63">
        <v>-440.74723209872002</v>
      </c>
      <c r="O63">
        <v>-440.838320342293</v>
      </c>
      <c r="P63">
        <v>1.194357981157</v>
      </c>
      <c r="Q63">
        <v>1.1674199999999999</v>
      </c>
      <c r="R63">
        <f t="shared" si="5"/>
        <v>-440.82349754426485</v>
      </c>
      <c r="S63" t="s">
        <v>51</v>
      </c>
      <c r="T63">
        <v>-230.78421390280701</v>
      </c>
      <c r="U63">
        <v>-231.832548595769</v>
      </c>
      <c r="V63">
        <v>-231.81941753113199</v>
      </c>
      <c r="W63">
        <v>-231.873989592404</v>
      </c>
      <c r="X63">
        <v>1.1862297309150001</v>
      </c>
      <c r="Y63">
        <v>1.1592100000000001</v>
      </c>
      <c r="Z63">
        <f t="shared" si="6"/>
        <v>-231.86542216231749</v>
      </c>
      <c r="AA63" t="s">
        <v>51</v>
      </c>
      <c r="AB63">
        <v>-208.06591352121299</v>
      </c>
      <c r="AC63">
        <v>-208.932974220608</v>
      </c>
      <c r="AD63">
        <v>-208.92170368415299</v>
      </c>
      <c r="AE63">
        <v>-208.95712040320601</v>
      </c>
      <c r="AF63">
        <v>1.206024477061</v>
      </c>
      <c r="AG63">
        <v>1.17872</v>
      </c>
      <c r="AH63">
        <f t="shared" si="7"/>
        <v>-208.95107018518729</v>
      </c>
    </row>
    <row r="64" spans="1:34">
      <c r="A64" s="1">
        <f t="shared" si="8"/>
        <v>1.0135559077755687</v>
      </c>
      <c r="B64" s="1">
        <f t="shared" si="8"/>
        <v>3.6644291944348417</v>
      </c>
      <c r="C64" s="1">
        <f t="shared" si="8"/>
        <v>2.942858997259354</v>
      </c>
      <c r="D64" s="1">
        <f t="shared" si="8"/>
        <v>3.472909703792141</v>
      </c>
      <c r="E64" s="1">
        <f t="shared" si="9"/>
        <v>3.3103441656476567</v>
      </c>
      <c r="F64" s="1">
        <f t="shared" si="10"/>
        <v>3.3719677535346912</v>
      </c>
      <c r="G64" s="1">
        <f t="shared" si="11"/>
        <v>3.3816794882867871</v>
      </c>
      <c r="H64" s="1">
        <f t="shared" si="4"/>
        <v>3.362269819940924</v>
      </c>
      <c r="K64" t="s">
        <v>52</v>
      </c>
      <c r="L64">
        <v>-306.84719896648301</v>
      </c>
      <c r="M64">
        <v>-308.19577032670202</v>
      </c>
      <c r="N64">
        <v>-308.176035796289</v>
      </c>
      <c r="O64">
        <v>-308.23976938329099</v>
      </c>
      <c r="P64">
        <v>1.1941175556879999</v>
      </c>
      <c r="Q64">
        <v>1.1676899999999999</v>
      </c>
      <c r="R64">
        <f t="shared" si="5"/>
        <v>-308.22940875500518</v>
      </c>
      <c r="S64" t="s">
        <v>52</v>
      </c>
      <c r="T64">
        <v>-230.784301412161</v>
      </c>
      <c r="U64">
        <v>-231.83260183683601</v>
      </c>
      <c r="V64">
        <v>-231.81947584735701</v>
      </c>
      <c r="W64">
        <v>-231.87403555217401</v>
      </c>
      <c r="X64">
        <v>1.186242484271</v>
      </c>
      <c r="Y64">
        <v>1.1592199999999999</v>
      </c>
      <c r="Z64">
        <f t="shared" si="6"/>
        <v>-231.86546956747785</v>
      </c>
      <c r="AA64" t="s">
        <v>52</v>
      </c>
      <c r="AB64">
        <v>-76.061282350236993</v>
      </c>
      <c r="AC64">
        <v>-76.357328850475</v>
      </c>
      <c r="AD64">
        <v>-76.351870204796995</v>
      </c>
      <c r="AE64">
        <v>-76.360199397448994</v>
      </c>
      <c r="AF64">
        <v>1.226032710545</v>
      </c>
      <c r="AG64">
        <v>1.2012700000000001</v>
      </c>
      <c r="AH64">
        <f t="shared" si="7"/>
        <v>-76.358663818523908</v>
      </c>
    </row>
    <row r="65" spans="1:34">
      <c r="A65" s="1">
        <f t="shared" si="8"/>
        <v>1.8703679876961416E-3</v>
      </c>
      <c r="B65" s="1">
        <f t="shared" si="8"/>
        <v>4.8495858593699062</v>
      </c>
      <c r="C65" s="1">
        <f t="shared" si="8"/>
        <v>3.5018756834999203</v>
      </c>
      <c r="D65" s="1">
        <f t="shared" si="8"/>
        <v>4.3218325498284846</v>
      </c>
      <c r="E65" s="1">
        <f t="shared" si="9"/>
        <v>4.1481608018284346</v>
      </c>
      <c r="F65" s="1">
        <f t="shared" si="10"/>
        <v>4.2553213372984855</v>
      </c>
      <c r="G65" s="1">
        <f t="shared" si="11"/>
        <v>4.2733860737861207</v>
      </c>
      <c r="H65" s="1">
        <f t="shared" si="4"/>
        <v>4.239480889048254</v>
      </c>
      <c r="K65" t="s">
        <v>53</v>
      </c>
      <c r="L65">
        <v>-345.877787454062</v>
      </c>
      <c r="M65">
        <v>-347.41284480973002</v>
      </c>
      <c r="N65">
        <v>-347.39811987315602</v>
      </c>
      <c r="O65">
        <v>-347.46960039402097</v>
      </c>
      <c r="P65">
        <v>1.19376165164</v>
      </c>
      <c r="Q65">
        <v>1.16581</v>
      </c>
      <c r="R65">
        <f t="shared" si="5"/>
        <v>-347.45799825906897</v>
      </c>
      <c r="S65" t="s">
        <v>53</v>
      </c>
      <c r="T65">
        <v>-230.78428549284499</v>
      </c>
      <c r="U65">
        <v>-231.83259603713699</v>
      </c>
      <c r="V65">
        <v>-231.81946812723999</v>
      </c>
      <c r="W65">
        <v>-231.87403385215001</v>
      </c>
      <c r="X65">
        <v>1.1862362185599999</v>
      </c>
      <c r="Y65">
        <v>1.1592199999999999</v>
      </c>
      <c r="Z65">
        <f t="shared" si="6"/>
        <v>-231.86546716525305</v>
      </c>
      <c r="AA65" t="s">
        <v>53</v>
      </c>
      <c r="AB65">
        <v>-115.093498980596</v>
      </c>
      <c r="AC65">
        <v>-115.57252046591501</v>
      </c>
      <c r="AD65">
        <v>-115.573071152023</v>
      </c>
      <c r="AE65">
        <v>-115.588679263591</v>
      </c>
      <c r="AF65">
        <v>1.214693192838</v>
      </c>
      <c r="AG65">
        <v>1.1833499999999999</v>
      </c>
      <c r="AH65">
        <f t="shared" si="7"/>
        <v>-115.58592057907177</v>
      </c>
    </row>
    <row r="66" spans="1:34">
      <c r="A66" s="1">
        <f t="shared" si="8"/>
        <v>-0.99037327336295022</v>
      </c>
      <c r="B66" s="1">
        <f t="shared" si="8"/>
        <v>3.9240914570932861</v>
      </c>
      <c r="C66" s="1">
        <f t="shared" si="8"/>
        <v>2.54942246409311</v>
      </c>
      <c r="D66" s="1">
        <f t="shared" si="8"/>
        <v>3.2896937093931267</v>
      </c>
      <c r="E66" s="1">
        <f t="shared" si="9"/>
        <v>3.1875666973813619</v>
      </c>
      <c r="F66" s="1">
        <f t="shared" si="10"/>
        <v>3.289357084033171</v>
      </c>
      <c r="G66" s="1">
        <f t="shared" si="11"/>
        <v>3.307685026040982</v>
      </c>
      <c r="H66" s="1">
        <f t="shared" si="4"/>
        <v>3.277736477544992</v>
      </c>
      <c r="K66" t="s">
        <v>54</v>
      </c>
      <c r="L66">
        <v>-326.03946481351898</v>
      </c>
      <c r="M66">
        <v>-327.54379657620399</v>
      </c>
      <c r="N66">
        <v>-327.53594896465103</v>
      </c>
      <c r="O66">
        <v>-327.607145058453</v>
      </c>
      <c r="P66">
        <v>1.1882306889159999</v>
      </c>
      <c r="Q66">
        <v>1.15951</v>
      </c>
      <c r="R66">
        <f t="shared" si="5"/>
        <v>-327.59586670155693</v>
      </c>
      <c r="S66" t="s">
        <v>54</v>
      </c>
      <c r="T66">
        <v>-230.784326442327</v>
      </c>
      <c r="U66">
        <v>-231.83260893442801</v>
      </c>
      <c r="V66">
        <v>-231.819486581002</v>
      </c>
      <c r="W66">
        <v>-231.87403472151701</v>
      </c>
      <c r="X66">
        <v>1.1862545888560001</v>
      </c>
      <c r="Y66">
        <v>1.15923</v>
      </c>
      <c r="Z66">
        <f t="shared" si="6"/>
        <v>-231.86547008321767</v>
      </c>
      <c r="AA66" t="s">
        <v>54</v>
      </c>
      <c r="AB66">
        <v>-95.256716631399001</v>
      </c>
      <c r="AC66">
        <v>-95.704934204246996</v>
      </c>
      <c r="AD66">
        <v>-95.712399620512997</v>
      </c>
      <c r="AE66">
        <v>-95.727867876527995</v>
      </c>
      <c r="AF66">
        <v>1.1974848757130001</v>
      </c>
      <c r="AG66">
        <v>1.16344</v>
      </c>
      <c r="AH66">
        <f t="shared" si="7"/>
        <v>-95.725316907677723</v>
      </c>
    </row>
    <row r="67" spans="1:34">
      <c r="A67" s="1">
        <f t="shared" si="8"/>
        <v>-0.55053501492467594</v>
      </c>
      <c r="B67" s="1">
        <f t="shared" si="8"/>
        <v>6.3623084427207433</v>
      </c>
      <c r="C67" s="1">
        <f t="shared" si="8"/>
        <v>4.3549131112577406</v>
      </c>
      <c r="D67" s="1">
        <f t="shared" si="8"/>
        <v>5.4402325503459767</v>
      </c>
      <c r="E67" s="1">
        <f t="shared" si="9"/>
        <v>5.2907911556257092</v>
      </c>
      <c r="F67" s="1">
        <f t="shared" si="10"/>
        <v>5.4455479490423961</v>
      </c>
      <c r="G67" s="1">
        <f t="shared" si="11"/>
        <v>5.4712531839207088</v>
      </c>
      <c r="H67" s="1">
        <f t="shared" si="4"/>
        <v>5.4230307232949029</v>
      </c>
      <c r="K67" t="s">
        <v>55</v>
      </c>
      <c r="L67">
        <v>-477.88948799278302</v>
      </c>
      <c r="M67">
        <v>-480.00696750914801</v>
      </c>
      <c r="N67">
        <v>-479.98276758820401</v>
      </c>
      <c r="O67">
        <v>-480.08269976494199</v>
      </c>
      <c r="P67">
        <v>1.192826436501</v>
      </c>
      <c r="Q67">
        <v>1.16536</v>
      </c>
      <c r="R67">
        <f t="shared" si="5"/>
        <v>-480.06654522230065</v>
      </c>
      <c r="S67" t="s">
        <v>55</v>
      </c>
      <c r="T67">
        <v>-230.784260258041</v>
      </c>
      <c r="U67">
        <v>-231.83259362627501</v>
      </c>
      <c r="V67">
        <v>-231.81946237723699</v>
      </c>
      <c r="W67">
        <v>-231.87403866047799</v>
      </c>
      <c r="X67">
        <v>1.1862253886630001</v>
      </c>
      <c r="Y67">
        <v>1.1592100000000001</v>
      </c>
      <c r="Z67">
        <f t="shared" si="6"/>
        <v>-231.86547073598786</v>
      </c>
      <c r="AA67" t="s">
        <v>55</v>
      </c>
      <c r="AB67">
        <v>-247.10610506809701</v>
      </c>
      <c r="AC67">
        <v>-248.16423489941101</v>
      </c>
      <c r="AD67">
        <v>-248.156365215459</v>
      </c>
      <c r="AE67">
        <v>-248.19999154240901</v>
      </c>
      <c r="AF67">
        <v>1.202560690751</v>
      </c>
      <c r="AG67">
        <v>1.1737899999999999</v>
      </c>
      <c r="AH67">
        <f t="shared" si="7"/>
        <v>-248.1926430742694</v>
      </c>
    </row>
    <row r="68" spans="1:34">
      <c r="A68" s="1">
        <f t="shared" si="8"/>
        <v>1.2118312956062618</v>
      </c>
      <c r="B68" s="1">
        <f t="shared" si="8"/>
        <v>4.4189239239816516</v>
      </c>
      <c r="C68" s="1">
        <f t="shared" si="8"/>
        <v>3.6997870775079025</v>
      </c>
      <c r="D68" s="1">
        <f t="shared" si="8"/>
        <v>4.2666581903427607</v>
      </c>
      <c r="E68" s="1">
        <f t="shared" si="9"/>
        <v>4.2183825461559028</v>
      </c>
      <c r="F68" s="1">
        <f t="shared" si="10"/>
        <v>4.3025713345362195</v>
      </c>
      <c r="G68" s="1">
        <f t="shared" si="11"/>
        <v>4.3156878717081426</v>
      </c>
      <c r="H68" s="1">
        <f t="shared" si="4"/>
        <v>4.2916600858758649</v>
      </c>
      <c r="K68" t="s">
        <v>56</v>
      </c>
      <c r="L68">
        <v>-493.56578121838601</v>
      </c>
      <c r="M68">
        <v>-495.74698082165901</v>
      </c>
      <c r="N68">
        <v>-495.70367533016702</v>
      </c>
      <c r="O68">
        <v>-495.81863265875802</v>
      </c>
      <c r="P68">
        <v>1.187632425339</v>
      </c>
      <c r="Q68">
        <v>1.1623399999999999</v>
      </c>
      <c r="R68">
        <f t="shared" si="5"/>
        <v>-495.80047070737152</v>
      </c>
      <c r="S68" t="s">
        <v>56</v>
      </c>
      <c r="T68">
        <v>-246.781925028117</v>
      </c>
      <c r="U68">
        <v>-247.869969413386</v>
      </c>
      <c r="V68">
        <v>-247.848889680404</v>
      </c>
      <c r="W68">
        <v>-247.905916651361</v>
      </c>
      <c r="X68">
        <v>1.188446590157</v>
      </c>
      <c r="Y68">
        <v>1.1629799999999999</v>
      </c>
      <c r="Z68">
        <f t="shared" si="6"/>
        <v>-247.8968741430036</v>
      </c>
      <c r="AA68" t="s">
        <v>56</v>
      </c>
      <c r="AB68">
        <v>-246.781925014254</v>
      </c>
      <c r="AC68">
        <v>-247.86996940504599</v>
      </c>
      <c r="AD68">
        <v>-247.84888966400101</v>
      </c>
      <c r="AE68">
        <v>-247.90591665505201</v>
      </c>
      <c r="AF68">
        <v>1.1884465741250001</v>
      </c>
      <c r="AG68">
        <v>1.1629799999999999</v>
      </c>
      <c r="AH68">
        <f t="shared" si="7"/>
        <v>-247.8968741441557</v>
      </c>
    </row>
    <row r="69" spans="1:34">
      <c r="A69" s="1">
        <f t="shared" si="8"/>
        <v>2.2761122356199381</v>
      </c>
      <c r="B69" s="1">
        <f t="shared" si="8"/>
        <v>2.943122408208569</v>
      </c>
      <c r="C69" s="1">
        <f t="shared" si="8"/>
        <v>2.8208389335104576</v>
      </c>
      <c r="D69" s="1">
        <f t="shared" si="8"/>
        <v>3.0672874939572132</v>
      </c>
      <c r="E69" s="1">
        <f t="shared" si="9"/>
        <v>2.9554688450863407</v>
      </c>
      <c r="F69" s="1">
        <f t="shared" si="10"/>
        <v>2.978862138521766</v>
      </c>
      <c r="G69" s="1">
        <f t="shared" si="11"/>
        <v>2.9823325838772208</v>
      </c>
      <c r="H69" s="1">
        <f t="shared" si="4"/>
        <v>2.974492051592013</v>
      </c>
      <c r="K69" t="s">
        <v>57</v>
      </c>
      <c r="L69">
        <v>-152.91520811131599</v>
      </c>
      <c r="M69">
        <v>-153.555530593626</v>
      </c>
      <c r="N69">
        <v>-153.548462471509</v>
      </c>
      <c r="O69">
        <v>-153.57458176701701</v>
      </c>
      <c r="P69">
        <v>1.199537669426</v>
      </c>
      <c r="Q69">
        <v>1.1737599999999999</v>
      </c>
      <c r="R69">
        <f t="shared" si="5"/>
        <v>-153.57023694026788</v>
      </c>
      <c r="S69" t="s">
        <v>57</v>
      </c>
      <c r="T69">
        <v>-76.850068376674997</v>
      </c>
      <c r="U69">
        <v>-77.193458861070994</v>
      </c>
      <c r="V69">
        <v>-77.192015350675007</v>
      </c>
      <c r="W69">
        <v>-77.209434416901999</v>
      </c>
      <c r="X69">
        <v>1.17815351287</v>
      </c>
      <c r="Y69">
        <v>1.1517200000000001</v>
      </c>
      <c r="Z69">
        <f t="shared" si="6"/>
        <v>-77.206800407152542</v>
      </c>
      <c r="AA69" t="s">
        <v>57</v>
      </c>
      <c r="AB69">
        <v>-76.061512519060003</v>
      </c>
      <c r="AC69">
        <v>-76.357381568647995</v>
      </c>
      <c r="AD69">
        <v>-76.351951828040001</v>
      </c>
      <c r="AE69">
        <v>-76.360259316557006</v>
      </c>
      <c r="AF69">
        <v>1.226221843641</v>
      </c>
      <c r="AG69">
        <v>1.2014199999999999</v>
      </c>
      <c r="AH69">
        <f t="shared" si="7"/>
        <v>-76.358726693909574</v>
      </c>
    </row>
    <row r="70" spans="1:34">
      <c r="A70" s="1">
        <f t="shared" si="8"/>
        <v>2.7477583682828701</v>
      </c>
      <c r="B70" s="1">
        <f t="shared" si="8"/>
        <v>5.0902030838394126</v>
      </c>
      <c r="C70" s="1">
        <f t="shared" si="8"/>
        <v>4.517243839342977</v>
      </c>
      <c r="D70" s="1">
        <f t="shared" si="8"/>
        <v>5.0383110301076055</v>
      </c>
      <c r="E70" s="1">
        <f t="shared" si="9"/>
        <v>4.9125553646922198</v>
      </c>
      <c r="F70" s="1">
        <f t="shared" si="10"/>
        <v>4.9829010506281177</v>
      </c>
      <c r="G70" s="1">
        <f t="shared" si="11"/>
        <v>4.9931725901643818</v>
      </c>
      <c r="H70" s="1">
        <f t="shared" si="4"/>
        <v>4.9684128832240679</v>
      </c>
      <c r="K70" t="s">
        <v>58</v>
      </c>
      <c r="L70">
        <v>-304.76272739735799</v>
      </c>
      <c r="M70">
        <v>-306.008345902825</v>
      </c>
      <c r="N70">
        <v>-305.98807899641298</v>
      </c>
      <c r="O70">
        <v>-306.04209838383798</v>
      </c>
      <c r="P70">
        <v>1.2039334051820001</v>
      </c>
      <c r="Q70">
        <v>1.1779500000000001</v>
      </c>
      <c r="R70">
        <f t="shared" si="5"/>
        <v>-306.03294807903205</v>
      </c>
      <c r="S70" t="s">
        <v>58</v>
      </c>
      <c r="T70">
        <v>-76.849963976092994</v>
      </c>
      <c r="U70">
        <v>-77.193411236580005</v>
      </c>
      <c r="V70">
        <v>-77.191950549325</v>
      </c>
      <c r="W70">
        <v>-77.209380880599994</v>
      </c>
      <c r="X70">
        <v>1.1780895196159999</v>
      </c>
      <c r="Y70">
        <v>1.15167</v>
      </c>
      <c r="Z70">
        <f t="shared" si="6"/>
        <v>-77.206745971052101</v>
      </c>
      <c r="AA70" t="s">
        <v>58</v>
      </c>
      <c r="AB70">
        <v>-227.90838458976</v>
      </c>
      <c r="AC70">
        <v>-228.80682291162799</v>
      </c>
      <c r="AD70">
        <v>-228.78892976110899</v>
      </c>
      <c r="AE70">
        <v>-228.82468844386901</v>
      </c>
      <c r="AF70">
        <v>1.2144768692029999</v>
      </c>
      <c r="AG70">
        <v>1.1887300000000001</v>
      </c>
      <c r="AH70">
        <f t="shared" si="7"/>
        <v>-228.8183734530119</v>
      </c>
    </row>
    <row r="71" spans="1:34">
      <c r="A71" s="1">
        <f t="shared" si="8"/>
        <v>-1.5225630455585444</v>
      </c>
      <c r="B71" s="1">
        <f t="shared" si="8"/>
        <v>3.0269154786780037</v>
      </c>
      <c r="C71" s="1">
        <f t="shared" si="8"/>
        <v>2.1793462283005804</v>
      </c>
      <c r="D71" s="1">
        <f t="shared" si="8"/>
        <v>2.9220919293068959</v>
      </c>
      <c r="E71" s="1">
        <f t="shared" si="9"/>
        <v>2.846335646210588</v>
      </c>
      <c r="F71" s="1">
        <f t="shared" si="10"/>
        <v>2.9586900136575287</v>
      </c>
      <c r="G71" s="1">
        <f t="shared" si="11"/>
        <v>2.9796671956253102</v>
      </c>
      <c r="H71" s="1">
        <f t="shared" si="4"/>
        <v>2.9405812509612721</v>
      </c>
      <c r="K71" t="s">
        <v>72</v>
      </c>
      <c r="L71">
        <v>-424.31311709034998</v>
      </c>
      <c r="M71">
        <v>-426.20028923132202</v>
      </c>
      <c r="N71">
        <v>-426.20644438355998</v>
      </c>
      <c r="O71">
        <v>-426.28069755968698</v>
      </c>
      <c r="P71">
        <v>1.1999005468970001</v>
      </c>
      <c r="Q71">
        <v>1.16845</v>
      </c>
      <c r="R71">
        <f t="shared" si="5"/>
        <v>-426.26832715902754</v>
      </c>
      <c r="S71" t="s">
        <v>72</v>
      </c>
      <c r="T71">
        <v>-196.40701949647601</v>
      </c>
      <c r="U71">
        <v>-197.388534467733</v>
      </c>
      <c r="V71">
        <v>-197.413917533459</v>
      </c>
      <c r="W71">
        <v>-197.45123259095999</v>
      </c>
      <c r="X71">
        <v>1.189114007058</v>
      </c>
      <c r="Y71">
        <v>1.15306</v>
      </c>
      <c r="Z71">
        <f t="shared" si="6"/>
        <v>-197.44529808846005</v>
      </c>
      <c r="AA71" t="s">
        <v>59</v>
      </c>
      <c r="AB71">
        <v>-227.90852395243201</v>
      </c>
      <c r="AC71">
        <v>-228.80693106692999</v>
      </c>
      <c r="AD71">
        <v>-228.789053840962</v>
      </c>
      <c r="AE71">
        <v>-228.82480831902001</v>
      </c>
      <c r="AF71">
        <v>1.214515009668</v>
      </c>
      <c r="AG71">
        <v>1.18876</v>
      </c>
      <c r="AH71">
        <f t="shared" si="7"/>
        <v>-228.81849314617716</v>
      </c>
    </row>
    <row r="72" spans="1:34">
      <c r="A72" s="1">
        <f t="shared" ref="A72:D76" si="12">627.5095*(T72+AB72-L72)</f>
        <v>-1.5848094057654951</v>
      </c>
      <c r="B72" s="1">
        <f t="shared" si="12"/>
        <v>3.6867977243526693</v>
      </c>
      <c r="C72" s="1">
        <f t="shared" si="12"/>
        <v>2.6911139773993478</v>
      </c>
      <c r="D72" s="1">
        <f t="shared" si="12"/>
        <v>3.5755226820652455</v>
      </c>
      <c r="E72" s="1">
        <f>627.5095*(Z72+AH72-R72)</f>
        <v>3.4840295659726905</v>
      </c>
      <c r="F72" s="1">
        <f>(E72-C72)*Q72+C72</f>
        <v>3.6137505562632892</v>
      </c>
      <c r="G72" s="1">
        <f>(E72-C72)*P72+C72</f>
        <v>3.6391473201864311</v>
      </c>
      <c r="H72" s="1">
        <f t="shared" si="4"/>
        <v>3.5960685386381037</v>
      </c>
      <c r="K72" t="s">
        <v>60</v>
      </c>
      <c r="L72">
        <v>-404.470542278251</v>
      </c>
      <c r="M72">
        <v>-406.32740290997799</v>
      </c>
      <c r="N72">
        <v>-406.33998346216799</v>
      </c>
      <c r="O72">
        <v>-406.41410364779398</v>
      </c>
      <c r="P72">
        <v>1.1956295934259999</v>
      </c>
      <c r="Q72">
        <v>1.1636</v>
      </c>
      <c r="R72">
        <f t="shared" si="5"/>
        <v>-406.4019760609072</v>
      </c>
      <c r="S72" t="s">
        <v>60</v>
      </c>
      <c r="T72">
        <v>-196.406983899089</v>
      </c>
      <c r="U72">
        <v>-197.388536943281</v>
      </c>
      <c r="V72">
        <v>-197.41391323824701</v>
      </c>
      <c r="W72">
        <v>-197.45123436384901</v>
      </c>
      <c r="X72">
        <v>1.1891065304249999</v>
      </c>
      <c r="Y72">
        <v>1.1530499999999999</v>
      </c>
      <c r="Z72">
        <f t="shared" si="6"/>
        <v>-197.44529909363263</v>
      </c>
      <c r="AA72" t="s">
        <v>60</v>
      </c>
      <c r="AB72">
        <v>-208.066083933605</v>
      </c>
      <c r="AC72">
        <v>-208.93299068078599</v>
      </c>
      <c r="AD72">
        <v>-208.92178166099501</v>
      </c>
      <c r="AE72">
        <v>-208.957171326094</v>
      </c>
      <c r="AF72">
        <v>1.206062154412</v>
      </c>
      <c r="AG72">
        <v>1.1787300000000001</v>
      </c>
      <c r="AH72">
        <f t="shared" si="7"/>
        <v>-208.95112481297895</v>
      </c>
    </row>
    <row r="73" spans="1:34">
      <c r="A73" s="1">
        <f t="shared" si="12"/>
        <v>-1.1281737552328286</v>
      </c>
      <c r="B73" s="1">
        <f t="shared" si="12"/>
        <v>4.628591492614925</v>
      </c>
      <c r="C73" s="1">
        <f t="shared" si="12"/>
        <v>2.9654042263763469</v>
      </c>
      <c r="D73" s="1">
        <f t="shared" si="12"/>
        <v>3.9104994068060321</v>
      </c>
      <c r="E73" s="1">
        <f>627.5095*(Z73+AH73-R73)</f>
        <v>3.7351677139446688</v>
      </c>
      <c r="F73" s="1">
        <f>(E73-C73)*Q73+C73</f>
        <v>3.8672591284113929</v>
      </c>
      <c r="G73" s="1">
        <f>(E73-C73)*P73+C73</f>
        <v>3.8874020131837277</v>
      </c>
      <c r="H73" s="1">
        <f t="shared" si="4"/>
        <v>3.8439352947380727</v>
      </c>
      <c r="K73" t="s">
        <v>61</v>
      </c>
      <c r="L73">
        <v>-458.69087134555201</v>
      </c>
      <c r="M73">
        <v>-460.646875179098</v>
      </c>
      <c r="N73">
        <v>-460.61318923123503</v>
      </c>
      <c r="O73">
        <v>-460.70502338560698</v>
      </c>
      <c r="P73">
        <v>1.1977676282359999</v>
      </c>
      <c r="Q73">
        <v>1.1716</v>
      </c>
      <c r="R73">
        <f t="shared" si="5"/>
        <v>-460.68986032519939</v>
      </c>
      <c r="S73" t="s">
        <v>61</v>
      </c>
      <c r="T73">
        <v>-230.78431966640699</v>
      </c>
      <c r="U73">
        <v>-231.832602497485</v>
      </c>
      <c r="V73">
        <v>-231.81948026245701</v>
      </c>
      <c r="W73">
        <v>-231.87402768981099</v>
      </c>
      <c r="X73">
        <v>1.1862550913759999</v>
      </c>
      <c r="Y73">
        <v>1.15923</v>
      </c>
      <c r="Z73">
        <f t="shared" si="6"/>
        <v>-231.8654631440063</v>
      </c>
      <c r="AA73" t="s">
        <v>61</v>
      </c>
      <c r="AB73">
        <v>-227.90834953838899</v>
      </c>
      <c r="AC73">
        <v>-228.806896551861</v>
      </c>
      <c r="AD73">
        <v>-228.78898329653501</v>
      </c>
      <c r="AE73">
        <v>-228.82476391857699</v>
      </c>
      <c r="AF73">
        <v>1.2144867806440001</v>
      </c>
      <c r="AG73">
        <v>1.1887399999999999</v>
      </c>
      <c r="AH73">
        <f t="shared" si="7"/>
        <v>-228.81844481280035</v>
      </c>
    </row>
    <row r="74" spans="1:34">
      <c r="A74" s="1">
        <f t="shared" si="12"/>
        <v>-0.27971048024470457</v>
      </c>
      <c r="B74" s="1">
        <f t="shared" si="12"/>
        <v>3.2165833211573869</v>
      </c>
      <c r="C74" s="1">
        <f t="shared" si="12"/>
        <v>2.4660951594435159</v>
      </c>
      <c r="D74" s="1">
        <f t="shared" si="12"/>
        <v>3.0503575047684244</v>
      </c>
      <c r="E74" s="1">
        <f>627.5095*(Z74+AH74-R74)</f>
        <v>2.9770534995823659</v>
      </c>
      <c r="F74" s="1">
        <f>(E74-C74)*Q74+C74</f>
        <v>3.062424419052765</v>
      </c>
      <c r="G74" s="1">
        <f>(E74-C74)*P74+C74</f>
        <v>3.0780435942581996</v>
      </c>
      <c r="H74" s="1">
        <f t="shared" si="4"/>
        <v>3.0492519130439852</v>
      </c>
      <c r="K74" t="s">
        <v>62</v>
      </c>
      <c r="L74">
        <v>-325.17153369899</v>
      </c>
      <c r="M74">
        <v>-326.60482686502002</v>
      </c>
      <c r="N74">
        <v>-326.60615108910298</v>
      </c>
      <c r="O74">
        <v>-326.66633241043502</v>
      </c>
      <c r="P74">
        <v>1.197648392721</v>
      </c>
      <c r="Q74">
        <v>1.1670799999999999</v>
      </c>
      <c r="R74">
        <f t="shared" si="5"/>
        <v>-326.65640066293264</v>
      </c>
      <c r="S74" t="s">
        <v>62</v>
      </c>
      <c r="T74">
        <v>-247.10626445819901</v>
      </c>
      <c r="U74">
        <v>-248.164247483829</v>
      </c>
      <c r="V74">
        <v>-248.156415633835</v>
      </c>
      <c r="W74">
        <v>-248.20001557615899</v>
      </c>
      <c r="X74">
        <v>1.202546068372</v>
      </c>
      <c r="Y74">
        <v>1.17377</v>
      </c>
      <c r="Z74">
        <f t="shared" si="6"/>
        <v>-248.19267199313026</v>
      </c>
      <c r="AA74" t="s">
        <v>62</v>
      </c>
      <c r="AB74">
        <v>-78.065714987795999</v>
      </c>
      <c r="AC74">
        <v>-78.435453429597999</v>
      </c>
      <c r="AD74">
        <v>-78.445805482639003</v>
      </c>
      <c r="AE74">
        <v>-78.461455780372006</v>
      </c>
      <c r="AF74">
        <v>1.187522298335</v>
      </c>
      <c r="AG74">
        <v>1.1516500000000001</v>
      </c>
      <c r="AH74">
        <f t="shared" si="7"/>
        <v>-78.458984433261605</v>
      </c>
    </row>
    <row r="75" spans="1:34">
      <c r="A75" s="1">
        <f t="shared" si="12"/>
        <v>2.5909518579497526</v>
      </c>
      <c r="B75" s="1">
        <f t="shared" si="12"/>
        <v>4.2122930369628842</v>
      </c>
      <c r="C75" s="1">
        <f t="shared" si="12"/>
        <v>3.7736831076758941</v>
      </c>
      <c r="D75" s="1">
        <f t="shared" si="12"/>
        <v>4.0898291959619844</v>
      </c>
      <c r="E75" s="1">
        <f>627.5095*(Z75+AH75-R75)</f>
        <v>4.0624202311701465</v>
      </c>
      <c r="F75" s="1">
        <f>(E75-C75)*Q75+C75</f>
        <v>4.1085633108757627</v>
      </c>
      <c r="G75" s="1">
        <f>(E75-C75)*P75+C75</f>
        <v>4.1159454109909754</v>
      </c>
      <c r="H75" s="1">
        <f t="shared" si="4"/>
        <v>4.1032187867198839</v>
      </c>
      <c r="K75" t="s">
        <v>63</v>
      </c>
      <c r="L75">
        <v>-323.63612965457702</v>
      </c>
      <c r="M75">
        <v>-325.07011485649701</v>
      </c>
      <c r="N75">
        <v>-325.04690908174302</v>
      </c>
      <c r="O75">
        <v>-325.12183350471901</v>
      </c>
      <c r="P75">
        <v>1.1853768548120001</v>
      </c>
      <c r="Q75">
        <v>1.15981</v>
      </c>
      <c r="R75">
        <f t="shared" si="5"/>
        <v>-325.1101163416721</v>
      </c>
      <c r="S75" t="s">
        <v>63</v>
      </c>
      <c r="T75">
        <v>-246.782141588331</v>
      </c>
      <c r="U75">
        <v>-247.87000537275301</v>
      </c>
      <c r="V75">
        <v>-247.84896733798001</v>
      </c>
      <c r="W75">
        <v>-247.905936631478</v>
      </c>
      <c r="X75">
        <v>1.188513093988</v>
      </c>
      <c r="Y75">
        <v>1.1630400000000001</v>
      </c>
      <c r="Z75">
        <f t="shared" si="6"/>
        <v>-247.89690058649546</v>
      </c>
      <c r="AA75" t="s">
        <v>63</v>
      </c>
      <c r="AB75">
        <v>-76.849859121810994</v>
      </c>
      <c r="AC75">
        <v>-77.193396767782005</v>
      </c>
      <c r="AD75">
        <v>-77.191927997185999</v>
      </c>
      <c r="AE75">
        <v>-77.209379315823995</v>
      </c>
      <c r="AF75">
        <v>1.178038379063</v>
      </c>
      <c r="AG75">
        <v>1.1516200000000001</v>
      </c>
      <c r="AH75">
        <f t="shared" si="7"/>
        <v>-77.206741876723498</v>
      </c>
    </row>
    <row r="76" spans="1:34">
      <c r="A76" s="1">
        <f t="shared" si="12"/>
        <v>-0.30710613246626445</v>
      </c>
      <c r="B76" s="1">
        <f t="shared" si="12"/>
        <v>4.5858860530942476</v>
      </c>
      <c r="C76" s="1">
        <f t="shared" si="12"/>
        <v>3.2559855518948861</v>
      </c>
      <c r="D76" s="1">
        <f t="shared" si="12"/>
        <v>4.0079716760892916</v>
      </c>
      <c r="E76" s="1">
        <f>627.5095*(Z76+AH76-R76)</f>
        <v>3.9035884229915045</v>
      </c>
      <c r="F76" s="1">
        <f>(E76-C76)*Q76+C76</f>
        <v>4.0086878929417749</v>
      </c>
      <c r="G76" s="1">
        <f>(E76-C76)*P76+C76</f>
        <v>4.0265746659356729</v>
      </c>
      <c r="H76" s="1">
        <f t="shared" ref="H76" si="13">(E76-C76)*1.1413+C76</f>
        <v>3.9950947086774566</v>
      </c>
      <c r="K76" t="s">
        <v>64</v>
      </c>
      <c r="L76">
        <v>-342.03828348237602</v>
      </c>
      <c r="M76">
        <v>-343.58222773389298</v>
      </c>
      <c r="N76">
        <v>-343.56652595772499</v>
      </c>
      <c r="O76">
        <v>-343.64018687428</v>
      </c>
      <c r="P76">
        <v>1.1899099717329999</v>
      </c>
      <c r="Q76">
        <v>1.16229</v>
      </c>
      <c r="R76">
        <f t="shared" ref="R76" si="14">(O76-N76)/P76+N76</f>
        <v>-343.62843057093511</v>
      </c>
      <c r="S76" t="s">
        <v>64</v>
      </c>
      <c r="T76">
        <v>-95.256704406943001</v>
      </c>
      <c r="U76">
        <v>-95.704931429821002</v>
      </c>
      <c r="V76">
        <v>-95.712396142976004</v>
      </c>
      <c r="W76">
        <v>-95.727869231916003</v>
      </c>
      <c r="X76">
        <v>1.1974669563560001</v>
      </c>
      <c r="Y76">
        <v>1.1634199999999999</v>
      </c>
      <c r="Z76">
        <f t="shared" ref="Z76" si="15">(W76-V76)/X76+V76</f>
        <v>-95.725317659396865</v>
      </c>
      <c r="AA76" t="s">
        <v>64</v>
      </c>
      <c r="AB76">
        <v>-246.78206848018701</v>
      </c>
      <c r="AC76">
        <v>-247.86998822976699</v>
      </c>
      <c r="AD76">
        <v>-247.848941071707</v>
      </c>
      <c r="AE76">
        <v>-247.90593053320299</v>
      </c>
      <c r="AF76">
        <v>1.188491818973</v>
      </c>
      <c r="AG76">
        <v>1.1630199999999999</v>
      </c>
      <c r="AH76">
        <f t="shared" ref="AH76" si="16">(AE76-AD76)/AF76+AD76</f>
        <v>-247.89689214767253</v>
      </c>
    </row>
    <row r="77" spans="1:34">
      <c r="Y77"/>
      <c r="AG77"/>
    </row>
    <row r="78" spans="1:34">
      <c r="Y78"/>
      <c r="AG78"/>
    </row>
    <row r="79" spans="1:34">
      <c r="Y79"/>
      <c r="AG79"/>
    </row>
    <row r="80" spans="1:34">
      <c r="Y80"/>
      <c r="AG80"/>
    </row>
    <row r="81" spans="25:33">
      <c r="Y81"/>
      <c r="AG81"/>
    </row>
    <row r="82" spans="25:33">
      <c r="Y82"/>
      <c r="AG82"/>
    </row>
    <row r="83" spans="25:33">
      <c r="Y83"/>
      <c r="AG83"/>
    </row>
    <row r="84" spans="25:33">
      <c r="Y84"/>
      <c r="AG84"/>
    </row>
    <row r="85" spans="25:33">
      <c r="Y85"/>
      <c r="AG85"/>
    </row>
    <row r="86" spans="25:33">
      <c r="Y86"/>
      <c r="AG86"/>
    </row>
    <row r="87" spans="25:33">
      <c r="Y87"/>
      <c r="AG87"/>
    </row>
    <row r="88" spans="25:33">
      <c r="Y88"/>
      <c r="AG88"/>
    </row>
    <row r="89" spans="25:33">
      <c r="Y89"/>
      <c r="AG89"/>
    </row>
    <row r="90" spans="25:33">
      <c r="Y90"/>
      <c r="AG90"/>
    </row>
    <row r="91" spans="25:33">
      <c r="Y91"/>
      <c r="AG91"/>
    </row>
    <row r="92" spans="25:33">
      <c r="Y92"/>
      <c r="AG92"/>
    </row>
    <row r="93" spans="25:33">
      <c r="Y93"/>
      <c r="AG93"/>
    </row>
    <row r="94" spans="25:33">
      <c r="Y94"/>
      <c r="AG94"/>
    </row>
    <row r="95" spans="25:33">
      <c r="Y95"/>
      <c r="AG95"/>
    </row>
    <row r="96" spans="25:33">
      <c r="Y96"/>
      <c r="AG96"/>
    </row>
    <row r="97" spans="25:33">
      <c r="Y97"/>
      <c r="AG97"/>
    </row>
    <row r="98" spans="25:33">
      <c r="Y98"/>
      <c r="AG98"/>
    </row>
    <row r="99" spans="25:33">
      <c r="Y99"/>
      <c r="AG99"/>
    </row>
    <row r="100" spans="25:33">
      <c r="Y100"/>
      <c r="AG100"/>
    </row>
    <row r="101" spans="25:33">
      <c r="Y101"/>
      <c r="AG101"/>
    </row>
    <row r="102" spans="25:33">
      <c r="Y102"/>
      <c r="AG102"/>
    </row>
    <row r="103" spans="25:33">
      <c r="Y103"/>
      <c r="AG103"/>
    </row>
    <row r="104" spans="25:33">
      <c r="Y104"/>
      <c r="AG104"/>
    </row>
    <row r="105" spans="25:33">
      <c r="Y105"/>
      <c r="AG105"/>
    </row>
    <row r="106" spans="25:33">
      <c r="Y106"/>
      <c r="AG106"/>
    </row>
    <row r="107" spans="25:33">
      <c r="Y107"/>
      <c r="AG107"/>
    </row>
    <row r="108" spans="25:33">
      <c r="Y108"/>
      <c r="AG108"/>
    </row>
    <row r="109" spans="25:33">
      <c r="Y109"/>
      <c r="AG109"/>
    </row>
    <row r="110" spans="25:33">
      <c r="Y110"/>
      <c r="AG110"/>
    </row>
    <row r="111" spans="25:33">
      <c r="Y111"/>
      <c r="AG111"/>
    </row>
    <row r="112" spans="25:33">
      <c r="Y112"/>
      <c r="AG112"/>
    </row>
    <row r="113" spans="25:33">
      <c r="Y113"/>
      <c r="AG113"/>
    </row>
    <row r="114" spans="25:33">
      <c r="Y114"/>
      <c r="AG114"/>
    </row>
    <row r="115" spans="25:33">
      <c r="Y115"/>
      <c r="AG115"/>
    </row>
    <row r="116" spans="25:33">
      <c r="Y116"/>
      <c r="AG116"/>
    </row>
    <row r="117" spans="25:33">
      <c r="Y117"/>
      <c r="AG117"/>
    </row>
    <row r="118" spans="25:33">
      <c r="Y118"/>
      <c r="AG118"/>
    </row>
    <row r="119" spans="25:33">
      <c r="Y119"/>
      <c r="AG119"/>
    </row>
    <row r="120" spans="25:33">
      <c r="Y120"/>
      <c r="AG120"/>
    </row>
    <row r="121" spans="25:33">
      <c r="Y121"/>
      <c r="AG121"/>
    </row>
    <row r="122" spans="25:33">
      <c r="Y122"/>
      <c r="AG122"/>
    </row>
    <row r="123" spans="25:33">
      <c r="Y123"/>
      <c r="AG123"/>
    </row>
    <row r="124" spans="25:33">
      <c r="Y124"/>
      <c r="AG124"/>
    </row>
    <row r="125" spans="25:33">
      <c r="Y125"/>
      <c r="AG125"/>
    </row>
    <row r="126" spans="25:33">
      <c r="Y126"/>
      <c r="AG126"/>
    </row>
    <row r="127" spans="25:33">
      <c r="Y127"/>
      <c r="AG127"/>
    </row>
    <row r="128" spans="25:33">
      <c r="Y128"/>
      <c r="AG128"/>
    </row>
    <row r="129" spans="25:33">
      <c r="Y129"/>
      <c r="AG129"/>
    </row>
    <row r="130" spans="25:33">
      <c r="Y130"/>
      <c r="AG130"/>
    </row>
    <row r="131" spans="25:33">
      <c r="Y131"/>
      <c r="AG131"/>
    </row>
    <row r="132" spans="25:33">
      <c r="Y132"/>
      <c r="AG132"/>
    </row>
    <row r="133" spans="25:33">
      <c r="Y133"/>
      <c r="AG133"/>
    </row>
    <row r="134" spans="25:33">
      <c r="Y134"/>
      <c r="AG134"/>
    </row>
    <row r="135" spans="25:33">
      <c r="Y135"/>
      <c r="AG135"/>
    </row>
    <row r="136" spans="25:33">
      <c r="Y136"/>
      <c r="AG136"/>
    </row>
    <row r="137" spans="25:33">
      <c r="Y137"/>
      <c r="AG137"/>
    </row>
    <row r="138" spans="25:33">
      <c r="Y138"/>
      <c r="AG138"/>
    </row>
    <row r="139" spans="25:33">
      <c r="Y139"/>
      <c r="AG139"/>
    </row>
    <row r="140" spans="25:33">
      <c r="Y140"/>
      <c r="AG140"/>
    </row>
    <row r="141" spans="25:33">
      <c r="Y141"/>
      <c r="AG141"/>
    </row>
    <row r="142" spans="25:33">
      <c r="Y142"/>
      <c r="AG142"/>
    </row>
    <row r="143" spans="25:33">
      <c r="Y143"/>
      <c r="AG143"/>
    </row>
    <row r="144" spans="25:33">
      <c r="Y144"/>
      <c r="AG144"/>
    </row>
    <row r="145" spans="25:33">
      <c r="Y145"/>
      <c r="AG145"/>
    </row>
    <row r="146" spans="25:33">
      <c r="Y146"/>
      <c r="AG146"/>
    </row>
    <row r="147" spans="25:33">
      <c r="Y147"/>
      <c r="AG147"/>
    </row>
    <row r="148" spans="25:33">
      <c r="Y148"/>
      <c r="AG148"/>
    </row>
    <row r="149" spans="25:33">
      <c r="Y149"/>
      <c r="AG149"/>
    </row>
    <row r="150" spans="25:33">
      <c r="Y150"/>
      <c r="AG150"/>
    </row>
    <row r="151" spans="25:33">
      <c r="Y151"/>
      <c r="AG151"/>
    </row>
    <row r="152" spans="25:33">
      <c r="Y152"/>
      <c r="AG152"/>
    </row>
    <row r="153" spans="25:33">
      <c r="Y153"/>
      <c r="AG153"/>
    </row>
    <row r="154" spans="25:33">
      <c r="Y154"/>
      <c r="AG154"/>
    </row>
    <row r="155" spans="25:33">
      <c r="Y155"/>
      <c r="AG155"/>
    </row>
    <row r="156" spans="25:33">
      <c r="Y156"/>
      <c r="AG156"/>
    </row>
    <row r="157" spans="25:33">
      <c r="Y157"/>
      <c r="AG157"/>
    </row>
    <row r="158" spans="25:33">
      <c r="Y158"/>
      <c r="AG158"/>
    </row>
    <row r="159" spans="25:33">
      <c r="Y159"/>
      <c r="AG159"/>
    </row>
    <row r="160" spans="25:33">
      <c r="Y160"/>
      <c r="AG160"/>
    </row>
    <row r="161" spans="25:33">
      <c r="Y161"/>
      <c r="AG161"/>
    </row>
    <row r="162" spans="25:33">
      <c r="Y162"/>
      <c r="AG162"/>
    </row>
    <row r="163" spans="25:33">
      <c r="Y163"/>
      <c r="AG163"/>
    </row>
    <row r="164" spans="25:33">
      <c r="Y164"/>
      <c r="AG164"/>
    </row>
    <row r="165" spans="25:33">
      <c r="Y165"/>
      <c r="AG165"/>
    </row>
    <row r="166" spans="25:33">
      <c r="Y166"/>
      <c r="AG166"/>
    </row>
    <row r="167" spans="25:33">
      <c r="Y167"/>
      <c r="AG167"/>
    </row>
    <row r="168" spans="25:33">
      <c r="Y168"/>
      <c r="AG168"/>
    </row>
    <row r="169" spans="25:33">
      <c r="Y169"/>
      <c r="AG169"/>
    </row>
    <row r="170" spans="25:33">
      <c r="Y170"/>
      <c r="AG170"/>
    </row>
    <row r="171" spans="25:33">
      <c r="Y171"/>
      <c r="AG171"/>
    </row>
    <row r="172" spans="25:33">
      <c r="Y172"/>
      <c r="AG172"/>
    </row>
    <row r="173" spans="25:33">
      <c r="Y173"/>
      <c r="AG173"/>
    </row>
    <row r="174" spans="25:33">
      <c r="Y174"/>
      <c r="AG174"/>
    </row>
    <row r="175" spans="25:33">
      <c r="Y175"/>
      <c r="AG175"/>
    </row>
    <row r="176" spans="25:33">
      <c r="Y176"/>
      <c r="AG176"/>
    </row>
    <row r="177" spans="25:33">
      <c r="Y177"/>
      <c r="AG177"/>
    </row>
    <row r="178" spans="25:33">
      <c r="Y178"/>
      <c r="AG178"/>
    </row>
    <row r="179" spans="25:33">
      <c r="Y179"/>
      <c r="AG179"/>
    </row>
    <row r="180" spans="25:33">
      <c r="Y180"/>
      <c r="AG180"/>
    </row>
    <row r="181" spans="25:33">
      <c r="Y181"/>
      <c r="AG181"/>
    </row>
    <row r="182" spans="25:33">
      <c r="Y182"/>
      <c r="AG182"/>
    </row>
    <row r="183" spans="25:33">
      <c r="Y183"/>
      <c r="AG183"/>
    </row>
    <row r="184" spans="25:33">
      <c r="Y184"/>
      <c r="AG184"/>
    </row>
    <row r="185" spans="25:33">
      <c r="Y185"/>
      <c r="AG185"/>
    </row>
    <row r="186" spans="25:33">
      <c r="Y186"/>
      <c r="AG186"/>
    </row>
    <row r="187" spans="25:33">
      <c r="Y187"/>
      <c r="AG187"/>
    </row>
    <row r="188" spans="25:33">
      <c r="Y188"/>
      <c r="AG188"/>
    </row>
    <row r="189" spans="25:33">
      <c r="Y189"/>
      <c r="AG189"/>
    </row>
    <row r="190" spans="25:33">
      <c r="Y190"/>
      <c r="AG190"/>
    </row>
    <row r="191" spans="25:33">
      <c r="Y191"/>
      <c r="AG191"/>
    </row>
    <row r="192" spans="25:33">
      <c r="Y192"/>
      <c r="AG192"/>
    </row>
    <row r="193" spans="25:33">
      <c r="Y193"/>
      <c r="AG193"/>
    </row>
    <row r="194" spans="25:33">
      <c r="Y194"/>
      <c r="AG194"/>
    </row>
    <row r="195" spans="25:33">
      <c r="Y195"/>
      <c r="AG195"/>
    </row>
    <row r="196" spans="25:33">
      <c r="Y196"/>
      <c r="AG196"/>
    </row>
    <row r="197" spans="25:33">
      <c r="Y197"/>
      <c r="AG197"/>
    </row>
    <row r="198" spans="25:33">
      <c r="Y198"/>
      <c r="AG198"/>
    </row>
    <row r="199" spans="25:33">
      <c r="Y199"/>
      <c r="AG199"/>
    </row>
    <row r="200" spans="25:33">
      <c r="Y200"/>
      <c r="AG200"/>
    </row>
    <row r="201" spans="25:33">
      <c r="Y201"/>
      <c r="AG201"/>
    </row>
    <row r="202" spans="25:33">
      <c r="Y202"/>
      <c r="AG202"/>
    </row>
    <row r="203" spans="25:33">
      <c r="Y203"/>
      <c r="AG203"/>
    </row>
    <row r="204" spans="25:33">
      <c r="Y204"/>
      <c r="AG204"/>
    </row>
    <row r="205" spans="25:33">
      <c r="Y205"/>
      <c r="AG205"/>
    </row>
    <row r="206" spans="25:33">
      <c r="Y206"/>
      <c r="AG206"/>
    </row>
    <row r="207" spans="25:33">
      <c r="Y207"/>
      <c r="AG207"/>
    </row>
    <row r="208" spans="25:33">
      <c r="Y208"/>
      <c r="AG208"/>
    </row>
    <row r="209" spans="25:33">
      <c r="Y209"/>
      <c r="AG209"/>
    </row>
    <row r="210" spans="25:33">
      <c r="Y210"/>
      <c r="AG210"/>
    </row>
    <row r="211" spans="25:33">
      <c r="Y211"/>
      <c r="AG211"/>
    </row>
    <row r="212" spans="25:33">
      <c r="Y212"/>
      <c r="AG212"/>
    </row>
    <row r="213" spans="25:33">
      <c r="Y213"/>
      <c r="AG213"/>
    </row>
    <row r="214" spans="25:33">
      <c r="Y214"/>
      <c r="AG214"/>
    </row>
    <row r="215" spans="25:33">
      <c r="Y215"/>
      <c r="AG215"/>
    </row>
    <row r="216" spans="25:33">
      <c r="Y216"/>
      <c r="AG216"/>
    </row>
    <row r="217" spans="25:33">
      <c r="Y217"/>
      <c r="AG217"/>
    </row>
    <row r="218" spans="25:33">
      <c r="Y218"/>
      <c r="AG218"/>
    </row>
    <row r="219" spans="25:33">
      <c r="Y219"/>
      <c r="AG219"/>
    </row>
    <row r="220" spans="25:33">
      <c r="Y220"/>
      <c r="AG220"/>
    </row>
    <row r="221" spans="25:33">
      <c r="Y221"/>
      <c r="AG221"/>
    </row>
    <row r="222" spans="25:33">
      <c r="Y222"/>
      <c r="AG222"/>
    </row>
    <row r="223" spans="25:33">
      <c r="Y223"/>
      <c r="AG223"/>
    </row>
    <row r="224" spans="25:33">
      <c r="Y224"/>
      <c r="AG224"/>
    </row>
    <row r="225" spans="25:33">
      <c r="Y225"/>
      <c r="AG225"/>
    </row>
    <row r="226" spans="25:33">
      <c r="Y226"/>
      <c r="AG226"/>
    </row>
    <row r="227" spans="25:33">
      <c r="Y227"/>
      <c r="AG227"/>
    </row>
    <row r="228" spans="25:33">
      <c r="Y228"/>
      <c r="AG228"/>
    </row>
    <row r="229" spans="25:33">
      <c r="Y229"/>
      <c r="AG229"/>
    </row>
    <row r="230" spans="25:33">
      <c r="Y230"/>
      <c r="AG230"/>
    </row>
    <row r="231" spans="25:33">
      <c r="Y231"/>
      <c r="AG231"/>
    </row>
    <row r="232" spans="25:33">
      <c r="Y232"/>
      <c r="AG232"/>
    </row>
    <row r="233" spans="25:33">
      <c r="Y233"/>
      <c r="AG233"/>
    </row>
    <row r="234" spans="25:33">
      <c r="Y234"/>
      <c r="AG234"/>
    </row>
    <row r="235" spans="25:33">
      <c r="Y235"/>
      <c r="AG235"/>
    </row>
    <row r="236" spans="25:33">
      <c r="Y236"/>
      <c r="AG236"/>
    </row>
    <row r="237" spans="25:33">
      <c r="Y237"/>
      <c r="AG237"/>
    </row>
    <row r="238" spans="25:33">
      <c r="Y238"/>
      <c r="AG238"/>
    </row>
    <row r="239" spans="25:33">
      <c r="Y239"/>
      <c r="AG239"/>
    </row>
    <row r="240" spans="25:33">
      <c r="Y240"/>
      <c r="AG240"/>
    </row>
    <row r="241" spans="25:33">
      <c r="Y241"/>
      <c r="AG241"/>
    </row>
    <row r="242" spans="25:33">
      <c r="Y242"/>
      <c r="AG242"/>
    </row>
    <row r="243" spans="25:33">
      <c r="Y243"/>
      <c r="AG243"/>
    </row>
    <row r="244" spans="25:33">
      <c r="Y244"/>
      <c r="AG244"/>
    </row>
    <row r="245" spans="25:33">
      <c r="Y245"/>
      <c r="AG245"/>
    </row>
    <row r="246" spans="25:33">
      <c r="Y246"/>
      <c r="AG246"/>
    </row>
    <row r="247" spans="25:33">
      <c r="Y247"/>
      <c r="AG247"/>
    </row>
    <row r="248" spans="25:33">
      <c r="Y248"/>
      <c r="AG248"/>
    </row>
    <row r="249" spans="25:33">
      <c r="Y249"/>
      <c r="AG249"/>
    </row>
    <row r="250" spans="25:33">
      <c r="Y250"/>
      <c r="AG250"/>
    </row>
    <row r="251" spans="25:33">
      <c r="Y251"/>
      <c r="AG251"/>
    </row>
    <row r="252" spans="25:33">
      <c r="Y252"/>
      <c r="AG252"/>
    </row>
    <row r="253" spans="25:33">
      <c r="Y253"/>
      <c r="AG253"/>
    </row>
    <row r="254" spans="25:33">
      <c r="Y254"/>
      <c r="AG254"/>
    </row>
    <row r="255" spans="25:33">
      <c r="Y255"/>
      <c r="AG255"/>
    </row>
    <row r="256" spans="25:33">
      <c r="Y256"/>
      <c r="AG256"/>
    </row>
    <row r="257" spans="25:33">
      <c r="Y257"/>
      <c r="AG257"/>
    </row>
    <row r="258" spans="25:33">
      <c r="Y258"/>
      <c r="AG258"/>
    </row>
    <row r="259" spans="25:33">
      <c r="Y259"/>
      <c r="AG259"/>
    </row>
    <row r="260" spans="25:33">
      <c r="Y260"/>
      <c r="AG260"/>
    </row>
    <row r="261" spans="25:33">
      <c r="Y261"/>
      <c r="AG261"/>
    </row>
    <row r="262" spans="25:33">
      <c r="Y262"/>
      <c r="AG262"/>
    </row>
    <row r="263" spans="25:33">
      <c r="Y263"/>
      <c r="AG263"/>
    </row>
    <row r="264" spans="25:33">
      <c r="Y264"/>
      <c r="AG264"/>
    </row>
    <row r="265" spans="25:33">
      <c r="Y265"/>
      <c r="AG265"/>
    </row>
    <row r="266" spans="25:33">
      <c r="Y266"/>
      <c r="AG266"/>
    </row>
    <row r="267" spans="25:33">
      <c r="Y267"/>
      <c r="AG267"/>
    </row>
    <row r="268" spans="25:33">
      <c r="Y268"/>
      <c r="AG268"/>
    </row>
    <row r="269" spans="25:33">
      <c r="Y269"/>
      <c r="AG269"/>
    </row>
    <row r="270" spans="25:33">
      <c r="Y270"/>
      <c r="AG270"/>
    </row>
    <row r="271" spans="25:33">
      <c r="Y271"/>
      <c r="AG271"/>
    </row>
    <row r="272" spans="25:33">
      <c r="Y272"/>
      <c r="AG272"/>
    </row>
    <row r="273" spans="25:33">
      <c r="Y273"/>
      <c r="AG273"/>
    </row>
    <row r="274" spans="25:33">
      <c r="Y274"/>
      <c r="AG274"/>
    </row>
    <row r="275" spans="25:33">
      <c r="Y275"/>
      <c r="AG275"/>
    </row>
    <row r="276" spans="25:33">
      <c r="Y276"/>
      <c r="AG276"/>
    </row>
    <row r="277" spans="25:33">
      <c r="Y277"/>
      <c r="AG277"/>
    </row>
    <row r="278" spans="25:33">
      <c r="Y278"/>
      <c r="AG278"/>
    </row>
    <row r="279" spans="25:33">
      <c r="Y279"/>
      <c r="AG279"/>
    </row>
    <row r="280" spans="25:33">
      <c r="Y280"/>
      <c r="AG280"/>
    </row>
    <row r="281" spans="25:33">
      <c r="Y281"/>
      <c r="AG281"/>
    </row>
    <row r="282" spans="25:33">
      <c r="Y282"/>
      <c r="AG282"/>
    </row>
    <row r="283" spans="25:33">
      <c r="Y283"/>
      <c r="AG283"/>
    </row>
    <row r="284" spans="25:33">
      <c r="Y284"/>
      <c r="AG284"/>
    </row>
    <row r="285" spans="25:33">
      <c r="Y285"/>
      <c r="AG285"/>
    </row>
    <row r="286" spans="25:33">
      <c r="Y286"/>
      <c r="AG286"/>
    </row>
    <row r="287" spans="25:33">
      <c r="Y287"/>
      <c r="AG287"/>
    </row>
    <row r="288" spans="25:33">
      <c r="Y288"/>
      <c r="AG288"/>
    </row>
    <row r="289" spans="25:33">
      <c r="Y289"/>
      <c r="AG289"/>
    </row>
    <row r="290" spans="25:33">
      <c r="Y290"/>
      <c r="AG290"/>
    </row>
    <row r="291" spans="25:33">
      <c r="Y291"/>
      <c r="AG291"/>
    </row>
    <row r="292" spans="25:33">
      <c r="Y292"/>
      <c r="AG292"/>
    </row>
    <row r="293" spans="25:33">
      <c r="Y293"/>
      <c r="AG293"/>
    </row>
    <row r="294" spans="25:33">
      <c r="Y294"/>
      <c r="AG294"/>
    </row>
    <row r="295" spans="25:33">
      <c r="Y295"/>
      <c r="AG295"/>
    </row>
    <row r="296" spans="25:33">
      <c r="Y296"/>
      <c r="AG296"/>
    </row>
    <row r="297" spans="25:33">
      <c r="Y297"/>
      <c r="AG297"/>
    </row>
    <row r="298" spans="25:33">
      <c r="Y298"/>
      <c r="AG298"/>
    </row>
    <row r="299" spans="25:33">
      <c r="Y299"/>
      <c r="AG299"/>
    </row>
    <row r="300" spans="25:33">
      <c r="Y300"/>
      <c r="AG300"/>
    </row>
    <row r="301" spans="25:33">
      <c r="Y301"/>
      <c r="AG301"/>
    </row>
    <row r="302" spans="25:33">
      <c r="Y302"/>
      <c r="AG302"/>
    </row>
    <row r="303" spans="25:33">
      <c r="Y303"/>
      <c r="AG303"/>
    </row>
    <row r="304" spans="25:33">
      <c r="Y304"/>
      <c r="AG304"/>
    </row>
    <row r="305" spans="25:33">
      <c r="Y305"/>
      <c r="AG305"/>
    </row>
    <row r="306" spans="25:33">
      <c r="Y306"/>
      <c r="AG306"/>
    </row>
    <row r="307" spans="25:33">
      <c r="Y307"/>
      <c r="AG307"/>
    </row>
    <row r="308" spans="25:33">
      <c r="Y308"/>
      <c r="AG308"/>
    </row>
    <row r="309" spans="25:33">
      <c r="Y309"/>
      <c r="AG309"/>
    </row>
    <row r="310" spans="25:33">
      <c r="Y310"/>
      <c r="AG310"/>
    </row>
    <row r="311" spans="25:33">
      <c r="Y311"/>
      <c r="AG311"/>
    </row>
    <row r="312" spans="25:33">
      <c r="Y312"/>
      <c r="AG312"/>
    </row>
    <row r="313" spans="25:33">
      <c r="Y313"/>
      <c r="AG313"/>
    </row>
    <row r="314" spans="25:33">
      <c r="Y314"/>
      <c r="AG314"/>
    </row>
    <row r="315" spans="25:33">
      <c r="Y315"/>
      <c r="AG315"/>
    </row>
    <row r="316" spans="25:33">
      <c r="Y316"/>
      <c r="AG316"/>
    </row>
    <row r="317" spans="25:33">
      <c r="Y317"/>
      <c r="AG317"/>
    </row>
    <row r="318" spans="25:33">
      <c r="Y318"/>
      <c r="AG318"/>
    </row>
    <row r="319" spans="25:33">
      <c r="Y319"/>
      <c r="AG319"/>
    </row>
    <row r="320" spans="25:33">
      <c r="Y320"/>
      <c r="AG320"/>
    </row>
    <row r="321" spans="25:33">
      <c r="Y321"/>
      <c r="AG321"/>
    </row>
    <row r="322" spans="25:33">
      <c r="Y322"/>
      <c r="AG322"/>
    </row>
    <row r="323" spans="25:33">
      <c r="Y323"/>
      <c r="AG323"/>
    </row>
    <row r="324" spans="25:33">
      <c r="Y324"/>
      <c r="AG324"/>
    </row>
    <row r="325" spans="25:33">
      <c r="Y325"/>
      <c r="AG325"/>
    </row>
    <row r="326" spans="25:33">
      <c r="Y326"/>
      <c r="AG326"/>
    </row>
    <row r="327" spans="25:33">
      <c r="Y327"/>
      <c r="AG327"/>
    </row>
    <row r="328" spans="25:33">
      <c r="Y328"/>
      <c r="AG328"/>
    </row>
    <row r="329" spans="25:33">
      <c r="Y329"/>
      <c r="AG329"/>
    </row>
    <row r="330" spans="25:33">
      <c r="Y330"/>
      <c r="AG330"/>
    </row>
    <row r="331" spans="25:33">
      <c r="Y331"/>
      <c r="AG331"/>
    </row>
    <row r="332" spans="25:33">
      <c r="Y332"/>
      <c r="AG332"/>
    </row>
    <row r="333" spans="25:33">
      <c r="Y333"/>
      <c r="AG333"/>
    </row>
    <row r="334" spans="25:33">
      <c r="Y334"/>
      <c r="AG334"/>
    </row>
    <row r="335" spans="25:33">
      <c r="Y335"/>
      <c r="AG335"/>
    </row>
    <row r="336" spans="25:33">
      <c r="Y336"/>
      <c r="AG336"/>
    </row>
    <row r="337" spans="25:33">
      <c r="Y337"/>
      <c r="AG337"/>
    </row>
    <row r="338" spans="25:33">
      <c r="Y338"/>
      <c r="AG338"/>
    </row>
    <row r="339" spans="25:33">
      <c r="Y339"/>
      <c r="AG339"/>
    </row>
    <row r="340" spans="25:33">
      <c r="Y340"/>
      <c r="AG340"/>
    </row>
    <row r="341" spans="25:33">
      <c r="Y341"/>
      <c r="AG341"/>
    </row>
    <row r="342" spans="25:33">
      <c r="Y342"/>
      <c r="AG342"/>
    </row>
    <row r="343" spans="25:33">
      <c r="Y343"/>
      <c r="AG343"/>
    </row>
    <row r="344" spans="25:33">
      <c r="Y344"/>
      <c r="AG344"/>
    </row>
    <row r="345" spans="25:33">
      <c r="Y345"/>
      <c r="AG345"/>
    </row>
    <row r="346" spans="25:33">
      <c r="Y346"/>
      <c r="AG346"/>
    </row>
    <row r="347" spans="25:33">
      <c r="Y347"/>
      <c r="AG347"/>
    </row>
    <row r="348" spans="25:33">
      <c r="Y348"/>
      <c r="AG348"/>
    </row>
    <row r="349" spans="25:33">
      <c r="Y349"/>
      <c r="AG349"/>
    </row>
    <row r="350" spans="25:33">
      <c r="Y350"/>
      <c r="AG350"/>
    </row>
    <row r="351" spans="25:33">
      <c r="Y351"/>
      <c r="AG351"/>
    </row>
    <row r="352" spans="25:33">
      <c r="Y352"/>
      <c r="AG352"/>
    </row>
    <row r="353" spans="25:33">
      <c r="Y353"/>
      <c r="AG353"/>
    </row>
    <row r="354" spans="25:33">
      <c r="Y354"/>
      <c r="AG354"/>
    </row>
    <row r="355" spans="25:33">
      <c r="Y355"/>
      <c r="AG355"/>
    </row>
    <row r="356" spans="25:33">
      <c r="Y356"/>
      <c r="AG356"/>
    </row>
    <row r="357" spans="25:33">
      <c r="Y357"/>
      <c r="AG357"/>
    </row>
    <row r="358" spans="25:33">
      <c r="Y358"/>
      <c r="AG358"/>
    </row>
    <row r="359" spans="25:33">
      <c r="Y359"/>
      <c r="AG359"/>
    </row>
    <row r="360" spans="25:33">
      <c r="Y360"/>
      <c r="AG360"/>
    </row>
    <row r="361" spans="25:33">
      <c r="Y361"/>
      <c r="AG361"/>
    </row>
    <row r="362" spans="25:33">
      <c r="Y362"/>
      <c r="AG362"/>
    </row>
    <row r="363" spans="25:33">
      <c r="Y363"/>
      <c r="AG363"/>
    </row>
    <row r="364" spans="25:33">
      <c r="Y364"/>
      <c r="AG364"/>
    </row>
    <row r="365" spans="25:33">
      <c r="Y365"/>
      <c r="AG365"/>
    </row>
    <row r="366" spans="25:33">
      <c r="Y366"/>
      <c r="AG366"/>
    </row>
    <row r="367" spans="25:33">
      <c r="Y367"/>
      <c r="AG367"/>
    </row>
    <row r="368" spans="25:33">
      <c r="Y368"/>
      <c r="AG368"/>
    </row>
    <row r="369" spans="25:33">
      <c r="Y369"/>
      <c r="AG369"/>
    </row>
    <row r="370" spans="25:33">
      <c r="Y370"/>
      <c r="AG370"/>
    </row>
    <row r="371" spans="25:33">
      <c r="Y371"/>
      <c r="AG371"/>
    </row>
    <row r="372" spans="25:33">
      <c r="Y372"/>
      <c r="AG372"/>
    </row>
    <row r="373" spans="25:33">
      <c r="Y373"/>
      <c r="AG373"/>
    </row>
    <row r="374" spans="25:33">
      <c r="Y374"/>
      <c r="AG374"/>
    </row>
    <row r="375" spans="25:33">
      <c r="Y375"/>
      <c r="AG375"/>
    </row>
    <row r="376" spans="25:33">
      <c r="Y376"/>
      <c r="AG376"/>
    </row>
    <row r="377" spans="25:33">
      <c r="Y377"/>
      <c r="AG377"/>
    </row>
    <row r="378" spans="25:33">
      <c r="Y378"/>
      <c r="AG378"/>
    </row>
    <row r="379" spans="25:33">
      <c r="Y379"/>
      <c r="AG379"/>
    </row>
    <row r="380" spans="25:33">
      <c r="Y380"/>
      <c r="AG380"/>
    </row>
    <row r="381" spans="25:33">
      <c r="Y381"/>
      <c r="AG381"/>
    </row>
    <row r="382" spans="25:33">
      <c r="Y382"/>
      <c r="AG382"/>
    </row>
    <row r="383" spans="25:33">
      <c r="Y383"/>
      <c r="AG383"/>
    </row>
    <row r="384" spans="25:33">
      <c r="Y384"/>
      <c r="AG384"/>
    </row>
    <row r="385" spans="25:33">
      <c r="Y385"/>
      <c r="AG385"/>
    </row>
    <row r="386" spans="25:33">
      <c r="Y386"/>
      <c r="AG386"/>
    </row>
    <row r="387" spans="25:33">
      <c r="Y387"/>
      <c r="AG387"/>
    </row>
    <row r="388" spans="25:33">
      <c r="Y388"/>
      <c r="AG388"/>
    </row>
    <row r="389" spans="25:33">
      <c r="Y389"/>
      <c r="AG389"/>
    </row>
    <row r="390" spans="25:33">
      <c r="Y390"/>
      <c r="AG390"/>
    </row>
    <row r="391" spans="25:33">
      <c r="Y391"/>
      <c r="AG391"/>
    </row>
    <row r="392" spans="25:33">
      <c r="Y392"/>
      <c r="AG39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selection activeCell="B9" sqref="B9"/>
    </sheetView>
  </sheetViews>
  <sheetFormatPr baseColWidth="10" defaultRowHeight="15" x14ac:dyDescent="0"/>
  <sheetData>
    <row r="1" spans="1:17" ht="23">
      <c r="D1" t="s">
        <v>87</v>
      </c>
      <c r="E1" t="s">
        <v>88</v>
      </c>
      <c r="F1" t="s">
        <v>89</v>
      </c>
      <c r="H1" s="4" t="s">
        <v>176</v>
      </c>
    </row>
    <row r="2" spans="1:17">
      <c r="D2" t="s">
        <v>90</v>
      </c>
      <c r="E2" t="s">
        <v>91</v>
      </c>
    </row>
    <row r="3" spans="1:17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  <c r="J3" t="s">
        <v>101</v>
      </c>
      <c r="K3" t="s">
        <v>102</v>
      </c>
      <c r="L3" t="s">
        <v>103</v>
      </c>
      <c r="M3" t="s">
        <v>104</v>
      </c>
      <c r="N3" t="s">
        <v>105</v>
      </c>
      <c r="O3" t="s">
        <v>106</v>
      </c>
      <c r="P3" t="s">
        <v>107</v>
      </c>
      <c r="Q3" t="s">
        <v>108</v>
      </c>
    </row>
    <row r="4" spans="1:17">
      <c r="A4" t="s">
        <v>109</v>
      </c>
      <c r="B4" t="s">
        <v>110</v>
      </c>
      <c r="C4">
        <v>-4.7510000000000003</v>
      </c>
      <c r="D4">
        <v>-4.9180000000000001</v>
      </c>
      <c r="E4">
        <v>-5.0110000000000001</v>
      </c>
      <c r="F4">
        <v>-4.9660000000000002</v>
      </c>
      <c r="G4">
        <v>-4.9550000000000001</v>
      </c>
      <c r="H4">
        <v>-4.3860000000000001</v>
      </c>
      <c r="I4">
        <v>-4.9550000000000001</v>
      </c>
      <c r="J4">
        <v>-4.4660000000000002</v>
      </c>
      <c r="K4">
        <v>-4.9260000000000002</v>
      </c>
      <c r="L4">
        <v>-4.9649999999999999</v>
      </c>
      <c r="M4">
        <v>-4.8979999999999997</v>
      </c>
      <c r="N4">
        <v>-4.7910000000000004</v>
      </c>
      <c r="O4">
        <v>-4.9379999999999997</v>
      </c>
      <c r="P4">
        <v>-4.9059999999999997</v>
      </c>
      <c r="Q4">
        <v>-4.508</v>
      </c>
    </row>
    <row r="5" spans="1:17">
      <c r="A5" t="s">
        <v>111</v>
      </c>
      <c r="B5" t="s">
        <v>110</v>
      </c>
      <c r="C5">
        <v>-5.351</v>
      </c>
      <c r="D5">
        <v>-5.5919999999999996</v>
      </c>
      <c r="E5">
        <v>-5.7009999999999996</v>
      </c>
      <c r="F5">
        <v>-5.6529999999999996</v>
      </c>
      <c r="G5">
        <v>-5.694</v>
      </c>
      <c r="H5">
        <v>-5.016</v>
      </c>
      <c r="I5">
        <v>-5.694</v>
      </c>
      <c r="J5">
        <v>-4.8490000000000002</v>
      </c>
      <c r="K5">
        <v>-5.593</v>
      </c>
      <c r="L5">
        <v>-5.6779999999999999</v>
      </c>
      <c r="M5">
        <v>-5.4930000000000003</v>
      </c>
      <c r="N5">
        <v>-5.468</v>
      </c>
      <c r="O5">
        <v>-5.6310000000000002</v>
      </c>
      <c r="P5">
        <v>-5.53</v>
      </c>
      <c r="Q5">
        <v>-5.0949999999999998</v>
      </c>
    </row>
    <row r="6" spans="1:17">
      <c r="A6" t="s">
        <v>112</v>
      </c>
      <c r="B6" t="s">
        <v>110</v>
      </c>
      <c r="C6">
        <v>-6.5949999999999998</v>
      </c>
      <c r="D6">
        <v>-6.9080000000000004</v>
      </c>
      <c r="E6">
        <v>-7.0359999999999996</v>
      </c>
      <c r="F6">
        <v>-6.984</v>
      </c>
      <c r="G6">
        <v>-7.0839999999999996</v>
      </c>
      <c r="H6">
        <v>-6.306</v>
      </c>
      <c r="I6">
        <v>-7.0839999999999996</v>
      </c>
      <c r="J6">
        <v>-6.024</v>
      </c>
      <c r="K6">
        <v>-6.923</v>
      </c>
      <c r="L6">
        <v>-7.1520000000000001</v>
      </c>
      <c r="M6">
        <v>-6.7619999999999996</v>
      </c>
      <c r="N6">
        <v>-6.7519999999999998</v>
      </c>
      <c r="O6">
        <v>-6.9349999999999996</v>
      </c>
      <c r="P6">
        <v>-6.8220000000000001</v>
      </c>
      <c r="Q6">
        <v>-6.391</v>
      </c>
    </row>
    <row r="7" spans="1:17">
      <c r="A7" t="s">
        <v>113</v>
      </c>
      <c r="B7" t="s">
        <v>110</v>
      </c>
      <c r="C7">
        <v>-7.8019999999999996</v>
      </c>
      <c r="D7">
        <v>-8.1029999999999998</v>
      </c>
      <c r="E7">
        <v>-8.2200000000000006</v>
      </c>
      <c r="F7">
        <v>-8.1690000000000005</v>
      </c>
      <c r="G7">
        <v>-8.0709999999999997</v>
      </c>
      <c r="H7">
        <v>-7.0759999999999996</v>
      </c>
      <c r="I7">
        <v>-8.0709999999999997</v>
      </c>
      <c r="J7">
        <v>-6.843</v>
      </c>
      <c r="K7">
        <v>-8.0630000000000006</v>
      </c>
      <c r="L7">
        <v>-8.0039999999999996</v>
      </c>
      <c r="M7">
        <v>-8.0549999999999997</v>
      </c>
      <c r="N7">
        <v>-7.9</v>
      </c>
      <c r="O7">
        <v>-8.1630000000000003</v>
      </c>
      <c r="P7">
        <v>-8.0030000000000001</v>
      </c>
      <c r="Q7">
        <v>-7.26</v>
      </c>
    </row>
    <row r="8" spans="1:17">
      <c r="A8" t="s">
        <v>114</v>
      </c>
      <c r="B8" t="s">
        <v>110</v>
      </c>
      <c r="C8">
        <v>-5.4489999999999998</v>
      </c>
      <c r="D8">
        <v>-5.7569999999999997</v>
      </c>
      <c r="E8">
        <v>-5.851</v>
      </c>
      <c r="F8">
        <v>-5.8109999999999999</v>
      </c>
      <c r="G8">
        <v>-5.8369999999999997</v>
      </c>
      <c r="H8">
        <v>-5.16</v>
      </c>
      <c r="I8">
        <v>-5.8380000000000001</v>
      </c>
      <c r="J8">
        <v>-5.1219999999999999</v>
      </c>
      <c r="K8">
        <v>-5.7320000000000002</v>
      </c>
      <c r="L8">
        <v>-5.8259999999999996</v>
      </c>
      <c r="M8">
        <v>-5.625</v>
      </c>
      <c r="N8">
        <v>-5.6219999999999999</v>
      </c>
      <c r="O8">
        <v>-5.7930000000000001</v>
      </c>
      <c r="P8">
        <v>-5.6369999999999996</v>
      </c>
      <c r="Q8">
        <v>-5.15</v>
      </c>
    </row>
    <row r="9" spans="1:17">
      <c r="A9" t="s">
        <v>115</v>
      </c>
      <c r="B9" t="s">
        <v>110</v>
      </c>
      <c r="C9">
        <v>-7.0869999999999997</v>
      </c>
      <c r="D9">
        <v>-7.5540000000000003</v>
      </c>
      <c r="E9">
        <v>-7.6660000000000004</v>
      </c>
      <c r="F9">
        <v>-7.6189999999999998</v>
      </c>
      <c r="G9">
        <v>-7.7210000000000001</v>
      </c>
      <c r="H9">
        <v>-6.8689999999999998</v>
      </c>
      <c r="I9">
        <v>-7.7270000000000003</v>
      </c>
      <c r="J9">
        <v>-6.8620000000000001</v>
      </c>
      <c r="K9">
        <v>-7.5270000000000001</v>
      </c>
      <c r="L9">
        <v>-7.8079999999999998</v>
      </c>
      <c r="M9">
        <v>-7.327</v>
      </c>
      <c r="N9">
        <v>-7.3860000000000001</v>
      </c>
      <c r="O9">
        <v>-7.5940000000000003</v>
      </c>
      <c r="P9">
        <v>-7.33</v>
      </c>
      <c r="Q9">
        <v>-6.7789999999999999</v>
      </c>
    </row>
    <row r="10" spans="1:17">
      <c r="A10" t="s">
        <v>116</v>
      </c>
      <c r="B10" t="s">
        <v>110</v>
      </c>
      <c r="C10">
        <v>-7.7889999999999997</v>
      </c>
      <c r="D10">
        <v>-8.23</v>
      </c>
      <c r="E10">
        <v>-8.3369999999999997</v>
      </c>
      <c r="F10">
        <v>-8.2919999999999998</v>
      </c>
      <c r="G10">
        <v>-8.18</v>
      </c>
      <c r="H10">
        <v>-7.1829999999999998</v>
      </c>
      <c r="I10">
        <v>-8.1809999999999992</v>
      </c>
      <c r="J10">
        <v>-7.1680000000000001</v>
      </c>
      <c r="K10">
        <v>-8.1460000000000008</v>
      </c>
      <c r="L10">
        <v>-8.1449999999999996</v>
      </c>
      <c r="M10">
        <v>-8.11</v>
      </c>
      <c r="N10">
        <v>-7.984</v>
      </c>
      <c r="O10">
        <v>-8.2680000000000007</v>
      </c>
      <c r="P10">
        <v>-8.0289999999999999</v>
      </c>
      <c r="Q10">
        <v>-7.1950000000000003</v>
      </c>
    </row>
    <row r="11" spans="1:17">
      <c r="A11" t="s">
        <v>117</v>
      </c>
      <c r="B11" t="s">
        <v>110</v>
      </c>
      <c r="C11">
        <v>-4.7919999999999998</v>
      </c>
      <c r="D11">
        <v>-5.0090000000000003</v>
      </c>
      <c r="E11">
        <v>-5.0869999999999997</v>
      </c>
      <c r="F11">
        <v>-5.0519999999999996</v>
      </c>
      <c r="G11">
        <v>-5.0309999999999997</v>
      </c>
      <c r="H11">
        <v>-4.4630000000000001</v>
      </c>
      <c r="I11">
        <v>-5.0309999999999997</v>
      </c>
      <c r="J11">
        <v>-4.66</v>
      </c>
      <c r="K11">
        <v>-4.9980000000000002</v>
      </c>
      <c r="L11">
        <v>-5.0449999999999999</v>
      </c>
      <c r="M11">
        <v>-4.9649999999999999</v>
      </c>
      <c r="N11">
        <v>-4.8760000000000003</v>
      </c>
      <c r="O11">
        <v>-5.0279999999999996</v>
      </c>
      <c r="P11">
        <v>-4.9539999999999997</v>
      </c>
      <c r="Q11">
        <v>-4.516</v>
      </c>
    </row>
    <row r="12" spans="1:17">
      <c r="A12" t="s">
        <v>118</v>
      </c>
      <c r="B12" t="s">
        <v>110</v>
      </c>
      <c r="C12">
        <v>-2.7770000000000001</v>
      </c>
      <c r="D12">
        <v>-3.0590000000000002</v>
      </c>
      <c r="E12">
        <v>-3.113</v>
      </c>
      <c r="F12">
        <v>-3.085</v>
      </c>
      <c r="G12">
        <v>-2.988</v>
      </c>
      <c r="H12">
        <v>-2.637</v>
      </c>
      <c r="I12">
        <v>-3.0590000000000002</v>
      </c>
      <c r="J12">
        <v>-2.5470000000000002</v>
      </c>
      <c r="K12">
        <v>-2.9870000000000001</v>
      </c>
      <c r="L12">
        <v>-3.08</v>
      </c>
      <c r="M12">
        <v>-2.9140000000000001</v>
      </c>
      <c r="N12">
        <v>-3.0179999999999998</v>
      </c>
      <c r="O12">
        <v>-3.109</v>
      </c>
      <c r="P12">
        <v>-2.78</v>
      </c>
      <c r="Q12">
        <v>-2.5049999999999999</v>
      </c>
    </row>
    <row r="13" spans="1:17">
      <c r="A13" t="s">
        <v>119</v>
      </c>
      <c r="B13" t="s">
        <v>110</v>
      </c>
      <c r="C13">
        <v>-3.75</v>
      </c>
      <c r="D13">
        <v>-4.16</v>
      </c>
      <c r="E13">
        <v>-4.2229999999999999</v>
      </c>
      <c r="F13">
        <v>-4.1929999999999996</v>
      </c>
      <c r="G13">
        <v>-4.1189999999999998</v>
      </c>
      <c r="H13">
        <v>-3.6469999999999998</v>
      </c>
      <c r="I13">
        <v>-4.29</v>
      </c>
      <c r="J13">
        <v>-3.6459999999999999</v>
      </c>
      <c r="K13">
        <v>-4.1079999999999997</v>
      </c>
      <c r="L13">
        <v>-4.3310000000000004</v>
      </c>
      <c r="M13">
        <v>-3.9260000000000002</v>
      </c>
      <c r="N13">
        <v>-4.1369999999999996</v>
      </c>
      <c r="O13">
        <v>-4.25</v>
      </c>
      <c r="P13">
        <v>-3.798</v>
      </c>
      <c r="Q13">
        <v>-3.472</v>
      </c>
    </row>
    <row r="14" spans="1:17">
      <c r="A14" t="s">
        <v>120</v>
      </c>
      <c r="B14" t="s">
        <v>110</v>
      </c>
      <c r="C14">
        <v>-4.891</v>
      </c>
      <c r="D14">
        <v>-5.4189999999999996</v>
      </c>
      <c r="E14">
        <v>-5.48</v>
      </c>
      <c r="F14">
        <v>-5.4509999999999996</v>
      </c>
      <c r="G14">
        <v>-5.3639999999999999</v>
      </c>
      <c r="H14">
        <v>-4.7409999999999997</v>
      </c>
      <c r="I14">
        <v>-5.53</v>
      </c>
      <c r="J14">
        <v>-4.6340000000000003</v>
      </c>
      <c r="K14">
        <v>-5.3179999999999996</v>
      </c>
      <c r="L14">
        <v>-5.41</v>
      </c>
      <c r="M14">
        <v>-5.1059999999999999</v>
      </c>
      <c r="N14">
        <v>-5.327</v>
      </c>
      <c r="O14">
        <v>-5.51</v>
      </c>
      <c r="P14">
        <v>-5.0380000000000003</v>
      </c>
      <c r="Q14">
        <v>-4.4539999999999997</v>
      </c>
    </row>
    <row r="15" spans="1:17">
      <c r="A15" t="s">
        <v>121</v>
      </c>
      <c r="B15" t="s">
        <v>110</v>
      </c>
      <c r="C15">
        <v>-6.9160000000000004</v>
      </c>
      <c r="D15">
        <v>-7.266</v>
      </c>
      <c r="E15">
        <v>-7.4020000000000001</v>
      </c>
      <c r="F15">
        <v>-7.3470000000000004</v>
      </c>
      <c r="G15">
        <v>-7.5179999999999998</v>
      </c>
      <c r="H15">
        <v>-6.6459999999999999</v>
      </c>
      <c r="I15">
        <v>-7.52</v>
      </c>
      <c r="J15">
        <v>-6.4610000000000003</v>
      </c>
      <c r="K15">
        <v>-7.3029999999999999</v>
      </c>
      <c r="L15">
        <v>-7.5259999999999998</v>
      </c>
      <c r="M15">
        <v>-7.085</v>
      </c>
      <c r="N15">
        <v>-7.1310000000000002</v>
      </c>
      <c r="O15">
        <v>-7.3230000000000004</v>
      </c>
      <c r="P15">
        <v>-7.1760000000000002</v>
      </c>
      <c r="Q15">
        <v>-6.7039999999999997</v>
      </c>
    </row>
    <row r="16" spans="1:17">
      <c r="A16" t="s">
        <v>122</v>
      </c>
      <c r="B16" t="s">
        <v>110</v>
      </c>
      <c r="C16">
        <v>-5.7779999999999996</v>
      </c>
      <c r="D16">
        <v>-6.1870000000000003</v>
      </c>
      <c r="E16">
        <v>-6.282</v>
      </c>
      <c r="F16">
        <v>-6.242</v>
      </c>
      <c r="G16">
        <v>-6.31</v>
      </c>
      <c r="H16">
        <v>-5.6070000000000002</v>
      </c>
      <c r="I16">
        <v>-6.3239999999999998</v>
      </c>
      <c r="J16">
        <v>-5.6219999999999999</v>
      </c>
      <c r="K16">
        <v>-6.1529999999999996</v>
      </c>
      <c r="L16">
        <v>-6.2919999999999998</v>
      </c>
      <c r="M16">
        <v>-5.9820000000000002</v>
      </c>
      <c r="N16">
        <v>-6.0890000000000004</v>
      </c>
      <c r="O16">
        <v>-6.2569999999999997</v>
      </c>
      <c r="P16">
        <v>-5.9580000000000002</v>
      </c>
      <c r="Q16">
        <v>-5.4589999999999996</v>
      </c>
    </row>
    <row r="17" spans="1:17">
      <c r="A17" t="s">
        <v>123</v>
      </c>
      <c r="B17" t="s">
        <v>110</v>
      </c>
      <c r="C17">
        <v>-6.8890000000000002</v>
      </c>
      <c r="D17">
        <v>-7.4539999999999997</v>
      </c>
      <c r="E17">
        <v>-7.5609999999999999</v>
      </c>
      <c r="F17">
        <v>-7.5170000000000003</v>
      </c>
      <c r="G17">
        <v>-7.6479999999999997</v>
      </c>
      <c r="H17">
        <v>-6.8920000000000003</v>
      </c>
      <c r="I17">
        <v>-7.6820000000000004</v>
      </c>
      <c r="J17">
        <v>-6.9950000000000001</v>
      </c>
      <c r="K17">
        <v>-7.4089999999999998</v>
      </c>
      <c r="L17">
        <v>-7.7380000000000004</v>
      </c>
      <c r="M17">
        <v>-7.1369999999999996</v>
      </c>
      <c r="N17">
        <v>-7.3230000000000004</v>
      </c>
      <c r="O17">
        <v>-7.5049999999999999</v>
      </c>
      <c r="P17">
        <v>-7.1130000000000004</v>
      </c>
      <c r="Q17">
        <v>-6.6139999999999999</v>
      </c>
    </row>
    <row r="18" spans="1:17">
      <c r="A18" t="s">
        <v>124</v>
      </c>
      <c r="B18" t="s">
        <v>110</v>
      </c>
      <c r="C18">
        <v>-8.0299999999999994</v>
      </c>
      <c r="D18">
        <v>-8.6300000000000008</v>
      </c>
      <c r="E18">
        <v>-8.7210000000000001</v>
      </c>
      <c r="F18">
        <v>-8.6809999999999992</v>
      </c>
      <c r="G18">
        <v>-8.6630000000000003</v>
      </c>
      <c r="H18">
        <v>-7.758</v>
      </c>
      <c r="I18">
        <v>-8.6739999999999995</v>
      </c>
      <c r="J18">
        <v>-7.64</v>
      </c>
      <c r="K18">
        <v>-8.5169999999999995</v>
      </c>
      <c r="L18">
        <v>-8.5790000000000006</v>
      </c>
      <c r="M18">
        <v>-8.36</v>
      </c>
      <c r="N18">
        <v>-8.4179999999999993</v>
      </c>
      <c r="O18">
        <v>-8.6690000000000005</v>
      </c>
      <c r="P18">
        <v>-8.266</v>
      </c>
      <c r="Q18">
        <v>-7.51</v>
      </c>
    </row>
    <row r="19" spans="1:17">
      <c r="A19" t="s">
        <v>125</v>
      </c>
      <c r="B19" t="s">
        <v>110</v>
      </c>
      <c r="C19">
        <v>-4.8860000000000001</v>
      </c>
      <c r="D19">
        <v>-5.1239999999999997</v>
      </c>
      <c r="E19">
        <v>-5.1989999999999998</v>
      </c>
      <c r="F19">
        <v>-5.1669999999999998</v>
      </c>
      <c r="G19">
        <v>-5.1470000000000002</v>
      </c>
      <c r="H19">
        <v>-4.63</v>
      </c>
      <c r="I19">
        <v>-5.1479999999999997</v>
      </c>
      <c r="J19">
        <v>-4.8559999999999999</v>
      </c>
      <c r="K19">
        <v>-5.1100000000000003</v>
      </c>
      <c r="L19">
        <v>-5.1669999999999998</v>
      </c>
      <c r="M19">
        <v>-5.0720000000000001</v>
      </c>
      <c r="N19">
        <v>-5.0199999999999996</v>
      </c>
      <c r="O19">
        <v>-5.1580000000000004</v>
      </c>
      <c r="P19">
        <v>-5.016</v>
      </c>
      <c r="Q19">
        <v>-4.6100000000000003</v>
      </c>
    </row>
    <row r="20" spans="1:17">
      <c r="A20" t="s">
        <v>126</v>
      </c>
      <c r="B20" t="s">
        <v>110</v>
      </c>
      <c r="C20">
        <v>-16.288</v>
      </c>
      <c r="D20">
        <v>-17.181999999999999</v>
      </c>
      <c r="E20" s="3">
        <v>-17.448</v>
      </c>
      <c r="F20">
        <v>-17.356000000000002</v>
      </c>
      <c r="G20">
        <v>-17.167999999999999</v>
      </c>
      <c r="H20">
        <v>-15.396000000000001</v>
      </c>
      <c r="I20">
        <v>-17.167999999999999</v>
      </c>
      <c r="J20">
        <v>-15.558999999999999</v>
      </c>
      <c r="K20">
        <v>-17.106000000000002</v>
      </c>
      <c r="L20">
        <v>-16.981000000000002</v>
      </c>
      <c r="M20">
        <v>-17.045000000000002</v>
      </c>
      <c r="N20">
        <v>-16.327000000000002</v>
      </c>
      <c r="O20">
        <v>-17.059999999999999</v>
      </c>
      <c r="P20">
        <v>-17.405999999999999</v>
      </c>
      <c r="Q20">
        <v>-15.281000000000001</v>
      </c>
    </row>
    <row r="21" spans="1:17">
      <c r="A21" t="s">
        <v>127</v>
      </c>
      <c r="B21" t="s">
        <v>110</v>
      </c>
      <c r="C21">
        <v>-6.5090000000000003</v>
      </c>
      <c r="D21">
        <v>-6.8570000000000002</v>
      </c>
      <c r="E21">
        <v>-6.9749999999999996</v>
      </c>
      <c r="F21">
        <v>-6.931</v>
      </c>
      <c r="G21">
        <v>-7.0679999999999996</v>
      </c>
      <c r="H21">
        <v>-6.3339999999999996</v>
      </c>
      <c r="I21">
        <v>-7.069</v>
      </c>
      <c r="J21">
        <v>-5.9210000000000003</v>
      </c>
      <c r="K21">
        <v>-6.84</v>
      </c>
      <c r="L21">
        <v>-6.9550000000000001</v>
      </c>
      <c r="M21">
        <v>-6.6109999999999998</v>
      </c>
      <c r="N21">
        <v>-6.7160000000000002</v>
      </c>
      <c r="O21">
        <v>-6.875</v>
      </c>
      <c r="P21">
        <v>-6.7350000000000003</v>
      </c>
      <c r="Q21">
        <v>-6.3840000000000003</v>
      </c>
    </row>
    <row r="22" spans="1:17">
      <c r="A22" t="s">
        <v>128</v>
      </c>
      <c r="B22" t="s">
        <v>110</v>
      </c>
      <c r="C22">
        <v>-6.9279999999999999</v>
      </c>
      <c r="D22">
        <v>-7.41</v>
      </c>
      <c r="E22">
        <v>-7.51</v>
      </c>
      <c r="F22">
        <v>-7.4749999999999996</v>
      </c>
      <c r="G22">
        <v>-7.6689999999999996</v>
      </c>
      <c r="H22">
        <v>-6.9130000000000003</v>
      </c>
      <c r="I22">
        <v>-7.6749999999999998</v>
      </c>
      <c r="J22">
        <v>-6.694</v>
      </c>
      <c r="K22">
        <v>-7.3769999999999998</v>
      </c>
      <c r="L22">
        <v>-7.5019999999999998</v>
      </c>
      <c r="M22">
        <v>-7.0789999999999997</v>
      </c>
      <c r="N22">
        <v>-7.242</v>
      </c>
      <c r="O22">
        <v>-7.4219999999999997</v>
      </c>
      <c r="P22">
        <v>-7.24</v>
      </c>
      <c r="Q22">
        <v>-6.782</v>
      </c>
    </row>
    <row r="23" spans="1:17">
      <c r="A23" t="s">
        <v>129</v>
      </c>
      <c r="B23" t="s">
        <v>110</v>
      </c>
      <c r="C23">
        <v>-18.385000000000002</v>
      </c>
      <c r="D23">
        <v>-19.093</v>
      </c>
      <c r="E23">
        <v>-19.414999999999999</v>
      </c>
      <c r="F23">
        <v>-19.300999999999998</v>
      </c>
      <c r="G23">
        <v>-19</v>
      </c>
      <c r="H23">
        <v>-16.643000000000001</v>
      </c>
      <c r="I23">
        <v>-19</v>
      </c>
      <c r="J23">
        <v>-17.361999999999998</v>
      </c>
      <c r="K23">
        <v>-19.111000000000001</v>
      </c>
      <c r="L23">
        <v>-18.981999999999999</v>
      </c>
      <c r="M23">
        <v>-19.222000000000001</v>
      </c>
      <c r="N23">
        <v>-18.193999999999999</v>
      </c>
      <c r="O23">
        <v>-18.978999999999999</v>
      </c>
      <c r="P23">
        <v>-19.396000000000001</v>
      </c>
      <c r="Q23">
        <v>-17.309000000000001</v>
      </c>
    </row>
    <row r="24" spans="1:17">
      <c r="A24" t="s">
        <v>130</v>
      </c>
      <c r="B24" t="s">
        <v>110</v>
      </c>
      <c r="C24">
        <v>-15.598000000000001</v>
      </c>
      <c r="D24">
        <v>-16.265000000000001</v>
      </c>
      <c r="E24">
        <v>-16.524999999999999</v>
      </c>
      <c r="F24">
        <v>-16.434000000000001</v>
      </c>
      <c r="G24">
        <v>-16.122</v>
      </c>
      <c r="H24">
        <v>-14.406000000000001</v>
      </c>
      <c r="I24">
        <v>-16.122</v>
      </c>
      <c r="J24">
        <v>-14.625999999999999</v>
      </c>
      <c r="K24">
        <v>-16.244</v>
      </c>
      <c r="L24">
        <v>-16.167000000000002</v>
      </c>
      <c r="M24">
        <v>-16.364999999999998</v>
      </c>
      <c r="N24">
        <v>-15.694000000000001</v>
      </c>
      <c r="O24">
        <v>-16.221</v>
      </c>
      <c r="P24">
        <v>-16.074999999999999</v>
      </c>
      <c r="Q24">
        <v>-14.706</v>
      </c>
    </row>
    <row r="25" spans="1:17">
      <c r="A25" t="s">
        <v>131</v>
      </c>
      <c r="B25" t="s">
        <v>110</v>
      </c>
      <c r="C25">
        <v>-18.727</v>
      </c>
      <c r="D25">
        <v>-19.491</v>
      </c>
      <c r="E25">
        <v>-19.783000000000001</v>
      </c>
      <c r="F25">
        <v>-19.681000000000001</v>
      </c>
      <c r="G25">
        <v>-19.401</v>
      </c>
      <c r="H25">
        <v>-17.280999999999999</v>
      </c>
      <c r="I25">
        <v>-19.401</v>
      </c>
      <c r="J25">
        <v>-17.8</v>
      </c>
      <c r="K25">
        <v>-19.484000000000002</v>
      </c>
      <c r="L25">
        <v>-19.306999999999999</v>
      </c>
      <c r="M25">
        <v>-19.567</v>
      </c>
      <c r="N25">
        <v>-18.619</v>
      </c>
      <c r="O25">
        <v>-19.388999999999999</v>
      </c>
      <c r="P25">
        <v>-19.771999999999998</v>
      </c>
      <c r="Q25">
        <v>-17.625</v>
      </c>
    </row>
    <row r="26" spans="1:17">
      <c r="A26" t="s">
        <v>132</v>
      </c>
      <c r="B26" t="s">
        <v>110</v>
      </c>
      <c r="C26">
        <v>-18.440999999999999</v>
      </c>
      <c r="D26">
        <v>-19.189</v>
      </c>
      <c r="E26">
        <v>-19.466999999999999</v>
      </c>
      <c r="F26">
        <v>-19.37</v>
      </c>
      <c r="G26">
        <v>-19.100999999999999</v>
      </c>
      <c r="H26">
        <v>-17.233000000000001</v>
      </c>
      <c r="I26">
        <v>-19.100999999999999</v>
      </c>
      <c r="J26">
        <v>-17.545000000000002</v>
      </c>
      <c r="K26">
        <v>-19.18</v>
      </c>
      <c r="L26">
        <v>-19.007000000000001</v>
      </c>
      <c r="M26">
        <v>-19.257999999999999</v>
      </c>
      <c r="N26">
        <v>-18.404</v>
      </c>
      <c r="O26">
        <v>-19.111000000000001</v>
      </c>
      <c r="P26">
        <v>-19.364000000000001</v>
      </c>
      <c r="Q26">
        <v>-17.391999999999999</v>
      </c>
    </row>
    <row r="27" spans="1:17">
      <c r="A27" t="s">
        <v>133</v>
      </c>
      <c r="B27" t="s">
        <v>110</v>
      </c>
      <c r="C27">
        <v>-1.762</v>
      </c>
      <c r="D27">
        <v>-2.8220000000000001</v>
      </c>
      <c r="E27">
        <v>-2.7240000000000002</v>
      </c>
      <c r="F27">
        <v>-2.758</v>
      </c>
      <c r="G27">
        <v>-3.2519999999999998</v>
      </c>
      <c r="H27">
        <v>-4.1639999999999997</v>
      </c>
      <c r="I27">
        <v>-4.7030000000000003</v>
      </c>
      <c r="J27">
        <v>-3.6779999999999999</v>
      </c>
      <c r="K27">
        <v>-3.214</v>
      </c>
      <c r="L27">
        <v>-2.7810000000000001</v>
      </c>
      <c r="M27">
        <v>-1.7250000000000001</v>
      </c>
      <c r="N27">
        <v>-2.794</v>
      </c>
      <c r="O27">
        <v>-2.7890000000000001</v>
      </c>
      <c r="P27">
        <v>-3.129</v>
      </c>
      <c r="Q27">
        <v>-2.9049999999999998</v>
      </c>
    </row>
    <row r="28" spans="1:17">
      <c r="A28" t="s">
        <v>134</v>
      </c>
      <c r="B28" t="s">
        <v>110</v>
      </c>
      <c r="C28">
        <v>-2.77</v>
      </c>
      <c r="D28">
        <v>-3.895</v>
      </c>
      <c r="E28">
        <v>-3.8010000000000002</v>
      </c>
      <c r="F28">
        <v>-3.831</v>
      </c>
      <c r="G28">
        <v>-4.5570000000000004</v>
      </c>
      <c r="H28">
        <v>-5.3659999999999997</v>
      </c>
      <c r="I28">
        <v>-6.0060000000000002</v>
      </c>
      <c r="J28">
        <v>-4.875</v>
      </c>
      <c r="K28">
        <v>-4.3550000000000004</v>
      </c>
      <c r="L28">
        <v>-3.911</v>
      </c>
      <c r="M28">
        <v>-2.7050000000000001</v>
      </c>
      <c r="N28">
        <v>-3.8410000000000002</v>
      </c>
      <c r="O28">
        <v>-3.8610000000000002</v>
      </c>
      <c r="P28">
        <v>-4.3289999999999997</v>
      </c>
      <c r="Q28">
        <v>-4.05</v>
      </c>
    </row>
    <row r="29" spans="1:17">
      <c r="A29" t="s">
        <v>135</v>
      </c>
      <c r="B29" t="s">
        <v>110</v>
      </c>
      <c r="C29">
        <v>-8.1210000000000004</v>
      </c>
      <c r="D29">
        <v>-9.8290000000000006</v>
      </c>
      <c r="E29">
        <v>-9.7520000000000007</v>
      </c>
      <c r="F29">
        <v>-9.7710000000000008</v>
      </c>
      <c r="G29">
        <v>-9.8239999999999998</v>
      </c>
      <c r="H29">
        <v>-9.7940000000000005</v>
      </c>
      <c r="I29">
        <v>-11.138999999999999</v>
      </c>
      <c r="J29">
        <v>-9.0649999999999995</v>
      </c>
      <c r="K29">
        <v>-9.4700000000000006</v>
      </c>
      <c r="L29">
        <v>-9.3710000000000004</v>
      </c>
      <c r="M29">
        <v>-7.8010000000000002</v>
      </c>
      <c r="N29">
        <v>-9.3949999999999996</v>
      </c>
      <c r="O29">
        <v>-9.7119999999999997</v>
      </c>
      <c r="P29">
        <v>-9.5579999999999998</v>
      </c>
      <c r="Q29">
        <v>-8.2509999999999994</v>
      </c>
    </row>
    <row r="30" spans="1:17">
      <c r="A30" t="s">
        <v>136</v>
      </c>
      <c r="B30" t="s">
        <v>110</v>
      </c>
      <c r="C30">
        <v>-2.3370000000000002</v>
      </c>
      <c r="D30">
        <v>-3.4390000000000001</v>
      </c>
      <c r="E30">
        <v>-3.3420000000000001</v>
      </c>
      <c r="F30">
        <v>-3.375</v>
      </c>
      <c r="G30">
        <v>-3.9729999999999999</v>
      </c>
      <c r="H30">
        <v>-4.84</v>
      </c>
      <c r="I30">
        <v>-5.4320000000000004</v>
      </c>
      <c r="J30">
        <v>-4.343</v>
      </c>
      <c r="K30">
        <v>-3.851</v>
      </c>
      <c r="L30">
        <v>-3.3959999999999999</v>
      </c>
      <c r="M30">
        <v>-2.27</v>
      </c>
      <c r="N30">
        <v>-3.3940000000000001</v>
      </c>
      <c r="O30">
        <v>-3.4049999999999998</v>
      </c>
      <c r="P30">
        <v>-3.802</v>
      </c>
      <c r="Q30">
        <v>-3.54</v>
      </c>
    </row>
    <row r="31" spans="1:17">
      <c r="A31" t="s">
        <v>137</v>
      </c>
      <c r="B31" t="s">
        <v>110</v>
      </c>
      <c r="C31">
        <v>-4.2809999999999997</v>
      </c>
      <c r="D31">
        <v>-5.7130000000000001</v>
      </c>
      <c r="E31">
        <v>-5.593</v>
      </c>
      <c r="F31">
        <v>-5.6280000000000001</v>
      </c>
      <c r="G31">
        <v>-5.82</v>
      </c>
      <c r="H31">
        <v>-6.6029999999999998</v>
      </c>
      <c r="I31">
        <v>-7.5350000000000001</v>
      </c>
      <c r="J31">
        <v>-5.9009999999999998</v>
      </c>
      <c r="K31">
        <v>-5.7759999999999998</v>
      </c>
      <c r="L31">
        <v>-5.4489999999999998</v>
      </c>
      <c r="M31">
        <v>-4.0170000000000003</v>
      </c>
      <c r="N31">
        <v>-5.59</v>
      </c>
      <c r="O31">
        <v>-5.673</v>
      </c>
      <c r="P31">
        <v>-5.6890000000000001</v>
      </c>
      <c r="Q31">
        <v>-5.1130000000000004</v>
      </c>
    </row>
    <row r="32" spans="1:17">
      <c r="A32" t="s">
        <v>138</v>
      </c>
      <c r="B32" t="s">
        <v>110</v>
      </c>
      <c r="C32">
        <v>-5.4050000000000002</v>
      </c>
      <c r="D32">
        <v>-6.819</v>
      </c>
      <c r="E32">
        <v>-6.7009999999999996</v>
      </c>
      <c r="F32">
        <v>-6.734</v>
      </c>
      <c r="G32">
        <v>-7.1589999999999998</v>
      </c>
      <c r="H32">
        <v>-7.6580000000000004</v>
      </c>
      <c r="I32">
        <v>-8.6259999999999994</v>
      </c>
      <c r="J32">
        <v>-6.8810000000000002</v>
      </c>
      <c r="K32">
        <v>-6.8579999999999997</v>
      </c>
      <c r="L32">
        <v>-6.5549999999999997</v>
      </c>
      <c r="M32">
        <v>-5.0910000000000002</v>
      </c>
      <c r="N32">
        <v>-6.6440000000000001</v>
      </c>
      <c r="O32">
        <v>-6.7690000000000001</v>
      </c>
      <c r="P32">
        <v>-6.8879999999999999</v>
      </c>
      <c r="Q32">
        <v>-6.2050000000000001</v>
      </c>
    </row>
    <row r="33" spans="1:17">
      <c r="A33" t="s">
        <v>139</v>
      </c>
      <c r="B33" t="s">
        <v>110</v>
      </c>
      <c r="C33">
        <v>-0.82799999999999996</v>
      </c>
      <c r="D33">
        <v>-1.4319999999999999</v>
      </c>
      <c r="E33">
        <v>-1.3640000000000001</v>
      </c>
      <c r="F33">
        <v>-1.3879999999999999</v>
      </c>
      <c r="G33">
        <v>-1.4279999999999999</v>
      </c>
      <c r="H33">
        <v>-1.92</v>
      </c>
      <c r="I33">
        <v>-2.3250000000000002</v>
      </c>
      <c r="J33">
        <v>-1.5469999999999999</v>
      </c>
      <c r="K33">
        <v>-1.7050000000000001</v>
      </c>
      <c r="L33">
        <v>-1.4379999999999999</v>
      </c>
      <c r="M33">
        <v>-1.0840000000000001</v>
      </c>
      <c r="N33">
        <v>-1.492</v>
      </c>
      <c r="O33">
        <v>-1.48</v>
      </c>
      <c r="P33">
        <v>-1.35</v>
      </c>
      <c r="Q33">
        <v>-1.2789999999999999</v>
      </c>
    </row>
    <row r="34" spans="1:17">
      <c r="A34" t="s">
        <v>140</v>
      </c>
      <c r="B34" t="s">
        <v>110</v>
      </c>
      <c r="C34">
        <v>-2.681</v>
      </c>
      <c r="D34">
        <v>-3.38</v>
      </c>
      <c r="E34">
        <v>-3.3290000000000002</v>
      </c>
      <c r="F34">
        <v>-3.3410000000000002</v>
      </c>
      <c r="G34">
        <v>-3.1869999999999998</v>
      </c>
      <c r="H34">
        <v>-3.3980000000000001</v>
      </c>
      <c r="I34">
        <v>-4.0110000000000001</v>
      </c>
      <c r="J34">
        <v>-3.0470000000000002</v>
      </c>
      <c r="K34">
        <v>-3.4239999999999999</v>
      </c>
      <c r="L34">
        <v>-3.2730000000000001</v>
      </c>
      <c r="M34">
        <v>-2.8380000000000001</v>
      </c>
      <c r="N34">
        <v>-3.3370000000000002</v>
      </c>
      <c r="O34">
        <v>-3.4289999999999998</v>
      </c>
      <c r="P34">
        <v>-3.1509999999999998</v>
      </c>
      <c r="Q34">
        <v>-2.7690000000000001</v>
      </c>
    </row>
    <row r="35" spans="1:17">
      <c r="A35" t="s">
        <v>141</v>
      </c>
      <c r="B35" t="s">
        <v>110</v>
      </c>
      <c r="C35">
        <v>-3.1219999999999999</v>
      </c>
      <c r="D35">
        <v>-3.738</v>
      </c>
      <c r="E35">
        <v>-3.6930000000000001</v>
      </c>
      <c r="F35">
        <v>-3.7069999999999999</v>
      </c>
      <c r="G35">
        <v>-3.8330000000000002</v>
      </c>
      <c r="H35">
        <v>-3.7349999999999999</v>
      </c>
      <c r="I35">
        <v>-4.4089999999999998</v>
      </c>
      <c r="J35">
        <v>-3.3980000000000001</v>
      </c>
      <c r="K35">
        <v>-3.7930000000000001</v>
      </c>
      <c r="L35">
        <v>-3.6240000000000001</v>
      </c>
      <c r="M35">
        <v>-3.177</v>
      </c>
      <c r="N35">
        <v>-3.6440000000000001</v>
      </c>
      <c r="O35">
        <v>-3.758</v>
      </c>
      <c r="P35">
        <v>-3.7040000000000002</v>
      </c>
      <c r="Q35">
        <v>-3.2549999999999999</v>
      </c>
    </row>
    <row r="36" spans="1:17">
      <c r="A36" t="s">
        <v>142</v>
      </c>
      <c r="B36" t="s">
        <v>110</v>
      </c>
      <c r="C36">
        <v>-1.234</v>
      </c>
      <c r="D36">
        <v>-1.8720000000000001</v>
      </c>
      <c r="E36">
        <v>-1.8049999999999999</v>
      </c>
      <c r="F36">
        <v>-1.827</v>
      </c>
      <c r="G36">
        <v>-1.909</v>
      </c>
      <c r="H36">
        <v>-2.395</v>
      </c>
      <c r="I36">
        <v>-2.8260000000000001</v>
      </c>
      <c r="J36">
        <v>-2.0299999999999998</v>
      </c>
      <c r="K36">
        <v>-2.1560000000000001</v>
      </c>
      <c r="L36">
        <v>-1.9</v>
      </c>
      <c r="M36">
        <v>-1.486</v>
      </c>
      <c r="N36">
        <v>-1.9179999999999999</v>
      </c>
      <c r="O36">
        <v>-1.92</v>
      </c>
      <c r="P36">
        <v>-1.819</v>
      </c>
      <c r="Q36">
        <v>-1.71</v>
      </c>
    </row>
    <row r="37" spans="1:17">
      <c r="A37" t="s">
        <v>143</v>
      </c>
      <c r="B37" t="s">
        <v>110</v>
      </c>
      <c r="C37">
        <v>-2.867</v>
      </c>
      <c r="D37">
        <v>-3.7759999999999998</v>
      </c>
      <c r="E37">
        <v>-3.7639999999999998</v>
      </c>
      <c r="F37">
        <v>-3.7490000000000001</v>
      </c>
      <c r="G37">
        <v>-2.6579999999999999</v>
      </c>
      <c r="H37">
        <v>-3.3370000000000002</v>
      </c>
      <c r="I37">
        <v>-3.968</v>
      </c>
      <c r="J37">
        <v>-3.2210000000000001</v>
      </c>
      <c r="K37">
        <v>-3.5550000000000002</v>
      </c>
      <c r="L37">
        <v>-3.88</v>
      </c>
      <c r="M37">
        <v>-3.141</v>
      </c>
      <c r="N37">
        <v>-3.9380000000000002</v>
      </c>
      <c r="O37">
        <v>-4.0229999999999997</v>
      </c>
      <c r="P37">
        <v>-2.738</v>
      </c>
      <c r="Q37">
        <v>-2.347</v>
      </c>
    </row>
    <row r="38" spans="1:17">
      <c r="A38" t="s">
        <v>144</v>
      </c>
      <c r="B38" t="s">
        <v>110</v>
      </c>
      <c r="C38">
        <v>-1.97</v>
      </c>
      <c r="D38">
        <v>-2.613</v>
      </c>
      <c r="E38">
        <v>-2.6040000000000001</v>
      </c>
      <c r="F38">
        <v>-2.5910000000000002</v>
      </c>
      <c r="G38">
        <v>-1.778</v>
      </c>
      <c r="H38">
        <v>-2.2250000000000001</v>
      </c>
      <c r="I38">
        <v>-2.6749999999999998</v>
      </c>
      <c r="J38">
        <v>-2.161</v>
      </c>
      <c r="K38">
        <v>-2.431</v>
      </c>
      <c r="L38">
        <v>-2.661</v>
      </c>
      <c r="M38">
        <v>-2.1859999999999999</v>
      </c>
      <c r="N38">
        <v>-2.7040000000000002</v>
      </c>
      <c r="O38">
        <v>-2.77</v>
      </c>
      <c r="P38">
        <v>-1.8420000000000001</v>
      </c>
      <c r="Q38">
        <v>-1.57</v>
      </c>
    </row>
    <row r="39" spans="1:17">
      <c r="A39" t="s">
        <v>145</v>
      </c>
      <c r="B39" t="s">
        <v>110</v>
      </c>
      <c r="C39">
        <v>-1.3109999999999999</v>
      </c>
      <c r="D39">
        <v>-1.7769999999999999</v>
      </c>
      <c r="E39">
        <v>-1.764</v>
      </c>
      <c r="F39">
        <v>-1.756</v>
      </c>
      <c r="G39">
        <v>-1.123</v>
      </c>
      <c r="H39">
        <v>-1.46</v>
      </c>
      <c r="I39">
        <v>-1.7370000000000001</v>
      </c>
      <c r="J39">
        <v>-1.399</v>
      </c>
      <c r="K39">
        <v>-1.611</v>
      </c>
      <c r="L39">
        <v>-1.796</v>
      </c>
      <c r="M39">
        <v>-1.484</v>
      </c>
      <c r="N39">
        <v>-1.833</v>
      </c>
      <c r="O39">
        <v>-1.873</v>
      </c>
      <c r="P39">
        <v>-1.153</v>
      </c>
      <c r="Q39">
        <v>-0.99399999999999999</v>
      </c>
    </row>
    <row r="40" spans="1:17">
      <c r="A40" t="s">
        <v>146</v>
      </c>
      <c r="B40" t="s">
        <v>110</v>
      </c>
      <c r="C40">
        <v>-1.7829999999999999</v>
      </c>
      <c r="D40">
        <v>-2.4039999999999999</v>
      </c>
      <c r="E40">
        <v>-2.3969999999999998</v>
      </c>
      <c r="F40">
        <v>-2.3860000000000001</v>
      </c>
      <c r="G40">
        <v>-1.6140000000000001</v>
      </c>
      <c r="H40">
        <v>-2.0579999999999998</v>
      </c>
      <c r="I40">
        <v>-2.4849999999999999</v>
      </c>
      <c r="J40">
        <v>-2.0099999999999998</v>
      </c>
      <c r="K40">
        <v>-2.23</v>
      </c>
      <c r="L40">
        <v>-2.4630000000000001</v>
      </c>
      <c r="M40">
        <v>-1.976</v>
      </c>
      <c r="N40">
        <v>-2.4830000000000001</v>
      </c>
      <c r="O40">
        <v>-2.5470000000000002</v>
      </c>
      <c r="P40">
        <v>-1.6830000000000001</v>
      </c>
      <c r="Q40">
        <v>-1.4239999999999999</v>
      </c>
    </row>
    <row r="41" spans="1:17">
      <c r="A41" t="s">
        <v>147</v>
      </c>
      <c r="B41" t="s">
        <v>110</v>
      </c>
      <c r="C41">
        <v>-2.2589999999999999</v>
      </c>
      <c r="D41">
        <v>-2.9969999999999999</v>
      </c>
      <c r="E41">
        <v>-2.9860000000000002</v>
      </c>
      <c r="F41">
        <v>-2.9769999999999999</v>
      </c>
      <c r="G41">
        <v>-2.1120000000000001</v>
      </c>
      <c r="H41">
        <v>-2.641</v>
      </c>
      <c r="I41">
        <v>-3.137</v>
      </c>
      <c r="J41">
        <v>-2.569</v>
      </c>
      <c r="K41">
        <v>-2.8</v>
      </c>
      <c r="L41">
        <v>-3.09</v>
      </c>
      <c r="M41">
        <v>-2.4630000000000001</v>
      </c>
      <c r="N41">
        <v>-3.085</v>
      </c>
      <c r="O41">
        <v>-3.1629999999999998</v>
      </c>
      <c r="P41">
        <v>-2.1890000000000001</v>
      </c>
      <c r="Q41">
        <v>-1.8620000000000001</v>
      </c>
    </row>
    <row r="42" spans="1:17">
      <c r="A42" t="s">
        <v>148</v>
      </c>
      <c r="B42" t="s">
        <v>110</v>
      </c>
      <c r="C42">
        <v>-2.669</v>
      </c>
      <c r="D42">
        <v>-3.5750000000000002</v>
      </c>
      <c r="E42">
        <v>-3.5139999999999998</v>
      </c>
      <c r="F42">
        <v>-3.5329999999999999</v>
      </c>
      <c r="G42">
        <v>-3.3439999999999999</v>
      </c>
      <c r="H42">
        <v>-4</v>
      </c>
      <c r="I42">
        <v>-4.58</v>
      </c>
      <c r="J42">
        <v>-3.83</v>
      </c>
      <c r="K42">
        <v>-3.7090000000000001</v>
      </c>
      <c r="L42">
        <v>-3.6819999999999999</v>
      </c>
      <c r="M42">
        <v>-2.8380000000000001</v>
      </c>
      <c r="N42">
        <v>-3.6219999999999999</v>
      </c>
      <c r="O42">
        <v>-3.6840000000000002</v>
      </c>
      <c r="P42">
        <v>-3.31</v>
      </c>
      <c r="Q42">
        <v>-2.956</v>
      </c>
    </row>
    <row r="43" spans="1:17">
      <c r="A43" t="s">
        <v>149</v>
      </c>
      <c r="B43" t="s">
        <v>110</v>
      </c>
      <c r="C43">
        <v>-2.1840000000000002</v>
      </c>
      <c r="D43">
        <v>-2.895</v>
      </c>
      <c r="E43">
        <v>-2.8490000000000002</v>
      </c>
      <c r="F43">
        <v>-2.863</v>
      </c>
      <c r="G43">
        <v>-2.657</v>
      </c>
      <c r="H43">
        <v>-3.1240000000000001</v>
      </c>
      <c r="I43">
        <v>-3.5990000000000002</v>
      </c>
      <c r="J43">
        <v>-3.0089999999999999</v>
      </c>
      <c r="K43">
        <v>-2.992</v>
      </c>
      <c r="L43">
        <v>-2.9969999999999999</v>
      </c>
      <c r="M43">
        <v>-2.3860000000000001</v>
      </c>
      <c r="N43">
        <v>-2.9209999999999998</v>
      </c>
      <c r="O43">
        <v>-2.976</v>
      </c>
      <c r="P43">
        <v>-2.6230000000000002</v>
      </c>
      <c r="Q43">
        <v>-2.347</v>
      </c>
    </row>
    <row r="44" spans="1:17">
      <c r="A44" t="s">
        <v>150</v>
      </c>
      <c r="B44" t="s">
        <v>110</v>
      </c>
      <c r="C44">
        <v>-3.6549999999999998</v>
      </c>
      <c r="D44">
        <v>-4.8479999999999999</v>
      </c>
      <c r="E44">
        <v>-4.8109999999999999</v>
      </c>
      <c r="F44">
        <v>-4.8109999999999999</v>
      </c>
      <c r="G44">
        <v>-3.9089999999999998</v>
      </c>
      <c r="H44">
        <v>-4.585</v>
      </c>
      <c r="I44">
        <v>-5.4409999999999998</v>
      </c>
      <c r="J44">
        <v>-4.2839999999999998</v>
      </c>
      <c r="K44">
        <v>-4.556</v>
      </c>
      <c r="L44">
        <v>-4.7519999999999998</v>
      </c>
      <c r="M44">
        <v>-3.6720000000000002</v>
      </c>
      <c r="N44">
        <v>-4.8449999999999998</v>
      </c>
      <c r="O44">
        <v>-4.9569999999999999</v>
      </c>
      <c r="P44">
        <v>-3.9950000000000001</v>
      </c>
      <c r="Q44">
        <v>-3.4329999999999998</v>
      </c>
    </row>
    <row r="45" spans="1:17">
      <c r="A45" t="s">
        <v>151</v>
      </c>
      <c r="B45" t="s">
        <v>110</v>
      </c>
      <c r="C45">
        <v>-3.0760000000000001</v>
      </c>
      <c r="D45">
        <v>-4.1379999999999999</v>
      </c>
      <c r="E45">
        <v>-4.0910000000000002</v>
      </c>
      <c r="F45">
        <v>-4.0979999999999999</v>
      </c>
      <c r="G45">
        <v>-3.339</v>
      </c>
      <c r="H45">
        <v>-3.9950000000000001</v>
      </c>
      <c r="I45">
        <v>-4.6980000000000004</v>
      </c>
      <c r="J45">
        <v>-3.702</v>
      </c>
      <c r="K45">
        <v>-3.8889999999999998</v>
      </c>
      <c r="L45">
        <v>-4.0449999999999999</v>
      </c>
      <c r="M45">
        <v>-3.08</v>
      </c>
      <c r="N45">
        <v>-4.1379999999999999</v>
      </c>
      <c r="O45">
        <v>-4.2229999999999999</v>
      </c>
      <c r="P45">
        <v>-3.399</v>
      </c>
      <c r="Q45">
        <v>-2.94</v>
      </c>
    </row>
    <row r="46" spans="1:17">
      <c r="A46" t="s">
        <v>152</v>
      </c>
      <c r="B46" t="s">
        <v>110</v>
      </c>
      <c r="C46">
        <v>-2.8690000000000002</v>
      </c>
      <c r="D46">
        <v>-3.7120000000000002</v>
      </c>
      <c r="E46">
        <v>-3.6890000000000001</v>
      </c>
      <c r="F46">
        <v>-3.6890000000000001</v>
      </c>
      <c r="G46">
        <v>-3.0350000000000001</v>
      </c>
      <c r="H46">
        <v>-3.4780000000000002</v>
      </c>
      <c r="I46">
        <v>-4.05</v>
      </c>
      <c r="J46">
        <v>-3.1960000000000002</v>
      </c>
      <c r="K46">
        <v>-3.4870000000000001</v>
      </c>
      <c r="L46">
        <v>-3.6379999999999999</v>
      </c>
      <c r="M46">
        <v>-2.9239999999999999</v>
      </c>
      <c r="N46">
        <v>-3.6989999999999998</v>
      </c>
      <c r="O46">
        <v>-3.7839999999999998</v>
      </c>
      <c r="P46">
        <v>-3.0680000000000001</v>
      </c>
      <c r="Q46">
        <v>-2.6539999999999999</v>
      </c>
    </row>
    <row r="47" spans="1:17">
      <c r="A47" t="s">
        <v>153</v>
      </c>
      <c r="B47" t="s">
        <v>110</v>
      </c>
      <c r="C47">
        <v>-1.524</v>
      </c>
      <c r="D47">
        <v>-2.0049999999999999</v>
      </c>
      <c r="E47">
        <v>-1.9930000000000001</v>
      </c>
      <c r="F47">
        <v>-1.988</v>
      </c>
      <c r="G47">
        <v>-1.448</v>
      </c>
      <c r="H47">
        <v>-1.73</v>
      </c>
      <c r="I47">
        <v>-2.1509999999999998</v>
      </c>
      <c r="J47">
        <v>-1.631</v>
      </c>
      <c r="K47">
        <v>-1.962</v>
      </c>
      <c r="L47">
        <v>-2.0760000000000001</v>
      </c>
      <c r="M47">
        <v>-1.7729999999999999</v>
      </c>
      <c r="N47">
        <v>-2.0779999999999998</v>
      </c>
      <c r="O47">
        <v>-2.1309999999999998</v>
      </c>
      <c r="P47">
        <v>-1.48</v>
      </c>
      <c r="Q47">
        <v>-1.28</v>
      </c>
    </row>
    <row r="48" spans="1:17">
      <c r="A48" t="s">
        <v>154</v>
      </c>
      <c r="B48" t="s">
        <v>110</v>
      </c>
      <c r="C48">
        <v>-1.341</v>
      </c>
      <c r="D48">
        <v>-1.748</v>
      </c>
      <c r="E48">
        <v>-1.7150000000000001</v>
      </c>
      <c r="F48">
        <v>-1.7270000000000001</v>
      </c>
      <c r="G48">
        <v>-1.51</v>
      </c>
      <c r="H48">
        <v>-1.7230000000000001</v>
      </c>
      <c r="I48">
        <v>-2.1040000000000001</v>
      </c>
      <c r="J48">
        <v>-1.577</v>
      </c>
      <c r="K48">
        <v>-1.8149999999999999</v>
      </c>
      <c r="L48">
        <v>-1.873</v>
      </c>
      <c r="M48">
        <v>-1.526</v>
      </c>
      <c r="N48">
        <v>-1.804</v>
      </c>
      <c r="O48">
        <v>-1.837</v>
      </c>
      <c r="P48">
        <v>-1.48</v>
      </c>
      <c r="Q48">
        <v>-1.34</v>
      </c>
    </row>
    <row r="49" spans="1:17">
      <c r="A49" t="s">
        <v>155</v>
      </c>
      <c r="B49" t="s">
        <v>110</v>
      </c>
      <c r="C49">
        <v>-3.32</v>
      </c>
      <c r="D49">
        <v>-4.2640000000000002</v>
      </c>
      <c r="E49">
        <v>-4.2560000000000002</v>
      </c>
      <c r="F49">
        <v>-4.2430000000000003</v>
      </c>
      <c r="G49">
        <v>-3.254</v>
      </c>
      <c r="H49">
        <v>-3.7149999999999999</v>
      </c>
      <c r="I49">
        <v>-4.5129999999999999</v>
      </c>
      <c r="J49">
        <v>-3.5339999999999998</v>
      </c>
      <c r="K49">
        <v>-3.988</v>
      </c>
      <c r="L49">
        <v>-4.274</v>
      </c>
      <c r="M49">
        <v>-3.4620000000000002</v>
      </c>
      <c r="N49">
        <v>-4.3289999999999997</v>
      </c>
      <c r="O49">
        <v>-4.4359999999999999</v>
      </c>
      <c r="P49">
        <v>-3.3290000000000002</v>
      </c>
      <c r="Q49">
        <v>-2.855</v>
      </c>
    </row>
    <row r="50" spans="1:17">
      <c r="A50" t="s">
        <v>156</v>
      </c>
      <c r="B50" t="s">
        <v>110</v>
      </c>
      <c r="C50">
        <v>-2.2389999999999999</v>
      </c>
      <c r="D50">
        <v>-2.8759999999999999</v>
      </c>
      <c r="E50">
        <v>-2.8279999999999998</v>
      </c>
      <c r="F50">
        <v>-2.843</v>
      </c>
      <c r="G50">
        <v>-2.9510000000000001</v>
      </c>
      <c r="H50">
        <v>-3.258</v>
      </c>
      <c r="I50">
        <v>-3.7450000000000001</v>
      </c>
      <c r="J50">
        <v>-3.1150000000000002</v>
      </c>
      <c r="K50">
        <v>-3.0489999999999999</v>
      </c>
      <c r="L50">
        <v>-2.964</v>
      </c>
      <c r="M50">
        <v>-2.3530000000000002</v>
      </c>
      <c r="N50">
        <v>-2.8330000000000002</v>
      </c>
      <c r="O50">
        <v>-2.9060000000000001</v>
      </c>
      <c r="P50">
        <v>-2.8959999999999999</v>
      </c>
      <c r="Q50">
        <v>-2.577</v>
      </c>
    </row>
    <row r="51" spans="1:17">
      <c r="A51" t="s">
        <v>157</v>
      </c>
      <c r="B51" t="s">
        <v>110</v>
      </c>
      <c r="C51">
        <v>-2.8860000000000001</v>
      </c>
      <c r="D51">
        <v>-3.5350000000000001</v>
      </c>
      <c r="E51">
        <v>-3.5059999999999998</v>
      </c>
      <c r="F51">
        <v>-3.5129999999999999</v>
      </c>
      <c r="G51">
        <v>-3.6880000000000002</v>
      </c>
      <c r="H51">
        <v>-3.8290000000000002</v>
      </c>
      <c r="I51">
        <v>-4.3899999999999997</v>
      </c>
      <c r="J51">
        <v>-3.6619999999999999</v>
      </c>
      <c r="K51">
        <v>-3.6779999999999999</v>
      </c>
      <c r="L51">
        <v>-3.645</v>
      </c>
      <c r="M51">
        <v>-2.9660000000000002</v>
      </c>
      <c r="N51">
        <v>-3.4609999999999999</v>
      </c>
      <c r="O51">
        <v>-3.5630000000000002</v>
      </c>
      <c r="P51">
        <v>-3.5579999999999998</v>
      </c>
      <c r="Q51">
        <v>-3.1789999999999998</v>
      </c>
    </row>
    <row r="52" spans="1:17">
      <c r="A52" t="s">
        <v>158</v>
      </c>
      <c r="B52" t="s">
        <v>110</v>
      </c>
      <c r="C52">
        <v>-2.7040000000000002</v>
      </c>
      <c r="D52">
        <v>-3.331</v>
      </c>
      <c r="E52">
        <v>-3.2930000000000001</v>
      </c>
      <c r="F52">
        <v>-3.3039999999999998</v>
      </c>
      <c r="G52">
        <v>-3.472</v>
      </c>
      <c r="H52">
        <v>-3.641</v>
      </c>
      <c r="I52">
        <v>-4.1749999999999998</v>
      </c>
      <c r="J52">
        <v>-3.53</v>
      </c>
      <c r="K52">
        <v>-3.4849999999999999</v>
      </c>
      <c r="L52">
        <v>-3.41</v>
      </c>
      <c r="M52">
        <v>-2.7949999999999999</v>
      </c>
      <c r="N52">
        <v>-3.2719999999999998</v>
      </c>
      <c r="O52">
        <v>-3.3660000000000001</v>
      </c>
      <c r="P52">
        <v>-3.3620000000000001</v>
      </c>
      <c r="Q52">
        <v>-2.9990000000000001</v>
      </c>
    </row>
    <row r="53" spans="1:17">
      <c r="A53" t="s">
        <v>159</v>
      </c>
      <c r="B53" t="s">
        <v>110</v>
      </c>
      <c r="C53">
        <v>-2.4929999999999999</v>
      </c>
      <c r="D53">
        <v>-2.867</v>
      </c>
      <c r="E53">
        <v>-2.8570000000000002</v>
      </c>
      <c r="F53">
        <v>-2.86</v>
      </c>
      <c r="G53">
        <v>-3.1680000000000001</v>
      </c>
      <c r="H53">
        <v>-2.9140000000000001</v>
      </c>
      <c r="I53">
        <v>-3.4630000000000001</v>
      </c>
      <c r="J53">
        <v>-2.99</v>
      </c>
      <c r="K53">
        <v>-3.0310000000000001</v>
      </c>
      <c r="L53">
        <v>-2.9580000000000002</v>
      </c>
      <c r="M53">
        <v>-2.5990000000000002</v>
      </c>
      <c r="N53">
        <v>-2.7810000000000001</v>
      </c>
      <c r="O53">
        <v>-2.9039999999999999</v>
      </c>
      <c r="P53">
        <v>-3.0219999999999998</v>
      </c>
      <c r="Q53">
        <v>-2.6480000000000001</v>
      </c>
    </row>
    <row r="54" spans="1:17">
      <c r="A54" t="s">
        <v>160</v>
      </c>
      <c r="B54" t="s">
        <v>110</v>
      </c>
      <c r="C54">
        <v>-1.371</v>
      </c>
      <c r="D54">
        <v>-1.524</v>
      </c>
      <c r="E54">
        <v>-1.5389999999999999</v>
      </c>
      <c r="F54">
        <v>-1.536</v>
      </c>
      <c r="G54">
        <v>-1.623</v>
      </c>
      <c r="H54">
        <v>-1.345</v>
      </c>
      <c r="I54">
        <v>-1.661</v>
      </c>
      <c r="J54">
        <v>-1.3839999999999999</v>
      </c>
      <c r="K54">
        <v>-1.589</v>
      </c>
      <c r="L54">
        <v>-1.591</v>
      </c>
      <c r="M54">
        <v>-1.5169999999999999</v>
      </c>
      <c r="N54">
        <v>-1.4490000000000001</v>
      </c>
      <c r="O54">
        <v>-1.5309999999999999</v>
      </c>
      <c r="P54">
        <v>-1.5389999999999999</v>
      </c>
      <c r="Q54">
        <v>-1.34</v>
      </c>
    </row>
    <row r="55" spans="1:17">
      <c r="A55" t="s">
        <v>161</v>
      </c>
      <c r="B55" t="s">
        <v>110</v>
      </c>
      <c r="C55">
        <v>-4.1219999999999999</v>
      </c>
      <c r="D55">
        <v>-4.7069999999999999</v>
      </c>
      <c r="E55">
        <v>-4.726</v>
      </c>
      <c r="F55">
        <v>-4.7149999999999999</v>
      </c>
      <c r="G55">
        <v>-4.9240000000000004</v>
      </c>
      <c r="H55">
        <v>-4.3380000000000001</v>
      </c>
      <c r="I55">
        <v>-5.25</v>
      </c>
      <c r="J55">
        <v>-4.3730000000000002</v>
      </c>
      <c r="K55">
        <v>-4.76</v>
      </c>
      <c r="L55">
        <v>-4.7220000000000004</v>
      </c>
      <c r="M55">
        <v>-4.2690000000000001</v>
      </c>
      <c r="N55">
        <v>-4.5730000000000004</v>
      </c>
      <c r="O55">
        <v>-4.7130000000000001</v>
      </c>
      <c r="P55">
        <v>-4.58</v>
      </c>
      <c r="Q55">
        <v>-4.1459999999999999</v>
      </c>
    </row>
    <row r="56" spans="1:17">
      <c r="A56" t="s">
        <v>162</v>
      </c>
      <c r="B56" t="s">
        <v>110</v>
      </c>
      <c r="C56">
        <v>-3.843</v>
      </c>
      <c r="D56">
        <v>-4.3609999999999998</v>
      </c>
      <c r="E56">
        <v>-4.4050000000000002</v>
      </c>
      <c r="F56">
        <v>-4.3869999999999996</v>
      </c>
      <c r="G56">
        <v>-4.49</v>
      </c>
      <c r="H56">
        <v>-4.0659999999999998</v>
      </c>
      <c r="I56">
        <v>-4.7220000000000004</v>
      </c>
      <c r="J56">
        <v>-3.9039999999999999</v>
      </c>
      <c r="K56">
        <v>-4.3959999999999999</v>
      </c>
      <c r="L56">
        <v>-4.3899999999999997</v>
      </c>
      <c r="M56">
        <v>-4.07</v>
      </c>
      <c r="N56">
        <v>-4.2220000000000004</v>
      </c>
      <c r="O56">
        <v>-4.3730000000000002</v>
      </c>
      <c r="P56">
        <v>-4.1950000000000003</v>
      </c>
      <c r="Q56">
        <v>-3.7519999999999998</v>
      </c>
    </row>
    <row r="57" spans="1:17">
      <c r="A57" t="s">
        <v>163</v>
      </c>
      <c r="B57" t="s">
        <v>110</v>
      </c>
      <c r="C57">
        <v>-2.9470000000000001</v>
      </c>
      <c r="D57">
        <v>-3.2770000000000001</v>
      </c>
      <c r="E57">
        <v>-3.2879999999999998</v>
      </c>
      <c r="F57">
        <v>-3.2770000000000001</v>
      </c>
      <c r="G57">
        <v>-3.423</v>
      </c>
      <c r="H57">
        <v>-2.952</v>
      </c>
      <c r="I57">
        <v>-3.5670000000000002</v>
      </c>
      <c r="J57">
        <v>-2.9119999999999999</v>
      </c>
      <c r="K57">
        <v>-3.3119999999999998</v>
      </c>
      <c r="L57">
        <v>-3.2570000000000001</v>
      </c>
      <c r="M57">
        <v>-3.0569999999999999</v>
      </c>
      <c r="N57">
        <v>-3.2080000000000002</v>
      </c>
      <c r="O57">
        <v>-3.3039999999999998</v>
      </c>
      <c r="P57">
        <v>-3.1640000000000001</v>
      </c>
      <c r="Q57">
        <v>-2.88</v>
      </c>
    </row>
    <row r="58" spans="1:17">
      <c r="A58" t="s">
        <v>164</v>
      </c>
      <c r="B58" t="s">
        <v>110</v>
      </c>
      <c r="C58">
        <v>-3.6040000000000001</v>
      </c>
      <c r="D58">
        <v>-4.1879999999999997</v>
      </c>
      <c r="E58">
        <v>-4.1680000000000001</v>
      </c>
      <c r="F58">
        <v>-4.1680000000000001</v>
      </c>
      <c r="G58">
        <v>-4.2530000000000001</v>
      </c>
      <c r="H58">
        <v>-3.9950000000000001</v>
      </c>
      <c r="I58">
        <v>-4.7619999999999996</v>
      </c>
      <c r="J58">
        <v>-3.972</v>
      </c>
      <c r="K58">
        <v>-4.28</v>
      </c>
      <c r="L58">
        <v>-4.25</v>
      </c>
      <c r="M58">
        <v>-3.7970000000000002</v>
      </c>
      <c r="N58">
        <v>-4.1479999999999997</v>
      </c>
      <c r="O58">
        <v>-4.2510000000000003</v>
      </c>
      <c r="P58">
        <v>-3.9860000000000002</v>
      </c>
      <c r="Q58">
        <v>-3.6339999999999999</v>
      </c>
    </row>
    <row r="59" spans="1:17">
      <c r="A59" t="s">
        <v>165</v>
      </c>
      <c r="B59" t="s">
        <v>110</v>
      </c>
      <c r="C59">
        <v>-2.6509999999999998</v>
      </c>
      <c r="D59">
        <v>-3.2309999999999999</v>
      </c>
      <c r="E59">
        <v>-3.1989999999999998</v>
      </c>
      <c r="F59">
        <v>-3.2040000000000002</v>
      </c>
      <c r="G59">
        <v>-3.1480000000000001</v>
      </c>
      <c r="H59">
        <v>-3.2290000000000001</v>
      </c>
      <c r="I59">
        <v>-3.843</v>
      </c>
      <c r="J59">
        <v>-3.1110000000000002</v>
      </c>
      <c r="K59">
        <v>-3.3380000000000001</v>
      </c>
      <c r="L59">
        <v>-3.2770000000000001</v>
      </c>
      <c r="M59">
        <v>-2.8319999999999999</v>
      </c>
      <c r="N59">
        <v>-3.2410000000000001</v>
      </c>
      <c r="O59">
        <v>-3.31</v>
      </c>
      <c r="P59">
        <v>-3.0289999999999999</v>
      </c>
      <c r="Q59">
        <v>-2.74</v>
      </c>
    </row>
    <row r="60" spans="1:17">
      <c r="A60" t="s">
        <v>166</v>
      </c>
      <c r="B60" t="s">
        <v>110</v>
      </c>
      <c r="C60">
        <v>-4.46</v>
      </c>
      <c r="D60">
        <v>-5.282</v>
      </c>
      <c r="E60">
        <v>-5.2549999999999999</v>
      </c>
      <c r="F60">
        <v>-5.258</v>
      </c>
      <c r="G60">
        <v>-5.4409999999999998</v>
      </c>
      <c r="H60">
        <v>-5.3970000000000002</v>
      </c>
      <c r="I60">
        <v>-6.1989999999999998</v>
      </c>
      <c r="J60">
        <v>-5.34</v>
      </c>
      <c r="K60">
        <v>-5.4249999999999998</v>
      </c>
      <c r="L60">
        <v>-5.4329999999999998</v>
      </c>
      <c r="M60">
        <v>-4.6509999999999998</v>
      </c>
      <c r="N60">
        <v>-5.234</v>
      </c>
      <c r="O60">
        <v>-5.3490000000000002</v>
      </c>
      <c r="P60">
        <v>-5.1130000000000004</v>
      </c>
      <c r="Q60">
        <v>-4.6740000000000004</v>
      </c>
    </row>
    <row r="61" spans="1:17">
      <c r="A61" t="s">
        <v>167</v>
      </c>
      <c r="B61" t="s">
        <v>110</v>
      </c>
      <c r="C61">
        <v>-3.6880000000000002</v>
      </c>
      <c r="D61">
        <v>-4.1459999999999999</v>
      </c>
      <c r="E61">
        <v>-4.2370000000000001</v>
      </c>
      <c r="F61">
        <v>-4.2050000000000001</v>
      </c>
      <c r="G61">
        <v>-4.2439999999999998</v>
      </c>
      <c r="H61">
        <v>-3.8170000000000002</v>
      </c>
      <c r="I61">
        <v>-4.367</v>
      </c>
      <c r="J61">
        <v>-3.7719999999999998</v>
      </c>
      <c r="K61">
        <v>-4.0469999999999997</v>
      </c>
      <c r="L61">
        <v>-4.1779999999999999</v>
      </c>
      <c r="M61">
        <v>-3.7269999999999999</v>
      </c>
      <c r="N61">
        <v>-4.0140000000000002</v>
      </c>
      <c r="O61">
        <v>-4.1520000000000001</v>
      </c>
      <c r="P61">
        <v>-3.915</v>
      </c>
      <c r="Q61">
        <v>-3.5760000000000001</v>
      </c>
    </row>
    <row r="62" spans="1:17">
      <c r="A62" t="s">
        <v>168</v>
      </c>
      <c r="B62" t="s">
        <v>110</v>
      </c>
      <c r="C62">
        <v>-2.7309999999999999</v>
      </c>
      <c r="D62">
        <v>-2.85</v>
      </c>
      <c r="E62">
        <v>-2.927</v>
      </c>
      <c r="F62">
        <v>-2.899</v>
      </c>
      <c r="G62">
        <v>-2.8730000000000002</v>
      </c>
      <c r="H62">
        <v>-2.5289999999999999</v>
      </c>
      <c r="I62">
        <v>-2.8730000000000002</v>
      </c>
      <c r="J62">
        <v>-2.7610000000000001</v>
      </c>
      <c r="K62">
        <v>-2.8759999999999999</v>
      </c>
      <c r="L62">
        <v>-2.863</v>
      </c>
      <c r="M62">
        <v>-2.8780000000000001</v>
      </c>
      <c r="N62">
        <v>-2.7050000000000001</v>
      </c>
      <c r="O62">
        <v>-2.851</v>
      </c>
      <c r="P62">
        <v>-2.9390000000000001</v>
      </c>
      <c r="Q62">
        <v>-2.5529999999999999</v>
      </c>
    </row>
    <row r="63" spans="1:17">
      <c r="A63" t="s">
        <v>169</v>
      </c>
      <c r="B63" t="s">
        <v>110</v>
      </c>
      <c r="C63">
        <v>-4.5149999999999997</v>
      </c>
      <c r="D63">
        <v>-4.8680000000000003</v>
      </c>
      <c r="E63">
        <v>-4.9660000000000002</v>
      </c>
      <c r="F63">
        <v>-4.9329999999999998</v>
      </c>
      <c r="G63">
        <v>-5.0190000000000001</v>
      </c>
      <c r="H63">
        <v>-3.9990000000000001</v>
      </c>
      <c r="I63">
        <v>-5.0289999999999999</v>
      </c>
      <c r="J63">
        <v>-4.2060000000000004</v>
      </c>
      <c r="K63">
        <v>-4.9450000000000003</v>
      </c>
      <c r="L63">
        <v>-4.9139999999999997</v>
      </c>
      <c r="M63">
        <v>-4.8620000000000001</v>
      </c>
      <c r="N63">
        <v>-4.6100000000000003</v>
      </c>
      <c r="O63">
        <v>-4.8490000000000002</v>
      </c>
      <c r="P63">
        <v>-4.8579999999999997</v>
      </c>
      <c r="Q63">
        <v>-4.2640000000000002</v>
      </c>
    </row>
    <row r="64" spans="1:17">
      <c r="A64" t="s">
        <v>170</v>
      </c>
      <c r="B64" t="s">
        <v>110</v>
      </c>
      <c r="C64">
        <v>-2.242</v>
      </c>
      <c r="D64">
        <v>-2.9119999999999999</v>
      </c>
      <c r="E64">
        <v>-2.9060000000000001</v>
      </c>
      <c r="F64">
        <v>-2.8940000000000001</v>
      </c>
      <c r="G64">
        <v>-2.125</v>
      </c>
      <c r="H64">
        <v>-2.4350000000000001</v>
      </c>
      <c r="I64">
        <v>-3.0289999999999999</v>
      </c>
      <c r="J64">
        <v>-2.2519999999999998</v>
      </c>
      <c r="K64">
        <v>-2.6909999999999998</v>
      </c>
      <c r="L64">
        <v>-2.8780000000000001</v>
      </c>
      <c r="M64">
        <v>-2.3540000000000001</v>
      </c>
      <c r="N64">
        <v>-2.948</v>
      </c>
      <c r="O64">
        <v>-3.0259999999999998</v>
      </c>
      <c r="P64">
        <v>-2.2029999999999998</v>
      </c>
      <c r="Q64">
        <v>-1.865</v>
      </c>
    </row>
    <row r="65" spans="1:17">
      <c r="A65" t="s">
        <v>171</v>
      </c>
      <c r="B65" t="s">
        <v>110</v>
      </c>
      <c r="C65">
        <v>-2.75</v>
      </c>
      <c r="D65">
        <v>-3.5339999999999998</v>
      </c>
      <c r="E65">
        <v>-3.528</v>
      </c>
      <c r="F65">
        <v>-3.516</v>
      </c>
      <c r="G65">
        <v>-2.6520000000000001</v>
      </c>
      <c r="H65">
        <v>-2.9660000000000002</v>
      </c>
      <c r="I65">
        <v>-3.657</v>
      </c>
      <c r="J65">
        <v>-2.7719999999999998</v>
      </c>
      <c r="K65">
        <v>-3.2770000000000001</v>
      </c>
      <c r="L65">
        <v>-3.4830000000000001</v>
      </c>
      <c r="M65">
        <v>-2.8969999999999998</v>
      </c>
      <c r="N65">
        <v>-3.5409999999999999</v>
      </c>
      <c r="O65">
        <v>-3.6440000000000001</v>
      </c>
      <c r="P65">
        <v>-2.7349999999999999</v>
      </c>
      <c r="Q65">
        <v>-2.319</v>
      </c>
    </row>
    <row r="66" spans="1:17">
      <c r="A66" t="s">
        <v>172</v>
      </c>
      <c r="B66" t="s">
        <v>110</v>
      </c>
      <c r="C66">
        <v>-3.097</v>
      </c>
      <c r="D66">
        <v>-3.8010000000000002</v>
      </c>
      <c r="E66">
        <v>-3.7469999999999999</v>
      </c>
      <c r="F66">
        <v>-3.76</v>
      </c>
      <c r="G66">
        <v>-3.7130000000000001</v>
      </c>
      <c r="H66">
        <v>-3.8650000000000002</v>
      </c>
      <c r="I66">
        <v>-4.556</v>
      </c>
      <c r="J66">
        <v>-3.597</v>
      </c>
      <c r="K66">
        <v>-3.8610000000000002</v>
      </c>
      <c r="L66">
        <v>-3.7469999999999999</v>
      </c>
      <c r="M66">
        <v>-3.1669999999999998</v>
      </c>
      <c r="N66">
        <v>-3.7719999999999998</v>
      </c>
      <c r="O66">
        <v>-3.8730000000000002</v>
      </c>
      <c r="P66">
        <v>-3.64</v>
      </c>
      <c r="Q66">
        <v>-3.2109999999999999</v>
      </c>
    </row>
    <row r="67" spans="1:17">
      <c r="A67" t="s">
        <v>173</v>
      </c>
      <c r="B67" t="s">
        <v>110</v>
      </c>
      <c r="C67">
        <v>-2.5070000000000001</v>
      </c>
      <c r="D67">
        <v>-2.9990000000000001</v>
      </c>
      <c r="E67">
        <v>-3.0009999999999999</v>
      </c>
      <c r="F67">
        <v>-2.9950000000000001</v>
      </c>
      <c r="G67">
        <v>-2.6539999999999999</v>
      </c>
      <c r="H67">
        <v>-2.6110000000000002</v>
      </c>
      <c r="I67">
        <v>-3.1680000000000001</v>
      </c>
      <c r="J67">
        <v>-2.4500000000000002</v>
      </c>
      <c r="K67">
        <v>-2.9430000000000001</v>
      </c>
      <c r="L67">
        <v>-3</v>
      </c>
      <c r="M67">
        <v>-2.7189999999999999</v>
      </c>
      <c r="N67">
        <v>-2.9470000000000001</v>
      </c>
      <c r="O67">
        <v>-3.0640000000000001</v>
      </c>
      <c r="P67">
        <v>-2.6339999999999999</v>
      </c>
      <c r="Q67">
        <v>-2.2570000000000001</v>
      </c>
    </row>
    <row r="68" spans="1:17">
      <c r="A68" t="s">
        <v>174</v>
      </c>
      <c r="B68" t="s">
        <v>110</v>
      </c>
      <c r="C68">
        <v>-3.72</v>
      </c>
      <c r="D68">
        <v>-3.9910000000000001</v>
      </c>
      <c r="E68">
        <v>-4.1040000000000001</v>
      </c>
      <c r="F68">
        <v>-4.0679999999999996</v>
      </c>
      <c r="G68">
        <v>-4.2060000000000004</v>
      </c>
      <c r="H68">
        <v>-3.7839999999999998</v>
      </c>
      <c r="I68">
        <v>-4.2069999999999999</v>
      </c>
      <c r="J68">
        <v>-3.7890000000000001</v>
      </c>
      <c r="K68">
        <v>-4.0449999999999999</v>
      </c>
      <c r="L68">
        <v>-4.0819999999999999</v>
      </c>
      <c r="M68">
        <v>-3.8820000000000001</v>
      </c>
      <c r="N68">
        <v>-3.7919999999999998</v>
      </c>
      <c r="O68">
        <v>-3.972</v>
      </c>
      <c r="P68">
        <v>-4.0919999999999996</v>
      </c>
      <c r="Q68">
        <v>-3.6749999999999998</v>
      </c>
    </row>
    <row r="69" spans="1:17">
      <c r="A69" t="s">
        <v>175</v>
      </c>
      <c r="B69" t="s">
        <v>110</v>
      </c>
      <c r="C69">
        <v>-3.363</v>
      </c>
      <c r="D69">
        <v>-3.968</v>
      </c>
      <c r="E69">
        <v>-3.9660000000000002</v>
      </c>
      <c r="F69">
        <v>-3.9630000000000001</v>
      </c>
      <c r="G69">
        <v>-3.972</v>
      </c>
      <c r="H69">
        <v>-3.9359999999999999</v>
      </c>
      <c r="I69">
        <v>-4.5519999999999996</v>
      </c>
      <c r="J69">
        <v>-3.6669999999999998</v>
      </c>
      <c r="K69">
        <v>-4.0179999999999998</v>
      </c>
      <c r="L69">
        <v>-4.0259999999999998</v>
      </c>
      <c r="M69">
        <v>-3.484</v>
      </c>
      <c r="N69">
        <v>-3.9550000000000001</v>
      </c>
      <c r="O69">
        <v>-4.0430000000000001</v>
      </c>
      <c r="P69">
        <v>-3.7330000000000001</v>
      </c>
      <c r="Q69">
        <v>-3.42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2"/>
  <sheetViews>
    <sheetView tabSelected="1" zoomScale="125" zoomScaleNormal="125" zoomScalePageLayoutView="125" workbookViewId="0">
      <selection activeCell="K32" sqref="K32"/>
    </sheetView>
  </sheetViews>
  <sheetFormatPr baseColWidth="10" defaultRowHeight="15" x14ac:dyDescent="0"/>
  <cols>
    <col min="1" max="1" width="18" customWidth="1"/>
    <col min="3" max="3" width="10.33203125" customWidth="1"/>
  </cols>
  <sheetData>
    <row r="2" spans="1:19">
      <c r="A2" s="3" t="s">
        <v>201</v>
      </c>
    </row>
    <row r="3" spans="1:19">
      <c r="S3" s="1"/>
    </row>
    <row r="4" spans="1:19">
      <c r="B4" s="1" t="s">
        <v>77</v>
      </c>
      <c r="C4" s="1" t="s">
        <v>74</v>
      </c>
      <c r="D4" s="1" t="s">
        <v>76</v>
      </c>
      <c r="E4" s="1" t="s">
        <v>73</v>
      </c>
      <c r="F4" s="1" t="s">
        <v>75</v>
      </c>
      <c r="G4" s="1" t="s">
        <v>187</v>
      </c>
      <c r="H4" s="1"/>
      <c r="N4" s="1"/>
    </row>
    <row r="5" spans="1:19">
      <c r="A5" s="1" t="s">
        <v>179</v>
      </c>
      <c r="C5" s="1"/>
      <c r="D5" s="1"/>
      <c r="E5" s="1"/>
      <c r="F5" s="1"/>
      <c r="N5" s="1"/>
    </row>
    <row r="6" spans="1:19">
      <c r="A6" s="1" t="s">
        <v>183</v>
      </c>
      <c r="B6" s="1">
        <f>'HLC comparison'!B5</f>
        <v>2.0608647460686916E-2</v>
      </c>
      <c r="C6" s="1">
        <f>'HLC comparison'!C5</f>
        <v>5.2158660874866196E-2</v>
      </c>
      <c r="D6" s="1" t="str">
        <f>'HLC comparison'!D5</f>
        <v>REF</v>
      </c>
      <c r="E6" s="1">
        <f>'HLC comparison'!F5</f>
        <v>9.4989477378590106E-3</v>
      </c>
      <c r="F6" s="1">
        <f>'HLC comparison'!E5</f>
        <v>1.2961628760163452E-2</v>
      </c>
      <c r="G6" s="1">
        <f>'HLC comparison'!G5</f>
        <v>9.1436252849697031E-2</v>
      </c>
      <c r="N6" s="1"/>
    </row>
    <row r="7" spans="1:19">
      <c r="A7" s="1" t="s">
        <v>182</v>
      </c>
      <c r="B7" s="1">
        <f>'HLC comparison'!O5</f>
        <v>4.4586759953107291E-2</v>
      </c>
      <c r="C7" s="1">
        <f>'HLC comparison'!P5</f>
        <v>0.11634454235291011</v>
      </c>
      <c r="D7" s="1">
        <f>'HLC comparison'!Q5</f>
        <v>3.0590188907901925E-2</v>
      </c>
      <c r="E7" s="1">
        <f>'HLC comparison'!S5</f>
        <v>2.5441071027962933E-2</v>
      </c>
      <c r="F7" s="1">
        <f>'HLC comparison'!R5</f>
        <v>4.2430496528433094E-2</v>
      </c>
    </row>
    <row r="8" spans="1:19">
      <c r="A8" s="1" t="s">
        <v>184</v>
      </c>
      <c r="B8" s="1">
        <f>'HLC comparison'!I5</f>
        <v>4.1788925527825947E-2</v>
      </c>
      <c r="C8" s="1">
        <f>'HLC comparison'!J5</f>
        <v>0.13632280778308578</v>
      </c>
      <c r="D8" s="1">
        <f>'HLC comparison'!K5</f>
        <v>2.7241910040168651E-2</v>
      </c>
      <c r="E8" s="1">
        <f>'HLC comparison'!M5</f>
        <v>3.6254768215822186E-2</v>
      </c>
      <c r="F8" s="1">
        <f>'HLC comparison'!L5</f>
        <v>3.0166613338132323E-2</v>
      </c>
    </row>
    <row r="9" spans="1:19">
      <c r="A9" s="1" t="s">
        <v>181</v>
      </c>
    </row>
    <row r="10" spans="1:19">
      <c r="A10" s="1" t="s">
        <v>183</v>
      </c>
      <c r="B10" s="1">
        <f>'HLC comparison'!B7</f>
        <v>2.1075112084734497E-2</v>
      </c>
      <c r="C10" s="1">
        <f>'HLC comparison'!C7</f>
        <v>4.3054275304220554E-2</v>
      </c>
      <c r="D10" s="1">
        <f>'HLC comparison'!D7</f>
        <v>9.4989477378590106E-3</v>
      </c>
      <c r="E10" s="1" t="str">
        <f>'HLC comparison'!F7</f>
        <v>REF</v>
      </c>
      <c r="F10" s="1">
        <f>'HLC comparison'!E7</f>
        <v>2.2150685352611638E-2</v>
      </c>
      <c r="G10" s="1">
        <f>'HLC comparison'!G7</f>
        <v>8.6679894651522441E-2</v>
      </c>
    </row>
    <row r="11" spans="1:19">
      <c r="A11" s="1" t="s">
        <v>182</v>
      </c>
      <c r="B11" s="1">
        <f>'HLC comparison'!O7</f>
        <v>4.5767018912366245E-2</v>
      </c>
      <c r="C11" s="1">
        <f>'HLC comparison'!P7</f>
        <v>0.10758123890564161</v>
      </c>
      <c r="D11" s="1">
        <f>'HLC comparison'!Q7</f>
        <v>3.6306966919669018E-2</v>
      </c>
      <c r="E11" s="1">
        <f>'HLC comparison'!S7</f>
        <v>2.465662774072255E-2</v>
      </c>
      <c r="F11" s="1">
        <f>'HLC comparison'!R7</f>
        <v>5.0376683133413681E-2</v>
      </c>
    </row>
    <row r="12" spans="1:19">
      <c r="A12" s="1" t="s">
        <v>184</v>
      </c>
      <c r="B12" s="1">
        <f>'HLC comparison'!I7</f>
        <v>3.852136318460294E-2</v>
      </c>
      <c r="C12" s="1">
        <f>'HLC comparison'!J7</f>
        <v>0.12728201033437039</v>
      </c>
      <c r="D12" s="1">
        <f>'HLC comparison'!K7</f>
        <v>2.5563145399333416E-2</v>
      </c>
      <c r="E12" s="1">
        <f>'HLC comparison'!M7</f>
        <v>2.9912697758975527E-2</v>
      </c>
      <c r="F12" s="1">
        <f>'HLC comparison'!L7</f>
        <v>3.5827928583055911E-2</v>
      </c>
    </row>
    <row r="13" spans="1:19">
      <c r="A13" s="1" t="s">
        <v>180</v>
      </c>
      <c r="C13" s="1"/>
      <c r="D13" s="1"/>
      <c r="E13" s="1"/>
      <c r="F13" s="1"/>
    </row>
    <row r="14" spans="1:19">
      <c r="A14" s="1" t="s">
        <v>183</v>
      </c>
      <c r="B14" s="1">
        <f>'HLC comparison'!B6</f>
        <v>2.6951381085560978E-2</v>
      </c>
      <c r="C14" s="1">
        <f>'HLC comparison'!C6</f>
        <v>6.5059229114630218E-2</v>
      </c>
      <c r="D14" s="1">
        <f>'HLC comparison'!D6</f>
        <v>1.2961628760163452E-2</v>
      </c>
      <c r="E14" s="1">
        <f>'HLC comparison'!F6</f>
        <v>2.2150685352611638E-2</v>
      </c>
      <c r="F14" s="1" t="s">
        <v>85</v>
      </c>
      <c r="G14" s="1">
        <f>'HLC comparison'!G6</f>
        <v>9.7096572351291668E-2</v>
      </c>
    </row>
    <row r="15" spans="1:19">
      <c r="A15" s="1" t="s">
        <v>182</v>
      </c>
      <c r="B15" s="1">
        <f>'HLC comparison'!O6</f>
        <v>4.8426223251145158E-2</v>
      </c>
      <c r="C15" s="1">
        <f>'HLC comparison'!P6</f>
        <v>0.12916361040212085</v>
      </c>
      <c r="D15" s="1">
        <f>'HLC comparison'!Q6</f>
        <v>2.8190603327585679E-2</v>
      </c>
      <c r="E15" s="1">
        <f>'HLC comparison'!S6</f>
        <v>3.2309117634007609E-2</v>
      </c>
      <c r="F15" s="1">
        <f>'HLC comparison'!R6</f>
        <v>3.3755981262896396E-2</v>
      </c>
    </row>
    <row r="16" spans="1:19">
      <c r="A16" s="1" t="s">
        <v>184</v>
      </c>
      <c r="B16" s="1">
        <f>'HLC comparison'!I6</f>
        <v>5.0317602125362043E-2</v>
      </c>
      <c r="C16" s="1">
        <f>'HLC comparison'!J6</f>
        <v>0.14909531760144648</v>
      </c>
      <c r="D16" s="1">
        <f>'HLC comparison'!K6</f>
        <v>3.4204842757132273E-2</v>
      </c>
      <c r="E16" s="1">
        <f>'HLC comparison'!M6</f>
        <v>4.6398693113870092E-2</v>
      </c>
      <c r="F16" s="1">
        <f>'HLC comparison'!L6</f>
        <v>2.5865048442610603E-2</v>
      </c>
    </row>
    <row r="17" spans="1:2">
      <c r="A17" s="1" t="s">
        <v>202</v>
      </c>
      <c r="B17" s="1"/>
    </row>
    <row r="18" spans="1:2">
      <c r="A18" s="1" t="s">
        <v>183</v>
      </c>
      <c r="B18" s="1" t="s">
        <v>85</v>
      </c>
    </row>
    <row r="19" spans="1:2">
      <c r="A19" s="1" t="s">
        <v>182</v>
      </c>
      <c r="B19" s="1">
        <f>'HLC comparison'!W4</f>
        <v>1.3212850478880015E-2</v>
      </c>
    </row>
    <row r="20" spans="1:2">
      <c r="A20" s="1" t="s">
        <v>184</v>
      </c>
      <c r="B20" s="1">
        <f>'HLC comparison'!V4</f>
        <v>3.9803311386884373E-2</v>
      </c>
    </row>
    <row r="22" spans="1:2">
      <c r="A22" s="1" t="s">
        <v>188</v>
      </c>
    </row>
  </sheetData>
  <conditionalFormatting sqref="A6:F8 A17 A10:F12 B13:F13 A15:F16 A18:B20 G6 G10 A14:G14 A22">
    <cfRule type="colorScale" priority="4">
      <colorScale>
        <cfvo type="num" val="0.01"/>
        <cfvo type="num" val="0.04"/>
        <cfvo type="num" val="0.1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VTZ-F12 F12b</vt:lpstr>
      <vt:lpstr>VDZ-F12 F12b</vt:lpstr>
      <vt:lpstr>HLC comparison</vt:lpstr>
      <vt:lpstr>VDZ-F12 F12c</vt:lpstr>
      <vt:lpstr>Hobza's data at different geom</vt:lpstr>
      <vt:lpstr>New Table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Gershom (Jan) Martin</dc:creator>
  <cp:lastModifiedBy>Manoj Kumar Kesharwani</cp:lastModifiedBy>
  <dcterms:created xsi:type="dcterms:W3CDTF">2016-01-31T08:33:04Z</dcterms:created>
  <dcterms:modified xsi:type="dcterms:W3CDTF">2016-02-29T16:22:32Z</dcterms:modified>
</cp:coreProperties>
</file>